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1AE4A19-4FED-465C-9B65-C247ED0316B0}"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3" i="1" l="1"/>
  <c r="E73" i="1"/>
  <c r="F69" i="1"/>
  <c r="E69" i="1"/>
  <c r="F34" i="1"/>
  <c r="E34" i="1"/>
  <c r="F9" i="1"/>
  <c r="E9" i="1"/>
  <c r="F74" i="1"/>
  <c r="E74" i="1"/>
  <c r="F48" i="1"/>
  <c r="E48" i="1"/>
  <c r="F33" i="1"/>
  <c r="E33" i="1"/>
  <c r="F18" i="1"/>
  <c r="E18" i="1"/>
  <c r="F13" i="1"/>
  <c r="E13" i="1"/>
  <c r="F49" i="1"/>
  <c r="E49" i="1"/>
  <c r="E81" i="1" l="1"/>
  <c r="E76" i="1"/>
  <c r="E61" i="1"/>
  <c r="E56" i="1"/>
  <c r="E51" i="1"/>
  <c r="E42" i="1"/>
  <c r="E26" i="1"/>
  <c r="E20" i="1"/>
  <c r="E87" i="1" l="1"/>
  <c r="F42" i="1"/>
  <c r="D42" i="1"/>
  <c r="F81" i="1" l="1"/>
  <c r="D81" i="1"/>
  <c r="F76" i="1"/>
  <c r="D76" i="1"/>
  <c r="F61" i="1"/>
  <c r="D61" i="1"/>
  <c r="F56" i="1"/>
  <c r="D56" i="1"/>
  <c r="D51" i="1"/>
  <c r="D26" i="1"/>
  <c r="D20" i="1"/>
  <c r="D87" i="1" l="1"/>
  <c r="F51" i="1" l="1"/>
  <c r="F26" i="1"/>
  <c r="F20" i="1"/>
  <c r="F87" i="1" s="1"/>
</calcChain>
</file>

<file path=xl/sharedStrings.xml><?xml version="1.0" encoding="utf-8"?>
<sst xmlns="http://schemas.openxmlformats.org/spreadsheetml/2006/main" count="206" uniqueCount="66">
  <si>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</si>
  <si>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</si>
  <si>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</si>
  <si>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</si>
  <si>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</si>
  <si>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</si>
  <si>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</si>
  <si>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</si>
  <si>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</si>
  <si>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</si>
  <si>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</si>
  <si>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</si>
  <si>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</si>
  <si>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</si>
  <si>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</si>
  <si>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</si>
  <si>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</si>
  <si>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</si>
  <si>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</si>
  <si>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</si>
  <si>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</si>
  <si>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</si>
  <si>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</si>
  <si>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</si>
  <si>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</si>
  <si>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</si>
  <si>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DHPLG/ Waterford City and County Council Protocol Agreement - Financial Report 2022</t>
  </si>
  <si>
    <t>I hereby certify that this statement of expenditure relates to the homeless services programme for the South East Region and that the delegated 'Section 10' Exchequer funding allocation is used for the sole purpose of expenditure incurred on this homeless services programme:</t>
  </si>
  <si>
    <t>Tenancy Sustainment</t>
  </si>
  <si>
    <t>Focus Ireland</t>
  </si>
  <si>
    <t>Housing First</t>
  </si>
  <si>
    <t>South East Simon Community</t>
  </si>
  <si>
    <t>Youth Project (HF)</t>
  </si>
  <si>
    <t>Oasis House Refuge</t>
  </si>
  <si>
    <t>Oasis House</t>
  </si>
  <si>
    <t>Grange Cohan</t>
  </si>
  <si>
    <t>Tinteán - O'Connell St</t>
  </si>
  <si>
    <t>Tinteán Housing Association</t>
  </si>
  <si>
    <t>McGwire House Hostel</t>
  </si>
  <si>
    <t>Depaul</t>
  </si>
  <si>
    <t>Rough Sleeper Units</t>
  </si>
  <si>
    <t>Depaul &amp; South East Simon Community</t>
  </si>
  <si>
    <t>Ozanam House</t>
  </si>
  <si>
    <t>Good Shepherd Centre</t>
  </si>
  <si>
    <t>Good Shepherd Centre Kilkenny</t>
  </si>
  <si>
    <t>Prospect House</t>
  </si>
  <si>
    <t>Novas</t>
  </si>
  <si>
    <t>Mitchell Street Complex</t>
  </si>
  <si>
    <t>Matthew Bourke House</t>
  </si>
  <si>
    <t>Thurles Lions Trust</t>
  </si>
  <si>
    <t>B&amp;B</t>
  </si>
  <si>
    <t>Other Emergency Accommodation with no supports</t>
  </si>
  <si>
    <t>Homeless Prevention &amp; Support Project</t>
  </si>
  <si>
    <t>Place Finder Service</t>
  </si>
  <si>
    <t>Resettlement &amp; Prevention Service</t>
  </si>
  <si>
    <t>Regional Homeless Services Management</t>
  </si>
  <si>
    <t>Regional LAs</t>
  </si>
  <si>
    <t>Waterford City and County Council</t>
  </si>
  <si>
    <t>Carlow County Council</t>
  </si>
  <si>
    <t>Kilkenny County Council</t>
  </si>
  <si>
    <t>Tipperary County Council</t>
  </si>
  <si>
    <t>Wexford County Council</t>
  </si>
  <si>
    <t>Barrow Place</t>
  </si>
  <si>
    <t>Total Annual Expenditure (to end of current reporting quarter)</t>
  </si>
  <si>
    <t>Cold Weather Response</t>
  </si>
  <si>
    <t>The Good Shepherd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</si>
</sst>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5" xfId="0" applyFont="1" applyBorder="1" applyAlignment="1">
      <alignment wrapText="1"/>
    </xf>
    <xf numFmtId="164" fontId="6" fillId="0" borderId="15" xfId="0" applyNumberFormat="1" applyFont="1" applyBorder="1" applyAlignment="1">
      <alignment horizontal="center"/>
    </xf>
    <xf numFmtId="0" fontId="4" fillId="0" borderId="0" xfId="0" applyFont="1" applyAlignment="1">
      <alignment wrapText="1"/>
    </xf>
    <xf numFmtId="0" fontId="6" fillId="0" borderId="15" xfId="0" applyFont="1" applyBorder="1"/>
    <xf numFmtId="164" fontId="6" fillId="0" borderId="0" xfId="0" applyNumberFormat="1" applyFont="1" applyAlignment="1">
      <alignment wrapText="1"/>
    </xf>
    <xf numFmtId="0" fontId="2" fillId="0" borderId="0" xfId="0" applyFont="1" applyAlignment="1">
      <alignment horizontal="left" vertical="center" wrapText="1"/>
    </xf>
    <xf numFmtId="0" fontId="10" fillId="4" borderId="4" xfId="0" applyFont="1" applyFill="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164" fontId="6" fillId="0" borderId="6" xfId="0" applyNumberFormat="1" applyFont="1" applyBorder="1" applyAlignment="1">
      <alignment horizontal="center"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164" fontId="6" fillId="0" borderId="8"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8"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left" vertical="center" wrapText="1"/>
    </xf>
    <xf numFmtId="164" fontId="6" fillId="0" borderId="8" xfId="1" applyNumberFormat="1" applyFont="1" applyFill="1" applyBorder="1" applyAlignment="1" applyProtection="1">
      <alignment horizontal="center" vertical="center"/>
      <protection locked="0"/>
    </xf>
    <xf numFmtId="164" fontId="7" fillId="0" borderId="6" xfId="0" applyNumberFormat="1" applyFont="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wrapText="1"/>
      <protection locked="0"/>
    </xf>
    <xf numFmtId="164" fontId="6" fillId="4" borderId="19" xfId="1" applyNumberFormat="1" applyFont="1" applyFill="1" applyBorder="1" applyAlignment="1">
      <alignment horizontal="center" vertical="center"/>
    </xf>
    <xf numFmtId="164" fontId="6" fillId="4" borderId="12" xfId="1" applyNumberFormat="1" applyFont="1" applyFill="1" applyBorder="1" applyAlignment="1">
      <alignment horizontal="center" vertical="center"/>
    </xf>
    <xf numFmtId="164" fontId="6" fillId="4" borderId="9" xfId="1" applyNumberFormat="1" applyFont="1" applyFill="1" applyBorder="1" applyAlignment="1">
      <alignment horizontal="center" vertical="center"/>
    </xf>
    <xf numFmtId="0" fontId="4" fillId="0" borderId="0" xfId="0" applyFont="1" applyAlignment="1">
      <alignment horizontal="left"/>
    </xf>
    <xf numFmtId="0" fontId="5" fillId="0" borderId="4" xfId="0" applyFont="1" applyBorder="1" applyAlignment="1" applyProtection="1">
      <alignment horizontal="center" vertical="center" wrapText="1"/>
      <protection locked="0"/>
    </xf>
    <xf numFmtId="164" fontId="6" fillId="0" borderId="6" xfId="0" applyNumberFormat="1" applyFont="1" applyBorder="1" applyAlignment="1" applyProtection="1">
      <alignment horizontal="center" vertical="center" wrapText="1"/>
      <protection locked="0"/>
    </xf>
    <xf numFmtId="164" fontId="6" fillId="0" borderId="8" xfId="0" applyNumberFormat="1" applyFont="1" applyBorder="1" applyAlignment="1" applyProtection="1">
      <alignment horizontal="center" vertical="center" wrapText="1"/>
      <protection locked="0"/>
    </xf>
    <xf numFmtId="164" fontId="6" fillId="0" borderId="6" xfId="1" applyNumberFormat="1" applyFont="1" applyFill="1" applyBorder="1" applyAlignment="1" applyProtection="1">
      <alignment horizontal="center" vertical="center"/>
      <protection locked="0"/>
    </xf>
    <xf numFmtId="164" fontId="6" fillId="4" borderId="12" xfId="1" applyNumberFormat="1" applyFont="1" applyFill="1" applyBorder="1" applyAlignment="1" applyProtection="1">
      <alignment horizontal="center" vertical="center"/>
      <protection locked="0"/>
    </xf>
    <xf numFmtId="164" fontId="6" fillId="4" borderId="9" xfId="1" applyNumberFormat="1" applyFont="1" applyFill="1" applyBorder="1" applyAlignment="1" applyProtection="1">
      <alignment horizontal="center" vertical="center"/>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1"/>
  <sheetViews>
    <sheetView tabSelected="1" topLeftCell="A67" workbookViewId="0">
      <selection activeCell="F17" sqref="F17"/>
    </sheetView>
  </sheetViews>
  <sheetFormatPr defaultColWidth="9.1796875" defaultRowHeight="14.5" x14ac:dyDescent="0.35"/>
  <cols>
    <col min="1" max="1" width="40.54296875" customWidth="1"/>
    <col min="2" max="2" width="47.81640625" customWidth="1"/>
    <col min="3" max="3" width="38" customWidth="1"/>
    <col min="4" max="6" width="21.26953125" customWidth="1"/>
  </cols>
  <sheetData>
    <row r="1" spans="1:9" ht="44.25" customHeight="1" thickBot="1" x14ac:dyDescent="0.5">
      <c r="A1" s="61" t="s">
        <v>0</v>
      </c>
      <c r="B1" s="62"/>
      <c r="C1" s="63"/>
      <c r="D1" s="27"/>
      <c r="E1" s="27"/>
      <c r="F1" s="1"/>
    </row>
    <row r="2" spans="1:9" ht="12.75" customHeight="1" x14ac:dyDescent="0.35">
      <c r="A2" s="66" t="s">
        <v>1</v>
      </c>
      <c r="B2" s="66"/>
    </row>
    <row r="3" spans="1:9" ht="12.75" customHeight="1" x14ac:dyDescent="0.35">
      <c r="A3" s="66"/>
      <c r="B3" s="66"/>
    </row>
    <row r="4" spans="1:9" ht="12.75" customHeight="1" x14ac:dyDescent="0.35"/>
    <row r="5" spans="1:9" ht="12.75" customHeight="1" x14ac:dyDescent="0.35">
      <c r="A5" s="67" t="s">
        <v>26</v>
      </c>
      <c r="B5" s="67"/>
      <c r="C5" s="67"/>
      <c r="D5" s="67"/>
      <c r="E5" s="54"/>
    </row>
    <row r="6" spans="1:9" ht="12.75" customHeight="1" thickBot="1" x14ac:dyDescent="0.4"/>
    <row r="7" spans="1:9" ht="19" customHeight="1" thickBot="1" x14ac:dyDescent="0.4">
      <c r="A7" s="64" t="s">
        <v>2</v>
      </c>
      <c r="B7" s="65"/>
      <c r="C7" s="65"/>
      <c r="D7" s="65"/>
      <c r="E7" s="65"/>
      <c r="F7" s="65"/>
    </row>
    <row r="8" spans="1:9" ht="51.75" customHeight="1" thickBot="1" x14ac:dyDescent="0.4">
      <c r="A8" s="2" t="s">
        <v>3</v>
      </c>
      <c r="B8" s="28" t="s">
        <v>21</v>
      </c>
      <c r="C8" s="2" t="s">
        <v>5</v>
      </c>
      <c r="D8" s="3" t="s">
        <v>25</v>
      </c>
      <c r="E8" s="4" t="s">
        <v>6</v>
      </c>
      <c r="F8" s="55" t="s">
        <v>63</v>
      </c>
    </row>
    <row r="9" spans="1:9" ht="15" customHeight="1" x14ac:dyDescent="0.35">
      <c r="A9" s="29" t="s">
        <v>58</v>
      </c>
      <c r="B9" s="30" t="s">
        <v>28</v>
      </c>
      <c r="C9" s="30" t="s">
        <v>29</v>
      </c>
      <c r="D9" s="31">
        <v>74320</v>
      </c>
      <c r="E9" s="56">
        <f>66888/90*100</f>
        <v>74320</v>
      </c>
      <c r="F9" s="56">
        <f>66888/90*100</f>
        <v>74320</v>
      </c>
      <c r="I9" t="s">
        <v>9</v>
      </c>
    </row>
    <row r="10" spans="1:9" ht="15" customHeight="1" x14ac:dyDescent="0.35">
      <c r="A10" s="29" t="s">
        <v>59</v>
      </c>
      <c r="B10" s="30" t="s">
        <v>28</v>
      </c>
      <c r="C10" s="30" t="s">
        <v>29</v>
      </c>
      <c r="D10" s="31">
        <v>74320</v>
      </c>
      <c r="E10" s="56">
        <v>74320</v>
      </c>
      <c r="F10" s="49">
        <v>74320</v>
      </c>
    </row>
    <row r="11" spans="1:9" ht="15" customHeight="1" x14ac:dyDescent="0.35">
      <c r="A11" s="29" t="s">
        <v>60</v>
      </c>
      <c r="B11" s="30" t="s">
        <v>28</v>
      </c>
      <c r="C11" s="30" t="s">
        <v>29</v>
      </c>
      <c r="D11" s="31">
        <v>99092</v>
      </c>
      <c r="E11" s="56">
        <v>99092</v>
      </c>
      <c r="F11" s="49">
        <v>99092</v>
      </c>
    </row>
    <row r="12" spans="1:9" ht="15" customHeight="1" x14ac:dyDescent="0.35">
      <c r="A12" s="29" t="s">
        <v>57</v>
      </c>
      <c r="B12" s="30" t="s">
        <v>28</v>
      </c>
      <c r="C12" s="30" t="s">
        <v>29</v>
      </c>
      <c r="D12" s="31">
        <v>97918</v>
      </c>
      <c r="E12" s="56">
        <v>97919</v>
      </c>
      <c r="F12" s="49">
        <v>97919</v>
      </c>
    </row>
    <row r="13" spans="1:9" ht="15" customHeight="1" x14ac:dyDescent="0.35">
      <c r="A13" s="29" t="s">
        <v>61</v>
      </c>
      <c r="B13" s="30" t="s">
        <v>28</v>
      </c>
      <c r="C13" s="30" t="s">
        <v>29</v>
      </c>
      <c r="D13" s="31">
        <v>97918</v>
      </c>
      <c r="E13" s="56">
        <f>88127/90*100</f>
        <v>97918.888888888891</v>
      </c>
      <c r="F13" s="56">
        <f>88127/90*100</f>
        <v>97918.888888888891</v>
      </c>
    </row>
    <row r="14" spans="1:9" ht="15" customHeight="1" x14ac:dyDescent="0.35">
      <c r="A14" s="29" t="s">
        <v>57</v>
      </c>
      <c r="B14" s="30" t="s">
        <v>32</v>
      </c>
      <c r="C14" s="30" t="s">
        <v>29</v>
      </c>
      <c r="D14" s="31">
        <v>50000</v>
      </c>
      <c r="E14" s="56">
        <v>50000</v>
      </c>
      <c r="F14" s="49">
        <v>50000</v>
      </c>
    </row>
    <row r="15" spans="1:9" ht="15" customHeight="1" x14ac:dyDescent="0.35">
      <c r="A15" s="29" t="s">
        <v>57</v>
      </c>
      <c r="B15" s="30" t="s">
        <v>30</v>
      </c>
      <c r="C15" s="30" t="s">
        <v>31</v>
      </c>
      <c r="D15" s="31">
        <v>110250</v>
      </c>
      <c r="E15" s="56">
        <v>82688</v>
      </c>
      <c r="F15" s="49">
        <v>82688</v>
      </c>
    </row>
    <row r="16" spans="1:9" ht="15" customHeight="1" x14ac:dyDescent="0.35">
      <c r="A16" s="29" t="s">
        <v>58</v>
      </c>
      <c r="B16" s="30" t="s">
        <v>30</v>
      </c>
      <c r="C16" s="30" t="s">
        <v>29</v>
      </c>
      <c r="D16" s="31">
        <v>114450</v>
      </c>
      <c r="E16" s="56">
        <v>38131</v>
      </c>
      <c r="F16" s="56">
        <v>38131</v>
      </c>
    </row>
    <row r="17" spans="1:11" ht="15" customHeight="1" x14ac:dyDescent="0.35">
      <c r="A17" s="29" t="s">
        <v>59</v>
      </c>
      <c r="B17" s="30" t="s">
        <v>30</v>
      </c>
      <c r="C17" s="30" t="s">
        <v>29</v>
      </c>
      <c r="D17" s="31">
        <v>114450</v>
      </c>
      <c r="E17" s="56">
        <v>88321</v>
      </c>
      <c r="F17" s="49">
        <v>88321</v>
      </c>
    </row>
    <row r="18" spans="1:11" ht="15" customHeight="1" x14ac:dyDescent="0.35">
      <c r="A18" s="32" t="s">
        <v>61</v>
      </c>
      <c r="B18" s="30" t="s">
        <v>30</v>
      </c>
      <c r="C18" s="33" t="s">
        <v>29</v>
      </c>
      <c r="D18" s="34">
        <v>114450</v>
      </c>
      <c r="E18" s="57">
        <f>103004/90*100</f>
        <v>114448.88888888888</v>
      </c>
      <c r="F18" s="57">
        <f>103004/90*100</f>
        <v>114448.88888888888</v>
      </c>
    </row>
    <row r="19" spans="1:11" ht="15" customHeight="1" x14ac:dyDescent="0.35">
      <c r="A19" s="32" t="s">
        <v>60</v>
      </c>
      <c r="B19" s="30" t="s">
        <v>30</v>
      </c>
      <c r="C19" s="33" t="s">
        <v>29</v>
      </c>
      <c r="D19" s="34">
        <v>136500</v>
      </c>
      <c r="E19" s="57">
        <v>136500</v>
      </c>
      <c r="F19" s="50">
        <v>136500</v>
      </c>
    </row>
    <row r="20" spans="1:11" ht="15" customHeight="1" x14ac:dyDescent="0.35">
      <c r="A20" s="68" t="s">
        <v>7</v>
      </c>
      <c r="B20" s="69"/>
      <c r="C20" s="70"/>
      <c r="D20" s="8">
        <f>SUM(D9:D19)</f>
        <v>1083668</v>
      </c>
      <c r="E20" s="8">
        <f>SUM(E9:E19)</f>
        <v>953658.77777777775</v>
      </c>
      <c r="F20" s="8">
        <f>SUM(F9:F19)</f>
        <v>953658.77777777775</v>
      </c>
    </row>
    <row r="21" spans="1:11" ht="12.75" customHeight="1" thickBot="1" x14ac:dyDescent="0.4"/>
    <row r="22" spans="1:11" ht="19" customHeight="1" thickBot="1" x14ac:dyDescent="0.4">
      <c r="A22" s="64" t="s">
        <v>8</v>
      </c>
      <c r="B22" s="65"/>
      <c r="C22" s="65"/>
      <c r="D22" s="65"/>
      <c r="E22" s="65"/>
      <c r="F22" s="65"/>
    </row>
    <row r="23" spans="1:11" ht="51.75" customHeight="1" thickBot="1" x14ac:dyDescent="0.4">
      <c r="A23" s="2" t="s">
        <v>3</v>
      </c>
      <c r="B23" s="2" t="s">
        <v>22</v>
      </c>
      <c r="C23" s="2" t="s">
        <v>5</v>
      </c>
      <c r="D23" s="3" t="s">
        <v>25</v>
      </c>
      <c r="E23" s="4" t="s">
        <v>6</v>
      </c>
      <c r="F23" s="55" t="s">
        <v>63</v>
      </c>
      <c r="K23" t="s">
        <v>9</v>
      </c>
    </row>
    <row r="24" spans="1:11" ht="15" customHeight="1" x14ac:dyDescent="0.35">
      <c r="A24" s="35" t="s">
        <v>57</v>
      </c>
      <c r="B24" s="36" t="s">
        <v>33</v>
      </c>
      <c r="C24" s="37" t="s">
        <v>34</v>
      </c>
      <c r="D24" s="38">
        <v>102503</v>
      </c>
      <c r="E24" s="56">
        <v>102504</v>
      </c>
      <c r="F24" s="7">
        <v>102504</v>
      </c>
    </row>
    <row r="25" spans="1:11" ht="15" customHeight="1" x14ac:dyDescent="0.35">
      <c r="A25" s="39" t="s">
        <v>57</v>
      </c>
      <c r="B25" s="40" t="s">
        <v>35</v>
      </c>
      <c r="C25" s="37" t="s">
        <v>29</v>
      </c>
      <c r="D25" s="31">
        <v>16090</v>
      </c>
      <c r="E25" s="56">
        <v>16091</v>
      </c>
      <c r="F25" s="7">
        <v>16091</v>
      </c>
    </row>
    <row r="26" spans="1:11" ht="15" customHeight="1" x14ac:dyDescent="0.35">
      <c r="A26" s="68" t="s">
        <v>7</v>
      </c>
      <c r="B26" s="69"/>
      <c r="C26" s="70"/>
      <c r="D26" s="8">
        <f>SUM(D24:D25)</f>
        <v>118593</v>
      </c>
      <c r="E26" s="8">
        <f>SUM(E24:E25)</f>
        <v>118595</v>
      </c>
      <c r="F26" s="8">
        <f>SUM(F24:F25)</f>
        <v>118595</v>
      </c>
    </row>
    <row r="27" spans="1:11" ht="12.75" customHeight="1" thickBot="1" x14ac:dyDescent="0.4"/>
    <row r="28" spans="1:11" ht="19" customHeight="1" thickBot="1" x14ac:dyDescent="0.4">
      <c r="A28" s="64" t="s">
        <v>10</v>
      </c>
      <c r="B28" s="65"/>
      <c r="C28" s="65"/>
      <c r="D28" s="65"/>
      <c r="E28" s="65"/>
      <c r="F28" s="65"/>
    </row>
    <row r="29" spans="1:11" ht="51.75" customHeight="1" thickBot="1" x14ac:dyDescent="0.4">
      <c r="A29" s="2" t="s">
        <v>3</v>
      </c>
      <c r="B29" s="2" t="s">
        <v>22</v>
      </c>
      <c r="C29" s="2" t="s">
        <v>5</v>
      </c>
      <c r="D29" s="3" t="s">
        <v>25</v>
      </c>
      <c r="E29" s="4" t="s">
        <v>6</v>
      </c>
      <c r="F29" s="55" t="s">
        <v>63</v>
      </c>
    </row>
    <row r="30" spans="1:11" ht="15" customHeight="1" x14ac:dyDescent="0.35">
      <c r="A30" s="35" t="s">
        <v>57</v>
      </c>
      <c r="B30" s="36" t="s">
        <v>36</v>
      </c>
      <c r="C30" s="36" t="s">
        <v>37</v>
      </c>
      <c r="D30" s="9">
        <v>250117</v>
      </c>
      <c r="E30" s="58">
        <v>250118</v>
      </c>
      <c r="F30" s="7">
        <v>250118</v>
      </c>
    </row>
    <row r="31" spans="1:11" ht="15" customHeight="1" x14ac:dyDescent="0.35">
      <c r="A31" s="39" t="s">
        <v>57</v>
      </c>
      <c r="B31" s="40" t="s">
        <v>38</v>
      </c>
      <c r="C31" s="40" t="s">
        <v>39</v>
      </c>
      <c r="D31" s="9">
        <v>513524</v>
      </c>
      <c r="E31" s="58">
        <v>502912</v>
      </c>
      <c r="F31" s="7">
        <v>502912</v>
      </c>
    </row>
    <row r="32" spans="1:11" ht="15" customHeight="1" x14ac:dyDescent="0.35">
      <c r="A32" s="39" t="s">
        <v>57</v>
      </c>
      <c r="B32" s="40" t="s">
        <v>40</v>
      </c>
      <c r="C32" s="40" t="s">
        <v>41</v>
      </c>
      <c r="D32" s="9">
        <v>2500</v>
      </c>
      <c r="E32" s="58">
        <v>2500</v>
      </c>
      <c r="F32" s="7">
        <v>2500</v>
      </c>
    </row>
    <row r="33" spans="1:10" ht="15" customHeight="1" x14ac:dyDescent="0.35">
      <c r="A33" s="39" t="s">
        <v>61</v>
      </c>
      <c r="B33" s="40" t="s">
        <v>42</v>
      </c>
      <c r="C33" s="40" t="s">
        <v>39</v>
      </c>
      <c r="D33" s="9">
        <v>485857</v>
      </c>
      <c r="E33" s="58">
        <f>437271/90*100</f>
        <v>485856.66666666669</v>
      </c>
      <c r="F33" s="58">
        <f>437271/90*100</f>
        <v>485856.66666666669</v>
      </c>
    </row>
    <row r="34" spans="1:10" ht="15" customHeight="1" x14ac:dyDescent="0.35">
      <c r="A34" s="29" t="s">
        <v>58</v>
      </c>
      <c r="B34" s="40" t="s">
        <v>62</v>
      </c>
      <c r="C34" s="40" t="s">
        <v>39</v>
      </c>
      <c r="D34" s="9">
        <v>199898</v>
      </c>
      <c r="E34" s="58">
        <f>179908/90*100</f>
        <v>199897.77777777778</v>
      </c>
      <c r="F34" s="58">
        <f>179908/90*100</f>
        <v>199897.77777777778</v>
      </c>
    </row>
    <row r="35" spans="1:10" ht="15" customHeight="1" x14ac:dyDescent="0.35">
      <c r="A35" s="39" t="s">
        <v>59</v>
      </c>
      <c r="B35" s="40" t="s">
        <v>43</v>
      </c>
      <c r="C35" s="40" t="s">
        <v>44</v>
      </c>
      <c r="D35" s="9">
        <v>328147</v>
      </c>
      <c r="E35" s="58">
        <v>328147</v>
      </c>
      <c r="F35" s="7">
        <v>328147</v>
      </c>
      <c r="J35" t="s">
        <v>9</v>
      </c>
    </row>
    <row r="36" spans="1:10" ht="15" customHeight="1" x14ac:dyDescent="0.35">
      <c r="A36" s="39" t="s">
        <v>60</v>
      </c>
      <c r="B36" s="40" t="s">
        <v>45</v>
      </c>
      <c r="C36" s="40" t="s">
        <v>46</v>
      </c>
      <c r="D36" s="9">
        <v>53127</v>
      </c>
      <c r="E36" s="58">
        <v>53127</v>
      </c>
      <c r="F36" s="7">
        <v>53127</v>
      </c>
    </row>
    <row r="37" spans="1:10" ht="15" customHeight="1" x14ac:dyDescent="0.35">
      <c r="A37" s="39" t="s">
        <v>60</v>
      </c>
      <c r="B37" s="40" t="s">
        <v>47</v>
      </c>
      <c r="C37" s="40" t="s">
        <v>46</v>
      </c>
      <c r="D37" s="9">
        <v>104689</v>
      </c>
      <c r="E37" s="58">
        <v>104689</v>
      </c>
      <c r="F37" s="7">
        <v>104689</v>
      </c>
    </row>
    <row r="38" spans="1:10" ht="15" customHeight="1" x14ac:dyDescent="0.35">
      <c r="A38" s="39" t="s">
        <v>60</v>
      </c>
      <c r="B38" s="40" t="s">
        <v>48</v>
      </c>
      <c r="C38" s="40" t="s">
        <v>49</v>
      </c>
      <c r="D38" s="9">
        <v>50000</v>
      </c>
      <c r="E38" s="58">
        <v>50000</v>
      </c>
      <c r="F38" s="7">
        <v>50000</v>
      </c>
    </row>
    <row r="39" spans="1:10" ht="15" customHeight="1" x14ac:dyDescent="0.35">
      <c r="A39" s="39" t="s">
        <v>61</v>
      </c>
      <c r="B39" s="40" t="s">
        <v>64</v>
      </c>
      <c r="C39" s="40" t="s">
        <v>42</v>
      </c>
      <c r="D39" s="9">
        <v>12340</v>
      </c>
      <c r="E39" s="58">
        <v>12340</v>
      </c>
      <c r="F39" s="7">
        <v>12340</v>
      </c>
    </row>
    <row r="40" spans="1:10" ht="15" customHeight="1" x14ac:dyDescent="0.35">
      <c r="A40" s="39" t="s">
        <v>59</v>
      </c>
      <c r="B40" s="40" t="s">
        <v>64</v>
      </c>
      <c r="C40" s="40" t="s">
        <v>65</v>
      </c>
      <c r="D40" s="9">
        <v>12021</v>
      </c>
      <c r="E40" s="58">
        <v>12021</v>
      </c>
      <c r="F40" s="7">
        <v>12021</v>
      </c>
    </row>
    <row r="41" spans="1:10" ht="15" customHeight="1" x14ac:dyDescent="0.35">
      <c r="A41" s="39" t="s">
        <v>57</v>
      </c>
      <c r="B41" s="40" t="s">
        <v>35</v>
      </c>
      <c r="C41" s="40" t="s">
        <v>29</v>
      </c>
      <c r="D41" s="9">
        <v>26817</v>
      </c>
      <c r="E41" s="58">
        <v>26817</v>
      </c>
      <c r="F41" s="7">
        <v>26817</v>
      </c>
    </row>
    <row r="42" spans="1:10" ht="15" customHeight="1" x14ac:dyDescent="0.35">
      <c r="A42" s="68" t="s">
        <v>7</v>
      </c>
      <c r="B42" s="69"/>
      <c r="C42" s="70"/>
      <c r="D42" s="8">
        <f>SUM(D30:D41)</f>
        <v>2039037</v>
      </c>
      <c r="E42" s="8">
        <f>SUM(E30:E41)</f>
        <v>2028425.4444444445</v>
      </c>
      <c r="F42" s="8">
        <f>SUM(F30:F41)</f>
        <v>2028425.4444444445</v>
      </c>
    </row>
    <row r="43" spans="1:10" ht="12.75" customHeight="1" thickBot="1" x14ac:dyDescent="0.4">
      <c r="A43" s="10"/>
      <c r="B43" s="10"/>
      <c r="C43" s="10"/>
      <c r="D43" s="11"/>
      <c r="E43" s="11"/>
      <c r="F43" s="11"/>
    </row>
    <row r="44" spans="1:10" ht="19" customHeight="1" thickBot="1" x14ac:dyDescent="0.4">
      <c r="A44" s="64" t="s">
        <v>11</v>
      </c>
      <c r="B44" s="65"/>
      <c r="C44" s="65"/>
      <c r="D44" s="65"/>
      <c r="E44" s="65"/>
      <c r="F44" s="65"/>
    </row>
    <row r="45" spans="1:10" ht="51.75" customHeight="1" thickBot="1" x14ac:dyDescent="0.4">
      <c r="A45" s="2" t="s">
        <v>3</v>
      </c>
      <c r="B45" s="2" t="s">
        <v>23</v>
      </c>
      <c r="C45" s="2" t="s">
        <v>24</v>
      </c>
      <c r="D45" s="3" t="s">
        <v>25</v>
      </c>
      <c r="E45" s="4" t="s">
        <v>6</v>
      </c>
      <c r="F45" s="55" t="s">
        <v>63</v>
      </c>
    </row>
    <row r="46" spans="1:10" x14ac:dyDescent="0.35">
      <c r="A46" s="41" t="s">
        <v>59</v>
      </c>
      <c r="B46" s="42" t="s">
        <v>50</v>
      </c>
      <c r="C46" s="42" t="s">
        <v>50</v>
      </c>
      <c r="D46" s="51">
        <v>301246</v>
      </c>
      <c r="E46" s="59">
        <v>249895.55</v>
      </c>
      <c r="F46" s="7">
        <v>249895.55</v>
      </c>
    </row>
    <row r="47" spans="1:10" x14ac:dyDescent="0.35">
      <c r="A47" s="43" t="s">
        <v>58</v>
      </c>
      <c r="B47" s="44" t="s">
        <v>50</v>
      </c>
      <c r="C47" s="44" t="s">
        <v>50</v>
      </c>
      <c r="D47" s="52">
        <v>227000</v>
      </c>
      <c r="E47" s="59">
        <v>458378</v>
      </c>
      <c r="F47" s="59">
        <v>458378</v>
      </c>
    </row>
    <row r="48" spans="1:10" x14ac:dyDescent="0.35">
      <c r="A48" s="43" t="s">
        <v>61</v>
      </c>
      <c r="B48" s="44" t="s">
        <v>50</v>
      </c>
      <c r="C48" s="44" t="s">
        <v>50</v>
      </c>
      <c r="D48" s="52">
        <v>100000</v>
      </c>
      <c r="E48" s="59">
        <f>182684/90*100</f>
        <v>202982.22222222222</v>
      </c>
      <c r="F48" s="59">
        <f>182684/90*100</f>
        <v>202982.22222222222</v>
      </c>
    </row>
    <row r="49" spans="1:11" ht="27" x14ac:dyDescent="0.35">
      <c r="A49" s="43" t="s">
        <v>57</v>
      </c>
      <c r="B49" s="44" t="s">
        <v>51</v>
      </c>
      <c r="C49" s="44" t="s">
        <v>51</v>
      </c>
      <c r="D49" s="52">
        <v>30000</v>
      </c>
      <c r="E49" s="59">
        <f>7700+490</f>
        <v>8190</v>
      </c>
      <c r="F49" s="48">
        <f>7700+490</f>
        <v>8190</v>
      </c>
    </row>
    <row r="50" spans="1:11" x14ac:dyDescent="0.35">
      <c r="A50" s="43" t="s">
        <v>60</v>
      </c>
      <c r="B50" s="44" t="s">
        <v>50</v>
      </c>
      <c r="C50" s="44" t="s">
        <v>50</v>
      </c>
      <c r="D50" s="53">
        <v>360000</v>
      </c>
      <c r="E50" s="60">
        <v>871278</v>
      </c>
      <c r="F50" s="5">
        <v>871278</v>
      </c>
    </row>
    <row r="51" spans="1:11" ht="15" customHeight="1" x14ac:dyDescent="0.35">
      <c r="A51" s="68" t="s">
        <v>7</v>
      </c>
      <c r="B51" s="69"/>
      <c r="C51" s="70"/>
      <c r="D51" s="8">
        <f>SUM(D46:D50)</f>
        <v>1018246</v>
      </c>
      <c r="E51" s="8">
        <f>SUM(E46:E50)</f>
        <v>1790723.7722222223</v>
      </c>
      <c r="F51" s="8">
        <f>SUM(F46:F50)</f>
        <v>1790723.7722222223</v>
      </c>
    </row>
    <row r="52" spans="1:11" ht="12.75" customHeight="1" thickBot="1" x14ac:dyDescent="0.4">
      <c r="A52" s="10"/>
      <c r="B52" s="10"/>
      <c r="C52" s="10"/>
      <c r="D52" s="11"/>
      <c r="E52" s="11"/>
      <c r="F52" s="11"/>
    </row>
    <row r="53" spans="1:11" ht="19" customHeight="1" thickBot="1" x14ac:dyDescent="0.4">
      <c r="A53" s="64" t="s">
        <v>12</v>
      </c>
      <c r="B53" s="65"/>
      <c r="C53" s="65"/>
      <c r="D53" s="65"/>
      <c r="E53" s="65"/>
      <c r="F53" s="65"/>
    </row>
    <row r="54" spans="1:11" ht="51.75" customHeight="1" thickBot="1" x14ac:dyDescent="0.4">
      <c r="A54" s="2" t="s">
        <v>3</v>
      </c>
      <c r="B54" s="2" t="s">
        <v>22</v>
      </c>
      <c r="C54" s="2" t="s">
        <v>5</v>
      </c>
      <c r="D54" s="3" t="s">
        <v>25</v>
      </c>
      <c r="E54" s="4" t="s">
        <v>6</v>
      </c>
      <c r="F54" s="55" t="s">
        <v>63</v>
      </c>
    </row>
    <row r="55" spans="1:11" ht="15" customHeight="1" x14ac:dyDescent="0.35">
      <c r="A55" s="39" t="s">
        <v>57</v>
      </c>
      <c r="B55" s="40" t="s">
        <v>35</v>
      </c>
      <c r="C55" s="40" t="s">
        <v>29</v>
      </c>
      <c r="D55" s="6">
        <v>206490.12</v>
      </c>
      <c r="E55" s="7">
        <v>206490</v>
      </c>
      <c r="F55" s="7">
        <v>206490</v>
      </c>
      <c r="K55" t="s">
        <v>9</v>
      </c>
    </row>
    <row r="56" spans="1:11" ht="15" customHeight="1" x14ac:dyDescent="0.35">
      <c r="A56" s="75" t="s">
        <v>7</v>
      </c>
      <c r="B56" s="75"/>
      <c r="C56" s="75"/>
      <c r="D56" s="8">
        <f>SUM(D55:D55)</f>
        <v>206490.12</v>
      </c>
      <c r="E56" s="8">
        <f>SUM(E55:E55)</f>
        <v>206490</v>
      </c>
      <c r="F56" s="8">
        <f>SUM(F55:F55)</f>
        <v>206490</v>
      </c>
    </row>
    <row r="57" spans="1:11" ht="12.75" customHeight="1" thickBot="1" x14ac:dyDescent="0.4">
      <c r="B57" t="s">
        <v>9</v>
      </c>
    </row>
    <row r="58" spans="1:11" ht="19" customHeight="1" thickBot="1" x14ac:dyDescent="0.4">
      <c r="A58" s="64" t="s">
        <v>13</v>
      </c>
      <c r="B58" s="65"/>
      <c r="C58" s="65"/>
      <c r="D58" s="65"/>
      <c r="E58" s="65"/>
      <c r="F58" s="65"/>
    </row>
    <row r="59" spans="1:11" ht="51.75" customHeight="1" thickBot="1" x14ac:dyDescent="0.4">
      <c r="A59" s="2" t="s">
        <v>3</v>
      </c>
      <c r="B59" s="2" t="s">
        <v>4</v>
      </c>
      <c r="C59" s="2" t="s">
        <v>5</v>
      </c>
      <c r="D59" s="4" t="s">
        <v>25</v>
      </c>
      <c r="E59" s="4" t="s">
        <v>6</v>
      </c>
      <c r="F59" s="55" t="s">
        <v>63</v>
      </c>
      <c r="J59" t="s">
        <v>9</v>
      </c>
    </row>
    <row r="60" spans="1:11" ht="15" customHeight="1" x14ac:dyDescent="0.35">
      <c r="A60" s="45"/>
      <c r="B60" s="46"/>
      <c r="C60" s="46"/>
      <c r="D60" s="7"/>
      <c r="E60" s="7"/>
      <c r="F60" s="7"/>
    </row>
    <row r="61" spans="1:11" ht="15" customHeight="1" x14ac:dyDescent="0.35">
      <c r="A61" s="76" t="s">
        <v>7</v>
      </c>
      <c r="B61" s="77"/>
      <c r="C61" s="78"/>
      <c r="D61" s="8">
        <f>SUM(D60:D60)</f>
        <v>0</v>
      </c>
      <c r="E61" s="8">
        <f>SUM(E60:E60)</f>
        <v>0</v>
      </c>
      <c r="F61" s="8">
        <f>SUM(F60:F60)</f>
        <v>0</v>
      </c>
    </row>
    <row r="62" spans="1:11" ht="12.75" customHeight="1" thickBot="1" x14ac:dyDescent="0.4"/>
    <row r="63" spans="1:11" ht="19" customHeight="1" thickBot="1" x14ac:dyDescent="0.4">
      <c r="A63" s="79" t="s">
        <v>14</v>
      </c>
      <c r="B63" s="80"/>
      <c r="C63" s="80"/>
      <c r="D63" s="80"/>
      <c r="E63" s="80"/>
      <c r="F63" s="80"/>
    </row>
    <row r="64" spans="1:11" ht="19" customHeight="1" thickBot="1" x14ac:dyDescent="0.4">
      <c r="A64" s="81" t="s">
        <v>15</v>
      </c>
      <c r="B64" s="82"/>
      <c r="C64" s="82"/>
      <c r="D64" s="82"/>
      <c r="E64" s="82"/>
      <c r="F64" s="82"/>
    </row>
    <row r="65" spans="1:6" ht="51.75" customHeight="1" thickBot="1" x14ac:dyDescent="0.4">
      <c r="A65" s="2" t="s">
        <v>3</v>
      </c>
      <c r="B65" s="2" t="s">
        <v>4</v>
      </c>
      <c r="C65" s="2" t="s">
        <v>5</v>
      </c>
      <c r="D65" s="3" t="s">
        <v>25</v>
      </c>
      <c r="E65" s="4" t="s">
        <v>6</v>
      </c>
      <c r="F65" s="55" t="s">
        <v>63</v>
      </c>
    </row>
    <row r="66" spans="1:6" ht="15" customHeight="1" x14ac:dyDescent="0.35">
      <c r="A66" s="35" t="s">
        <v>57</v>
      </c>
      <c r="B66" s="47" t="s">
        <v>52</v>
      </c>
      <c r="C66" s="35" t="s">
        <v>57</v>
      </c>
      <c r="D66" s="31">
        <v>80480</v>
      </c>
      <c r="E66" s="56">
        <v>80480</v>
      </c>
      <c r="F66" s="7">
        <v>80480</v>
      </c>
    </row>
    <row r="67" spans="1:6" ht="15" customHeight="1" x14ac:dyDescent="0.35">
      <c r="A67" s="39" t="s">
        <v>60</v>
      </c>
      <c r="B67" s="47" t="s">
        <v>52</v>
      </c>
      <c r="C67" s="39" t="s">
        <v>60</v>
      </c>
      <c r="D67" s="31">
        <v>80480</v>
      </c>
      <c r="E67" s="56">
        <v>66701</v>
      </c>
      <c r="F67" s="7">
        <v>66701</v>
      </c>
    </row>
    <row r="68" spans="1:6" ht="15" customHeight="1" x14ac:dyDescent="0.35">
      <c r="A68" s="39" t="s">
        <v>59</v>
      </c>
      <c r="B68" s="47" t="s">
        <v>52</v>
      </c>
      <c r="C68" s="39" t="s">
        <v>59</v>
      </c>
      <c r="D68" s="31">
        <v>80480</v>
      </c>
      <c r="E68" s="56">
        <v>40240</v>
      </c>
      <c r="F68" s="7">
        <v>40240</v>
      </c>
    </row>
    <row r="69" spans="1:6" ht="15" customHeight="1" x14ac:dyDescent="0.35">
      <c r="A69" s="39" t="s">
        <v>58</v>
      </c>
      <c r="B69" s="47" t="s">
        <v>52</v>
      </c>
      <c r="C69" s="39" t="s">
        <v>58</v>
      </c>
      <c r="D69" s="31">
        <v>40240</v>
      </c>
      <c r="E69" s="56">
        <f>36216/90*100</f>
        <v>40240</v>
      </c>
      <c r="F69" s="56">
        <f>36216/90*100</f>
        <v>40240</v>
      </c>
    </row>
    <row r="70" spans="1:6" ht="15" customHeight="1" x14ac:dyDescent="0.35">
      <c r="A70" s="39" t="s">
        <v>57</v>
      </c>
      <c r="B70" s="47" t="s">
        <v>53</v>
      </c>
      <c r="C70" s="39" t="s">
        <v>57</v>
      </c>
      <c r="D70" s="31">
        <v>50000</v>
      </c>
      <c r="E70" s="56">
        <v>50000</v>
      </c>
      <c r="F70" s="7">
        <v>50000</v>
      </c>
    </row>
    <row r="71" spans="1:6" ht="15" customHeight="1" x14ac:dyDescent="0.35">
      <c r="A71" s="39" t="s">
        <v>60</v>
      </c>
      <c r="B71" s="47" t="s">
        <v>53</v>
      </c>
      <c r="C71" s="39" t="s">
        <v>60</v>
      </c>
      <c r="D71" s="31">
        <v>100000</v>
      </c>
      <c r="E71" s="56">
        <v>100000</v>
      </c>
      <c r="F71" s="7">
        <v>100000</v>
      </c>
    </row>
    <row r="72" spans="1:6" ht="15" customHeight="1" x14ac:dyDescent="0.35">
      <c r="A72" s="39" t="s">
        <v>59</v>
      </c>
      <c r="B72" s="47" t="s">
        <v>53</v>
      </c>
      <c r="C72" s="39" t="s">
        <v>59</v>
      </c>
      <c r="D72" s="31">
        <v>50000</v>
      </c>
      <c r="E72" s="56">
        <v>50000</v>
      </c>
      <c r="F72" s="7">
        <v>50000</v>
      </c>
    </row>
    <row r="73" spans="1:6" ht="15" customHeight="1" x14ac:dyDescent="0.35">
      <c r="A73" s="39" t="s">
        <v>58</v>
      </c>
      <c r="B73" s="47" t="s">
        <v>53</v>
      </c>
      <c r="C73" s="39" t="s">
        <v>58</v>
      </c>
      <c r="D73" s="31">
        <v>50000</v>
      </c>
      <c r="E73" s="56">
        <f>45000/90*100</f>
        <v>50000</v>
      </c>
      <c r="F73" s="56">
        <f>45000/90*100</f>
        <v>50000</v>
      </c>
    </row>
    <row r="74" spans="1:6" ht="15" customHeight="1" x14ac:dyDescent="0.35">
      <c r="A74" s="39" t="s">
        <v>61</v>
      </c>
      <c r="B74" s="47" t="s">
        <v>53</v>
      </c>
      <c r="C74" s="39" t="s">
        <v>61</v>
      </c>
      <c r="D74" s="31">
        <v>50000</v>
      </c>
      <c r="E74" s="56">
        <f>45000/90*100</f>
        <v>50000</v>
      </c>
      <c r="F74" s="56">
        <f>45000/90*100</f>
        <v>50000</v>
      </c>
    </row>
    <row r="75" spans="1:6" ht="15" customHeight="1" x14ac:dyDescent="0.35">
      <c r="A75" s="39" t="s">
        <v>60</v>
      </c>
      <c r="B75" s="47" t="s">
        <v>54</v>
      </c>
      <c r="C75" s="39" t="s">
        <v>60</v>
      </c>
      <c r="D75" s="31">
        <v>57100</v>
      </c>
      <c r="E75" s="56">
        <v>57100</v>
      </c>
      <c r="F75" s="7">
        <v>57100</v>
      </c>
    </row>
    <row r="76" spans="1:6" ht="15" customHeight="1" x14ac:dyDescent="0.35">
      <c r="A76" s="75" t="s">
        <v>7</v>
      </c>
      <c r="B76" s="75"/>
      <c r="C76" s="75"/>
      <c r="D76" s="8">
        <f>SUM(D66:D75)</f>
        <v>638780</v>
      </c>
      <c r="E76" s="8">
        <f>SUM(E66:E75)</f>
        <v>584761</v>
      </c>
      <c r="F76" s="8">
        <f>SUM(F66:F75)</f>
        <v>584761</v>
      </c>
    </row>
    <row r="77" spans="1:6" ht="12.75" customHeight="1" thickBot="1" x14ac:dyDescent="0.4">
      <c r="A77" s="10"/>
      <c r="B77" s="10"/>
      <c r="C77" s="10"/>
      <c r="D77" s="11"/>
      <c r="E77" s="11"/>
      <c r="F77" s="11"/>
    </row>
    <row r="78" spans="1:6" ht="19" customHeight="1" thickBot="1" x14ac:dyDescent="0.4">
      <c r="A78" s="71" t="s">
        <v>16</v>
      </c>
      <c r="B78" s="72"/>
      <c r="C78" s="72"/>
      <c r="D78" s="72"/>
      <c r="E78" s="72"/>
      <c r="F78" s="72"/>
    </row>
    <row r="79" spans="1:6" ht="51.75" customHeight="1" thickBot="1" x14ac:dyDescent="0.4">
      <c r="A79" s="2" t="s">
        <v>3</v>
      </c>
      <c r="B79" s="2" t="s">
        <v>4</v>
      </c>
      <c r="C79" s="2" t="s">
        <v>5</v>
      </c>
      <c r="D79" s="3" t="s">
        <v>25</v>
      </c>
      <c r="E79" s="4" t="s">
        <v>6</v>
      </c>
      <c r="F79" s="55" t="s">
        <v>63</v>
      </c>
    </row>
    <row r="80" spans="1:6" ht="15" customHeight="1" x14ac:dyDescent="0.35">
      <c r="A80" s="39" t="s">
        <v>56</v>
      </c>
      <c r="B80" s="47" t="s">
        <v>55</v>
      </c>
      <c r="C80" s="40" t="s">
        <v>56</v>
      </c>
      <c r="D80" s="31">
        <v>356000</v>
      </c>
      <c r="E80" s="56">
        <v>356000</v>
      </c>
      <c r="F80" s="7">
        <v>356000</v>
      </c>
    </row>
    <row r="81" spans="1:6" ht="15" customHeight="1" x14ac:dyDescent="0.35">
      <c r="A81" s="73" t="s">
        <v>7</v>
      </c>
      <c r="B81" s="73"/>
      <c r="C81" s="73"/>
      <c r="D81" s="8">
        <f>SUM(D80:D80)</f>
        <v>356000</v>
      </c>
      <c r="E81" s="8">
        <f>SUM(E80:E80)</f>
        <v>356000</v>
      </c>
      <c r="F81" s="8">
        <f>SUM(F80:F80)</f>
        <v>356000</v>
      </c>
    </row>
    <row r="82" spans="1:6" ht="12.75" customHeight="1" x14ac:dyDescent="0.35"/>
    <row r="84" spans="1:6" ht="15.75" customHeight="1" x14ac:dyDescent="0.35"/>
    <row r="85" spans="1:6" s="12" customFormat="1" ht="12.75" customHeight="1" x14ac:dyDescent="0.3"/>
    <row r="86" spans="1:6" s="12" customFormat="1" ht="15" thickBot="1" x14ac:dyDescent="0.4">
      <c r="A86"/>
      <c r="B86"/>
      <c r="C86"/>
      <c r="D86"/>
      <c r="E86"/>
      <c r="F86"/>
    </row>
    <row r="87" spans="1:6" s="12" customFormat="1" ht="15" thickBot="1" x14ac:dyDescent="0.4">
      <c r="A87"/>
      <c r="B87"/>
      <c r="C87" s="13" t="s">
        <v>17</v>
      </c>
      <c r="D87" s="14">
        <f>SUM(D20,D26,D42,D51,D56,D61,D76,D81)</f>
        <v>5460814.1200000001</v>
      </c>
      <c r="E87" s="14">
        <f>SUM(E20,E26,E42,E51,E56,E61,E76,E81)</f>
        <v>6038653.9944444448</v>
      </c>
      <c r="F87" s="14">
        <f>SUM(F20,F26,F42,F51,F56,F61,F76,F81)</f>
        <v>6038653.9944444448</v>
      </c>
    </row>
    <row r="88" spans="1:6" s="12" customFormat="1" x14ac:dyDescent="0.35">
      <c r="A88"/>
      <c r="B88"/>
      <c r="C88"/>
      <c r="D88"/>
      <c r="E88"/>
      <c r="F88"/>
    </row>
    <row r="89" spans="1:6" s="12" customFormat="1" ht="13.5" x14ac:dyDescent="0.3">
      <c r="A89" s="74" t="s">
        <v>27</v>
      </c>
      <c r="B89" s="74"/>
      <c r="C89" s="74"/>
      <c r="D89" s="15"/>
      <c r="E89" s="15"/>
      <c r="F89" s="16"/>
    </row>
    <row r="90" spans="1:6" s="12" customFormat="1" ht="13.5" x14ac:dyDescent="0.3">
      <c r="A90" s="74"/>
      <c r="B90" s="74"/>
      <c r="C90" s="74"/>
      <c r="D90" s="15"/>
      <c r="E90" s="15"/>
      <c r="F90" s="16"/>
    </row>
    <row r="91" spans="1:6" s="12" customFormat="1" ht="13.5" x14ac:dyDescent="0.3">
      <c r="A91" s="74"/>
      <c r="B91" s="74"/>
      <c r="C91" s="74"/>
      <c r="D91" s="15"/>
      <c r="E91" s="15"/>
      <c r="F91" s="16"/>
    </row>
    <row r="92" spans="1:6" s="12" customFormat="1" ht="13.5" x14ac:dyDescent="0.3">
      <c r="A92" s="17"/>
      <c r="B92" s="17"/>
      <c r="C92" s="17"/>
      <c r="D92" s="16"/>
      <c r="E92" s="16"/>
      <c r="F92" s="16"/>
    </row>
    <row r="93" spans="1:6" s="12" customFormat="1" ht="13.5" x14ac:dyDescent="0.3">
      <c r="A93" s="18"/>
      <c r="B93" s="17"/>
      <c r="C93" s="17"/>
      <c r="D93" s="19"/>
      <c r="E93" s="19"/>
    </row>
    <row r="94" spans="1:6" s="12" customFormat="1" ht="13.5" x14ac:dyDescent="0.3">
      <c r="A94" s="18"/>
      <c r="B94" s="18"/>
      <c r="C94" s="18"/>
      <c r="D94" s="19"/>
      <c r="E94" s="19"/>
      <c r="F94" s="20"/>
    </row>
    <row r="95" spans="1:6" s="12" customFormat="1" ht="13.5" x14ac:dyDescent="0.3">
      <c r="A95" s="21" t="s">
        <v>18</v>
      </c>
      <c r="B95" s="22"/>
      <c r="C95" s="21" t="s">
        <v>19</v>
      </c>
      <c r="D95" s="23"/>
      <c r="E95" s="19"/>
    </row>
    <row r="96" spans="1:6" s="12" customFormat="1" ht="24" customHeight="1" x14ac:dyDescent="0.3">
      <c r="A96" s="21"/>
      <c r="B96" s="24"/>
      <c r="C96" s="21"/>
      <c r="D96" s="19"/>
      <c r="E96" s="19"/>
    </row>
    <row r="97" spans="1:6" ht="12.75" customHeight="1" x14ac:dyDescent="0.35">
      <c r="A97" s="18"/>
      <c r="B97" s="18"/>
      <c r="C97" s="18"/>
      <c r="D97" s="19"/>
      <c r="E97" s="19"/>
      <c r="F97" s="20"/>
    </row>
    <row r="98" spans="1:6" ht="12.75" customHeight="1" x14ac:dyDescent="0.35">
      <c r="A98" s="18"/>
      <c r="B98" s="18"/>
      <c r="C98" s="18"/>
      <c r="D98" s="19"/>
      <c r="E98" s="19"/>
      <c r="F98" s="20"/>
    </row>
    <row r="99" spans="1:6" ht="12.75" customHeight="1" x14ac:dyDescent="0.35">
      <c r="A99" s="21" t="s">
        <v>20</v>
      </c>
      <c r="B99" s="22"/>
      <c r="C99" s="21" t="s">
        <v>19</v>
      </c>
      <c r="D99" s="25"/>
      <c r="E99" s="12"/>
      <c r="F99" s="12"/>
    </row>
    <row r="100" spans="1:6" ht="12.75" customHeight="1" x14ac:dyDescent="0.35">
      <c r="A100" s="18"/>
      <c r="B100" s="18"/>
      <c r="C100" s="26"/>
      <c r="D100" s="19"/>
      <c r="E100" s="19"/>
      <c r="F100" s="19"/>
    </row>
    <row r="101" spans="1:6" ht="12.75" customHeight="1" x14ac:dyDescent="0.35"/>
    <row r="102" spans="1:6" ht="12.75" customHeight="1" x14ac:dyDescent="0.35"/>
    <row r="103" spans="1:6" ht="12.75" customHeight="1" x14ac:dyDescent="0.35"/>
    <row r="104" spans="1:6" ht="12.75" customHeight="1" x14ac:dyDescent="0.35"/>
    <row r="105" spans="1:6" ht="12.75" customHeight="1" x14ac:dyDescent="0.35"/>
    <row r="106" spans="1:6" ht="12.75" customHeight="1" x14ac:dyDescent="0.35"/>
    <row r="107" spans="1:6" ht="12.75" customHeight="1" x14ac:dyDescent="0.35"/>
    <row r="108" spans="1:6" ht="12.75" customHeight="1" x14ac:dyDescent="0.35"/>
    <row r="109" spans="1:6" ht="12.75" customHeight="1" x14ac:dyDescent="0.35"/>
    <row r="110" spans="1:6" ht="12.75" customHeight="1" x14ac:dyDescent="0.35"/>
    <row r="111" spans="1:6" ht="12.75" customHeight="1" x14ac:dyDescent="0.35"/>
    <row r="112" spans="1:6"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sheetData>
  <mergeCells count="21">
    <mergeCell ref="A78:F78"/>
    <mergeCell ref="A81:C81"/>
    <mergeCell ref="A89:C91"/>
    <mergeCell ref="A56:C56"/>
    <mergeCell ref="A58:F58"/>
    <mergeCell ref="A61:C61"/>
    <mergeCell ref="A63:F63"/>
    <mergeCell ref="A64:F64"/>
    <mergeCell ref="A76:C76"/>
    <mergeCell ref="A1:C1"/>
    <mergeCell ref="A53:F53"/>
    <mergeCell ref="A2:B3"/>
    <mergeCell ref="A5:D5"/>
    <mergeCell ref="A7:F7"/>
    <mergeCell ref="A20:C20"/>
    <mergeCell ref="A22:F22"/>
    <mergeCell ref="A26:C26"/>
    <mergeCell ref="A28:F28"/>
    <mergeCell ref="A42:C42"/>
    <mergeCell ref="A44:F44"/>
    <mergeCell ref="A51:C51"/>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68" fitToHeight="27" orientation="landscape" r:id="rId1"/>
  <ignoredErrors>
    <ignoredError sqref="F20 F26 F5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2026-08-04T09:54:42Z</dcterms:created>
  <dcterms:modified xsi:type="dcterms:W3CDTF">2026-08-04T09:54:46Z</dcterms:modified>
</cp:coreProperties>
</file>