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DE2E4501-E397-49F3-882D-119D333B6A33}" xr6:coauthVersionLast="47" xr6:coauthVersionMax="47" xr10:uidLastSave="{00000000-0000-0000-0000-000000000000}"/>
  <bookViews>
    <workbookView xWindow="-28920" yWindow="45" windowWidth="29040" windowHeight="15720" xr2:uid="{00000000-000D-0000-FFFF-FFFF00000000}"/>
  </bookViews>
  <sheets>
    <sheet name="Financial Report" sheetId="2" r:id="rId1"/>
  </sheets>
  <definedNames>
    <definedName name="_xlnm.Print_Area" localSheetId="0">'Financial Report'!$A$3:$F$124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0" i="2" l="1"/>
  <c r="F74" i="2" l="1"/>
  <c r="F80" i="2" l="1"/>
  <c r="E112" i="2"/>
  <c r="F112" i="2"/>
  <c r="E104" i="2"/>
  <c r="E103" i="2"/>
  <c r="F104" i="2" l="1"/>
  <c r="F103" i="2" l="1"/>
  <c r="E113" i="2" l="1"/>
  <c r="F113" i="2"/>
  <c r="D113" i="2"/>
  <c r="E108" i="2"/>
  <c r="F108" i="2"/>
  <c r="D108" i="2"/>
  <c r="E98" i="2"/>
  <c r="F98" i="2"/>
  <c r="D98" i="2"/>
  <c r="E93" i="2"/>
  <c r="F93" i="2"/>
  <c r="D93" i="2"/>
  <c r="E87" i="2"/>
  <c r="F87" i="2"/>
  <c r="D87" i="2"/>
  <c r="E76" i="2"/>
  <c r="F76" i="2"/>
  <c r="D76" i="2"/>
  <c r="E69" i="2"/>
  <c r="F69" i="2"/>
  <c r="D69" i="2"/>
  <c r="E54" i="2"/>
  <c r="F54" i="2"/>
  <c r="D54" i="2"/>
  <c r="E47" i="2"/>
  <c r="F47" i="2"/>
  <c r="D47" i="2"/>
  <c r="E40" i="2"/>
  <c r="F40" i="2"/>
  <c r="D40" i="2"/>
  <c r="E33" i="2"/>
  <c r="F33" i="2"/>
  <c r="D33" i="2"/>
  <c r="E27" i="2"/>
  <c r="F27" i="2"/>
  <c r="D27" i="2"/>
  <c r="E115" i="2" l="1"/>
  <c r="D115" i="2"/>
  <c r="F115" i="2"/>
</calcChain>
</file>

<file path=xl/sharedStrings.xml><?xml version="1.0" encoding="utf-8"?>
<sst xmlns="http://schemas.openxmlformats.org/spreadsheetml/2006/main" count="281" uniqueCount="93">
  <si>
    <t>Financial Report</t>
  </si>
  <si>
    <t>Category 1 - Homeless Prevention, Tenancy Sustainment and Resettlement Supports</t>
  </si>
  <si>
    <t>Category 1A - Homeless Prevention, Tenancy Sustainment and Resettlement Supports (Excluding Housing First)</t>
  </si>
  <si>
    <t>Local Authority</t>
  </si>
  <si>
    <t>Activity\Service</t>
  </si>
  <si>
    <t>Service Provider</t>
  </si>
  <si>
    <t>Revised Expenditure Estimate                  (if applicable)</t>
  </si>
  <si>
    <t>Limerick City &amp; County Council</t>
  </si>
  <si>
    <t>Homeless Prevention</t>
  </si>
  <si>
    <t>Focus Ireland</t>
  </si>
  <si>
    <t>Resettlement Supports</t>
  </si>
  <si>
    <t>Tenancy Sustainment</t>
  </si>
  <si>
    <t xml:space="preserve">Novas Initiatives  </t>
  </si>
  <si>
    <t>Sophia</t>
  </si>
  <si>
    <t>Outreach</t>
  </si>
  <si>
    <t>Ana Liffey</t>
  </si>
  <si>
    <t>Clare County Coucil</t>
  </si>
  <si>
    <t xml:space="preserve">Focus Ireland </t>
  </si>
  <si>
    <t xml:space="preserve">Youth Homeless Prevention </t>
  </si>
  <si>
    <t xml:space="preserve">Novas Initiatives </t>
  </si>
  <si>
    <t xml:space="preserve">Mid West Simon </t>
  </si>
  <si>
    <t>SUB TOTALS</t>
  </si>
  <si>
    <t>Category 1B - Housing First Services</t>
  </si>
  <si>
    <t>Name of Facility</t>
  </si>
  <si>
    <t>Housing First</t>
  </si>
  <si>
    <t xml:space="preserve">Category 2 -  Supported Emergency Accommodation for Families  </t>
  </si>
  <si>
    <t xml:space="preserve">Category 2A -  Supported Emergency Accommodation for Families (Excluding Family Hubs) </t>
  </si>
  <si>
    <t>Childers Road Family Initiative</t>
  </si>
  <si>
    <t xml:space="preserve">Category 2B -  Family Hubs </t>
  </si>
  <si>
    <t>Twin Oaks Family Hub (Dublin Road Family Initiative)</t>
  </si>
  <si>
    <t>Mid West Simon</t>
  </si>
  <si>
    <t>Suaimhneas</t>
  </si>
  <si>
    <t>Respond</t>
  </si>
  <si>
    <t>Cusack Lodge</t>
  </si>
  <si>
    <t>Cuan Mhuire Bruree</t>
  </si>
  <si>
    <t>Cuan Mhuire</t>
  </si>
  <si>
    <t>Teach Mhuire and Sancta Maria</t>
  </si>
  <si>
    <t>Novas</t>
  </si>
  <si>
    <t>McGarry House</t>
  </si>
  <si>
    <t>Temporary Emergency Provision</t>
  </si>
  <si>
    <t>Novas / Focus Ireland</t>
  </si>
  <si>
    <t>Temporary Emergency Provision (Phoenix Lodge)</t>
  </si>
  <si>
    <t>Thomond House</t>
  </si>
  <si>
    <t>Associated Charities Trust (ACT)</t>
  </si>
  <si>
    <t>Oak Lodge (Including CWI)</t>
  </si>
  <si>
    <t>Clann Nua</t>
  </si>
  <si>
    <t>St Joseph’s Street, Limerick</t>
  </si>
  <si>
    <t xml:space="preserve">Laurel Lodge </t>
  </si>
  <si>
    <t xml:space="preserve">Westbrook House </t>
  </si>
  <si>
    <t xml:space="preserve">Facility Type </t>
  </si>
  <si>
    <t>Description of Service</t>
  </si>
  <si>
    <t>Other Emergency Accommodation with no supports</t>
  </si>
  <si>
    <t>B&amp;B</t>
  </si>
  <si>
    <t xml:space="preserve">Other Emergency Accommodation </t>
  </si>
  <si>
    <t>Hotel</t>
  </si>
  <si>
    <t>Other Emergency Accommodation</t>
  </si>
  <si>
    <t>Brother Russell House</t>
  </si>
  <si>
    <t>Altamira</t>
  </si>
  <si>
    <t>ACT</t>
  </si>
  <si>
    <t xml:space="preserve"> </t>
  </si>
  <si>
    <t>Project Name</t>
  </si>
  <si>
    <t>Drop in Centre</t>
  </si>
  <si>
    <t>SVP Mid West</t>
  </si>
  <si>
    <t xml:space="preserve">HAP Placefinder </t>
  </si>
  <si>
    <t>Resettlement Officer</t>
  </si>
  <si>
    <t xml:space="preserve">Central Placement and Assessment Officer </t>
  </si>
  <si>
    <t>HAT Central Placement and Assessment Officer</t>
  </si>
  <si>
    <t>Regional LAs</t>
  </si>
  <si>
    <t>Regional Homeless Service Management</t>
  </si>
  <si>
    <t>TOTALS</t>
  </si>
  <si>
    <t>I hereby certify that this statement of expenditure relates to the homeless services programme for the Mid West Region and that the delegated 'Section 10' Exchequer funding allocation is used for the sole purpose of expenditure incurred on this homeless services programme:</t>
  </si>
  <si>
    <t>Director of Finance</t>
  </si>
  <si>
    <t>Date</t>
  </si>
  <si>
    <t>Director of Housing</t>
  </si>
  <si>
    <t>DHLGH / Mid West Protocol Agreement - Financial Report 2025</t>
  </si>
  <si>
    <t>Initial 2025 Expenditure Estimate</t>
  </si>
  <si>
    <t>PMI Davis street</t>
  </si>
  <si>
    <t>Category 3 - Youth Specific Services</t>
  </si>
  <si>
    <t>Clare County Council</t>
  </si>
  <si>
    <t>Emergency Accommodation visiting supports</t>
  </si>
  <si>
    <t>Emergency Accommodation with on-site supports</t>
  </si>
  <si>
    <t>Category 4 -  Supported Emergency Accommodation for Singles</t>
  </si>
  <si>
    <t xml:space="preserve">Category 5 -  Other Emergency Accommodation - Commerical Hotels and B&amp;Bs </t>
  </si>
  <si>
    <t>Category 5A -  Other Emergency Accommodation - Commerical Hotels and B&amp;Bs (Excluding Contracted Commerical Hotels and B&amp;Bs)</t>
  </si>
  <si>
    <t>Category 6 - Long-Term Supported Accommodation</t>
  </si>
  <si>
    <t>Category 7 - Day Services</t>
  </si>
  <si>
    <t>Category 8 - Housing Authority Homeless Services Provision including Administration</t>
  </si>
  <si>
    <t xml:space="preserve">Category 8A Housing Authority Prevention Services </t>
  </si>
  <si>
    <t xml:space="preserve">Category 8B Other Housing Authority Services including Administration </t>
  </si>
  <si>
    <t>Peter Mc Very Trust</t>
  </si>
  <si>
    <t>Category 5B -  Other Emergency Accommodation - Contracted Commerical Hotels and B&amp;Bs</t>
  </si>
  <si>
    <t>Total Annual Expenditure (to end of current reporting quarter)</t>
  </si>
  <si>
    <t>Year Ending 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</si>
</sst>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10" x14ac:knownFonts="1">
    <font>
      <sz val="11"/>
      <color theme="1"/>
      <name val="Calibri"/>
      <family val="2"/>
      <scheme val="minor"/>
    </font>
    <font>
      <sz val="11"/>
      <color theme="1"/>
      <name val="Calibri"/>
      <family val="2"/>
      <scheme val="minor"/>
    </font>
    <font>
      <b/>
      <sz val="10"/>
      <color theme="1"/>
      <name val="Verdana"/>
      <family val="2"/>
    </font>
    <font>
      <b/>
      <sz val="10"/>
      <name val="Verdana"/>
      <family val="2"/>
    </font>
    <font>
      <sz val="10"/>
      <name val="Verdana"/>
      <family val="2"/>
    </font>
    <font>
      <sz val="10"/>
      <color theme="1"/>
      <name val="Verdana"/>
      <family val="2"/>
    </font>
    <font>
      <sz val="10"/>
      <color theme="1"/>
      <name val="Calibri"/>
      <family val="2"/>
      <scheme val="minor"/>
    </font>
    <font>
      <b/>
      <sz val="10"/>
      <color theme="1"/>
      <name val="Calibri"/>
      <family val="2"/>
      <scheme val="minor"/>
    </font>
    <font>
      <b/>
      <sz val="18"/>
      <color theme="1"/>
      <name val="Verdana"/>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9" fillId="0" borderId="0"/>
    <xf numFmtId="44" fontId="1" fillId="0" borderId="0" applyFont="0" applyFill="0" applyBorder="0" applyAlignment="0" applyProtection="0"/>
  </cellStyleXfs>
  <cellXfs count="146">
    <xf numFmtId="0" fontId="0" fillId="0" borderId="0" xfId="0"/>
    <xf numFmtId="0" fontId="2" fillId="0" borderId="4" xfId="0" applyFont="1" applyBorder="1" applyAlignment="1">
      <alignment horizontal="left" vertical="center"/>
    </xf>
    <xf numFmtId="0" fontId="2" fillId="0" borderId="4" xfId="0" applyFont="1" applyBorder="1" applyAlignment="1">
      <alignment horizontal="center" vertical="center" wrapText="1"/>
    </xf>
    <xf numFmtId="0" fontId="4" fillId="0" borderId="8" xfId="0" applyFont="1" applyBorder="1" applyAlignment="1">
      <alignment horizontal="left" vertical="center" wrapText="1"/>
    </xf>
    <xf numFmtId="164" fontId="5" fillId="0" borderId="6" xfId="0" applyNumberFormat="1" applyFont="1" applyBorder="1" applyAlignment="1" applyProtection="1">
      <alignment horizontal="center" vertical="center"/>
      <protection locked="0"/>
    </xf>
    <xf numFmtId="0" fontId="3" fillId="0" borderId="4" xfId="0" applyFont="1" applyBorder="1" applyAlignment="1">
      <alignment horizontal="center" vertical="center" wrapText="1"/>
    </xf>
    <xf numFmtId="0" fontId="2" fillId="0" borderId="0" xfId="0" applyFont="1" applyAlignment="1">
      <alignment horizontal="right"/>
    </xf>
    <xf numFmtId="164" fontId="2" fillId="0" borderId="0" xfId="0" applyNumberFormat="1" applyFont="1" applyAlignment="1">
      <alignment horizontal="center" vertical="center"/>
    </xf>
    <xf numFmtId="0" fontId="4" fillId="0" borderId="0" xfId="0" applyFont="1"/>
    <xf numFmtId="0" fontId="2" fillId="0" borderId="4" xfId="0" applyFont="1" applyBorder="1" applyAlignment="1">
      <alignment horizontal="right" vertical="center"/>
    </xf>
    <xf numFmtId="164" fontId="2" fillId="0" borderId="4" xfId="0" applyNumberFormat="1" applyFont="1" applyBorder="1" applyAlignment="1">
      <alignment horizontal="center" vertical="center"/>
    </xf>
    <xf numFmtId="0" fontId="3" fillId="0" borderId="0" xfId="0" applyFont="1" applyAlignment="1">
      <alignment wrapText="1"/>
    </xf>
    <xf numFmtId="164" fontId="3" fillId="0" borderId="0" xfId="0" applyNumberFormat="1" applyFont="1" applyAlignment="1">
      <alignment horizontal="center"/>
    </xf>
    <xf numFmtId="0" fontId="4" fillId="0" borderId="0" xfId="0" applyFont="1" applyAlignment="1">
      <alignment wrapText="1"/>
    </xf>
    <xf numFmtId="164" fontId="4" fillId="0" borderId="0" xfId="0" applyNumberFormat="1" applyFont="1" applyAlignment="1">
      <alignment horizontal="center"/>
    </xf>
    <xf numFmtId="0" fontId="2" fillId="0" borderId="0" xfId="0" applyFont="1" applyAlignment="1">
      <alignment horizontal="right" wrapText="1"/>
    </xf>
    <xf numFmtId="164" fontId="4" fillId="0" borderId="0" xfId="0" applyNumberFormat="1" applyFont="1" applyAlignment="1">
      <alignment wrapText="1"/>
    </xf>
    <xf numFmtId="0" fontId="4" fillId="0" borderId="10" xfId="0" applyFont="1" applyBorder="1" applyAlignment="1">
      <alignment horizontal="left" vertical="center" wrapText="1"/>
    </xf>
    <xf numFmtId="0" fontId="4" fillId="0" borderId="14" xfId="0" applyFont="1" applyBorder="1" applyAlignment="1">
      <alignment horizontal="left" vertical="center" wrapText="1"/>
    </xf>
    <xf numFmtId="164" fontId="5" fillId="0" borderId="6" xfId="0" applyNumberFormat="1" applyFont="1" applyBorder="1" applyAlignment="1" applyProtection="1">
      <alignment horizontal="center" vertical="center" wrapText="1"/>
      <protection locked="0"/>
    </xf>
    <xf numFmtId="0" fontId="2" fillId="0" borderId="12" xfId="0" applyFont="1" applyBorder="1" applyAlignment="1" applyProtection="1">
      <alignment wrapText="1"/>
      <protection locked="0"/>
    </xf>
    <xf numFmtId="14" fontId="4" fillId="0" borderId="12" xfId="0" applyNumberFormat="1" applyFont="1" applyBorder="1" applyProtection="1">
      <protection locked="0"/>
    </xf>
    <xf numFmtId="0" fontId="4" fillId="0" borderId="5" xfId="0" applyFont="1" applyBorder="1" applyAlignment="1">
      <alignment horizontal="left" vertical="center" wrapText="1"/>
    </xf>
    <xf numFmtId="164" fontId="4" fillId="0" borderId="6" xfId="0" applyNumberFormat="1" applyFont="1" applyBorder="1" applyAlignment="1">
      <alignment horizontal="center"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164" fontId="4" fillId="0" borderId="8" xfId="0" applyNumberFormat="1" applyFont="1" applyBorder="1" applyAlignment="1">
      <alignment horizontal="center" vertical="center" wrapText="1"/>
    </xf>
    <xf numFmtId="0" fontId="5" fillId="0" borderId="6" xfId="0" applyFont="1" applyBorder="1" applyAlignment="1">
      <alignment horizontal="left" vertical="center" wrapText="1"/>
    </xf>
    <xf numFmtId="0" fontId="4" fillId="0" borderId="6" xfId="0" applyFont="1" applyBorder="1" applyAlignment="1">
      <alignment vertical="center" wrapText="1"/>
    </xf>
    <xf numFmtId="0" fontId="4" fillId="0" borderId="8" xfId="0" applyFont="1" applyBorder="1" applyAlignment="1">
      <alignment vertical="center" wrapText="1"/>
    </xf>
    <xf numFmtId="0" fontId="4" fillId="0" borderId="16" xfId="0" applyFont="1" applyBorder="1" applyAlignment="1">
      <alignment horizontal="left" vertical="center" wrapText="1"/>
    </xf>
    <xf numFmtId="164" fontId="4" fillId="0" borderId="11" xfId="0" applyNumberFormat="1" applyFont="1" applyBorder="1" applyAlignment="1">
      <alignment horizontal="center" vertical="center" wrapText="1"/>
    </xf>
    <xf numFmtId="14" fontId="4" fillId="0" borderId="12" xfId="0" applyNumberFormat="1" applyFont="1" applyBorder="1" applyAlignment="1" applyProtection="1">
      <alignment horizontal="right"/>
      <protection locked="0"/>
    </xf>
    <xf numFmtId="164" fontId="4" fillId="0" borderId="15" xfId="0" applyNumberFormat="1" applyFont="1" applyBorder="1" applyAlignment="1">
      <alignment horizontal="center" vertical="center" wrapText="1"/>
    </xf>
    <xf numFmtId="0" fontId="4" fillId="2" borderId="16" xfId="0" applyFont="1" applyFill="1" applyBorder="1" applyAlignment="1">
      <alignment horizontal="left" vertical="center" wrapText="1"/>
    </xf>
    <xf numFmtId="0" fontId="6" fillId="0" borderId="0" xfId="0" applyFont="1"/>
    <xf numFmtId="0" fontId="3" fillId="2" borderId="4" xfId="0" applyFont="1" applyFill="1" applyBorder="1" applyAlignment="1">
      <alignment horizontal="left" vertical="center" wrapText="1"/>
    </xf>
    <xf numFmtId="0" fontId="7" fillId="0" borderId="0" xfId="0" applyFont="1"/>
    <xf numFmtId="0" fontId="4" fillId="0" borderId="0" xfId="0" applyFont="1" applyAlignment="1">
      <alignment horizontal="left" vertical="center" wrapText="1"/>
    </xf>
    <xf numFmtId="0" fontId="4" fillId="0" borderId="17" xfId="0" applyFont="1" applyBorder="1" applyAlignment="1">
      <alignment horizontal="left" vertical="center" wrapText="1"/>
    </xf>
    <xf numFmtId="164" fontId="4" fillId="0" borderId="0" xfId="0" applyNumberFormat="1" applyFont="1" applyAlignment="1">
      <alignment horizontal="center" vertical="center" wrapText="1"/>
    </xf>
    <xf numFmtId="164" fontId="5" fillId="0" borderId="0" xfId="0" applyNumberFormat="1" applyFont="1" applyAlignment="1" applyProtection="1">
      <alignment horizontal="center" vertical="center"/>
      <protection locked="0"/>
    </xf>
    <xf numFmtId="164" fontId="5" fillId="0" borderId="6" xfId="0" applyNumberFormat="1" applyFont="1" applyBorder="1" applyAlignment="1" applyProtection="1">
      <alignment horizontal="left" vertical="top" wrapText="1"/>
      <protection locked="0"/>
    </xf>
    <xf numFmtId="0" fontId="2" fillId="0" borderId="18" xfId="0" applyFont="1" applyBorder="1" applyAlignment="1">
      <alignment horizontal="left" vertical="center"/>
    </xf>
    <xf numFmtId="14" fontId="4" fillId="0" borderId="0" xfId="0" applyNumberFormat="1" applyFont="1" applyAlignment="1" applyProtection="1">
      <alignment horizontal="right"/>
      <protection locked="0"/>
    </xf>
    <xf numFmtId="0" fontId="2" fillId="0" borderId="0" xfId="0" applyFont="1" applyAlignment="1" applyProtection="1">
      <alignment wrapText="1"/>
      <protection locked="0"/>
    </xf>
    <xf numFmtId="164" fontId="5" fillId="0" borderId="14" xfId="0" applyNumberFormat="1" applyFont="1" applyBorder="1" applyAlignment="1" applyProtection="1">
      <alignment horizontal="center" vertical="center"/>
      <protection locked="0"/>
    </xf>
    <xf numFmtId="0" fontId="4" fillId="0" borderId="13"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164" fontId="4" fillId="0" borderId="13" xfId="1" applyNumberFormat="1" applyFont="1" applyFill="1" applyBorder="1" applyAlignment="1" applyProtection="1">
      <alignment horizontal="center" vertical="center"/>
    </xf>
    <xf numFmtId="164" fontId="4" fillId="0" borderId="8" xfId="1" applyNumberFormat="1" applyFont="1" applyFill="1" applyBorder="1" applyAlignment="1" applyProtection="1">
      <alignment horizontal="center" vertical="center"/>
    </xf>
    <xf numFmtId="6" fontId="4" fillId="0" borderId="8" xfId="0" applyNumberFormat="1" applyFont="1" applyBorder="1" applyAlignment="1">
      <alignment horizontal="center" vertical="center" wrapText="1"/>
    </xf>
    <xf numFmtId="164" fontId="5" fillId="0" borderId="13" xfId="0" applyNumberFormat="1" applyFont="1" applyBorder="1" applyAlignment="1">
      <alignment horizontal="center" vertical="center"/>
    </xf>
    <xf numFmtId="164" fontId="5" fillId="0" borderId="8" xfId="0" applyNumberFormat="1" applyFont="1" applyBorder="1" applyAlignment="1">
      <alignment horizontal="center" vertical="center"/>
    </xf>
    <xf numFmtId="164" fontId="4" fillId="0" borderId="9" xfId="0" applyNumberFormat="1" applyFont="1" applyBorder="1" applyAlignment="1">
      <alignment horizontal="center" vertical="center" wrapText="1"/>
    </xf>
    <xf numFmtId="0" fontId="0" fillId="0" borderId="0" xfId="0" applyAlignment="1">
      <alignment wrapText="1"/>
    </xf>
    <xf numFmtId="164" fontId="4" fillId="0" borderId="16" xfId="1" applyNumberFormat="1" applyFont="1" applyFill="1" applyBorder="1" applyAlignment="1" applyProtection="1">
      <alignment horizontal="center" vertical="center"/>
    </xf>
    <xf numFmtId="0" fontId="2" fillId="0" borderId="0" xfId="0" applyFont="1"/>
    <xf numFmtId="164" fontId="2" fillId="0" borderId="8" xfId="0" applyNumberFormat="1" applyFont="1" applyBorder="1" applyAlignment="1" applyProtection="1">
      <alignment horizontal="center" vertical="center"/>
      <protection locked="0"/>
    </xf>
    <xf numFmtId="0" fontId="3" fillId="0" borderId="4" xfId="0" applyFont="1" applyBorder="1" applyAlignment="1" applyProtection="1">
      <alignment horizontal="center" vertical="center" wrapText="1"/>
      <protection locked="0"/>
    </xf>
    <xf numFmtId="164" fontId="5" fillId="0" borderId="8" xfId="0" applyNumberFormat="1" applyFont="1" applyBorder="1" applyAlignment="1" applyProtection="1">
      <alignment horizontal="center" vertical="center"/>
      <protection locked="0"/>
    </xf>
    <xf numFmtId="0" fontId="4" fillId="0" borderId="0" xfId="0" applyFont="1" applyAlignment="1">
      <alignment horizontal="left" wrapText="1"/>
    </xf>
    <xf numFmtId="0" fontId="4" fillId="0" borderId="23" xfId="0" applyFont="1" applyBorder="1" applyAlignment="1">
      <alignment horizontal="left" vertical="center" wrapText="1"/>
    </xf>
    <xf numFmtId="164" fontId="2" fillId="0" borderId="20" xfId="0" applyNumberFormat="1" applyFont="1" applyBorder="1" applyAlignment="1">
      <alignment horizontal="center" vertical="center"/>
    </xf>
    <xf numFmtId="0" fontId="4" fillId="0" borderId="25" xfId="0" applyFont="1" applyBorder="1" applyAlignment="1">
      <alignment horizontal="left" vertical="center" wrapText="1"/>
    </xf>
    <xf numFmtId="164" fontId="4" fillId="0" borderId="26" xfId="0" applyNumberFormat="1" applyFont="1" applyBorder="1" applyAlignment="1">
      <alignment horizontal="center" vertical="center" wrapText="1"/>
    </xf>
    <xf numFmtId="164" fontId="5" fillId="0" borderId="15" xfId="0" applyNumberFormat="1" applyFont="1" applyBorder="1" applyAlignment="1" applyProtection="1">
      <alignment horizontal="center" vertical="center"/>
      <protection locked="0"/>
    </xf>
    <xf numFmtId="0" fontId="4" fillId="0" borderId="27" xfId="0" applyFont="1" applyBorder="1" applyAlignment="1">
      <alignment horizontal="left" vertical="center" wrapText="1"/>
    </xf>
    <xf numFmtId="164" fontId="4" fillId="0" borderId="28" xfId="0" applyNumberFormat="1" applyFont="1" applyBorder="1" applyAlignment="1">
      <alignment horizontal="center" vertical="center" wrapText="1"/>
    </xf>
    <xf numFmtId="6" fontId="4" fillId="0" borderId="16" xfId="0" applyNumberFormat="1" applyFont="1" applyBorder="1" applyAlignment="1">
      <alignment horizontal="center" vertical="center" wrapText="1"/>
    </xf>
    <xf numFmtId="0" fontId="5" fillId="0" borderId="16" xfId="0" applyFont="1" applyBorder="1" applyAlignment="1">
      <alignment horizontal="left" vertical="center" wrapText="1"/>
    </xf>
    <xf numFmtId="164" fontId="5" fillId="0" borderId="16" xfId="0" applyNumberFormat="1" applyFont="1" applyBorder="1" applyAlignment="1" applyProtection="1">
      <alignment horizontal="center" vertical="center"/>
      <protection locked="0"/>
    </xf>
    <xf numFmtId="0" fontId="4" fillId="0" borderId="15" xfId="0" applyFont="1" applyBorder="1" applyAlignment="1">
      <alignment horizontal="left" vertical="center" wrapText="1"/>
    </xf>
    <xf numFmtId="164" fontId="4" fillId="0" borderId="16" xfId="0" applyNumberFormat="1" applyFont="1" applyBorder="1" applyAlignment="1">
      <alignment horizontal="center" vertical="center" wrapText="1"/>
    </xf>
    <xf numFmtId="0" fontId="4" fillId="0" borderId="15" xfId="0" applyFont="1" applyBorder="1" applyAlignment="1">
      <alignment horizontal="left" vertical="top" wrapText="1"/>
    </xf>
    <xf numFmtId="164" fontId="5" fillId="0" borderId="29" xfId="0" applyNumberFormat="1" applyFont="1" applyBorder="1" applyAlignment="1" applyProtection="1">
      <alignment horizontal="center" vertical="center"/>
      <protection locked="0"/>
    </xf>
    <xf numFmtId="0" fontId="4" fillId="0" borderId="33" xfId="0" applyFont="1" applyBorder="1" applyAlignment="1">
      <alignment horizontal="left" vertical="center" wrapText="1"/>
    </xf>
    <xf numFmtId="164" fontId="4" fillId="0" borderId="33" xfId="0" applyNumberFormat="1" applyFont="1" applyBorder="1" applyAlignment="1">
      <alignment horizontal="center" vertical="center" wrapText="1"/>
    </xf>
    <xf numFmtId="0" fontId="0" fillId="0" borderId="8" xfId="0" applyBorder="1"/>
    <xf numFmtId="0" fontId="3" fillId="0" borderId="18" xfId="0" applyFont="1" applyBorder="1" applyAlignment="1" applyProtection="1">
      <alignment horizontal="center" vertical="center" wrapText="1"/>
      <protection locked="0"/>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4" fillId="0" borderId="34" xfId="0" applyFont="1" applyBorder="1" applyAlignment="1">
      <alignment horizontal="left" vertical="center" wrapText="1"/>
    </xf>
    <xf numFmtId="0" fontId="5" fillId="0" borderId="13" xfId="0" applyFont="1" applyBorder="1" applyAlignment="1">
      <alignment horizontal="left" vertical="center"/>
    </xf>
    <xf numFmtId="164" fontId="5" fillId="0" borderId="16" xfId="0" applyNumberFormat="1" applyFont="1" applyBorder="1" applyAlignment="1" applyProtection="1">
      <alignment horizontal="left" vertical="top" wrapText="1"/>
      <protection locked="0"/>
    </xf>
    <xf numFmtId="0" fontId="4" fillId="0" borderId="16" xfId="0" applyFont="1" applyBorder="1" applyAlignment="1">
      <alignment vertical="center" wrapText="1"/>
    </xf>
    <xf numFmtId="164" fontId="5" fillId="0" borderId="11" xfId="0" applyNumberFormat="1" applyFont="1" applyBorder="1" applyAlignment="1" applyProtection="1">
      <alignment horizontal="center" vertical="center" wrapText="1"/>
      <protection locked="0"/>
    </xf>
    <xf numFmtId="164" fontId="5" fillId="0" borderId="30" xfId="0" applyNumberFormat="1" applyFont="1" applyBorder="1" applyAlignment="1" applyProtection="1">
      <alignment horizontal="center" vertical="center"/>
      <protection locked="0"/>
    </xf>
    <xf numFmtId="0" fontId="0" fillId="0" borderId="4" xfId="0" applyBorder="1" applyAlignment="1">
      <alignment wrapText="1"/>
    </xf>
    <xf numFmtId="164" fontId="2" fillId="0" borderId="1" xfId="0" applyNumberFormat="1" applyFont="1" applyBorder="1" applyAlignment="1">
      <alignment horizontal="center" vertical="center"/>
    </xf>
    <xf numFmtId="164" fontId="2" fillId="0" borderId="19" xfId="0" applyNumberFormat="1" applyFont="1" applyBorder="1" applyAlignment="1">
      <alignment horizontal="center" vertical="center"/>
    </xf>
    <xf numFmtId="164" fontId="5" fillId="0" borderId="11" xfId="0" applyNumberFormat="1" applyFont="1" applyBorder="1" applyAlignment="1" applyProtection="1">
      <alignment horizontal="center" vertical="center"/>
      <protection locked="0"/>
    </xf>
    <xf numFmtId="164" fontId="5" fillId="0" borderId="12" xfId="0" applyNumberFormat="1" applyFont="1" applyBorder="1" applyAlignment="1" applyProtection="1">
      <alignment horizontal="center" vertical="center"/>
      <protection locked="0"/>
    </xf>
    <xf numFmtId="164" fontId="5" fillId="0" borderId="28" xfId="0" applyNumberFormat="1" applyFont="1" applyBorder="1" applyAlignment="1" applyProtection="1">
      <alignment horizontal="center" vertical="center"/>
      <protection locked="0"/>
    </xf>
    <xf numFmtId="164" fontId="5" fillId="0" borderId="9" xfId="0" applyNumberFormat="1" applyFont="1" applyBorder="1" applyAlignment="1" applyProtection="1">
      <alignment horizontal="center" vertical="center"/>
      <protection locked="0"/>
    </xf>
    <xf numFmtId="0" fontId="0" fillId="0" borderId="41" xfId="0" applyBorder="1" applyAlignment="1">
      <alignment wrapText="1"/>
    </xf>
    <xf numFmtId="164" fontId="4" fillId="2" borderId="11" xfId="0" applyNumberFormat="1" applyFont="1" applyFill="1" applyBorder="1" applyAlignment="1">
      <alignment horizontal="center" vertical="center" wrapText="1"/>
    </xf>
    <xf numFmtId="0" fontId="5" fillId="0" borderId="36" xfId="0" applyFont="1" applyBorder="1" applyAlignment="1" applyProtection="1">
      <alignment horizontal="center" vertical="center"/>
      <protection locked="0"/>
    </xf>
    <xf numFmtId="0" fontId="5" fillId="0" borderId="38" xfId="0" applyFont="1" applyBorder="1" applyAlignment="1" applyProtection="1">
      <alignment horizontal="center" vertical="center"/>
      <protection locked="0"/>
    </xf>
    <xf numFmtId="0" fontId="5" fillId="0" borderId="37" xfId="0" applyFont="1" applyBorder="1" applyAlignment="1" applyProtection="1">
      <alignment horizontal="center" vertical="center"/>
      <protection locked="0"/>
    </xf>
    <xf numFmtId="0" fontId="4" fillId="0" borderId="39" xfId="0" applyFont="1" applyBorder="1" applyAlignment="1" applyProtection="1">
      <alignment horizontal="center" vertical="center" wrapText="1"/>
      <protection locked="0"/>
    </xf>
    <xf numFmtId="0" fontId="0" fillId="0" borderId="35" xfId="0" applyBorder="1" applyAlignment="1" applyProtection="1">
      <alignment wrapText="1"/>
      <protection locked="0"/>
    </xf>
    <xf numFmtId="0" fontId="0" fillId="0" borderId="37" xfId="0" applyBorder="1" applyAlignment="1" applyProtection="1">
      <alignment wrapText="1"/>
      <protection locked="0"/>
    </xf>
    <xf numFmtId="164" fontId="4" fillId="0" borderId="6" xfId="0" applyNumberFormat="1" applyFont="1" applyBorder="1" applyAlignment="1" applyProtection="1">
      <alignment horizontal="center" vertical="center" wrapText="1"/>
      <protection locked="0"/>
    </xf>
    <xf numFmtId="164" fontId="4" fillId="0" borderId="11" xfId="0" applyNumberFormat="1" applyFont="1" applyBorder="1" applyAlignment="1" applyProtection="1">
      <alignment horizontal="center" vertical="center" wrapText="1"/>
      <protection locked="0"/>
    </xf>
    <xf numFmtId="164" fontId="4" fillId="0" borderId="8" xfId="0" applyNumberFormat="1" applyFont="1" applyBorder="1" applyAlignment="1" applyProtection="1">
      <alignment horizontal="center" vertical="center" wrapText="1"/>
      <protection locked="0"/>
    </xf>
    <xf numFmtId="164" fontId="4" fillId="0" borderId="9" xfId="0" applyNumberFormat="1" applyFont="1" applyBorder="1" applyAlignment="1" applyProtection="1">
      <alignment horizontal="center" vertical="center" wrapText="1"/>
      <protection locked="0"/>
    </xf>
    <xf numFmtId="0" fontId="2" fillId="0" borderId="0" xfId="0" applyFont="1" applyAlignment="1">
      <alignment horizontal="left"/>
    </xf>
    <xf numFmtId="6" fontId="0" fillId="0" borderId="0" xfId="0" applyNumberFormat="1" applyProtection="1">
      <protection locked="0"/>
    </xf>
    <xf numFmtId="164" fontId="5" fillId="0" borderId="8" xfId="0" applyNumberFormat="1" applyFont="1" applyBorder="1" applyAlignment="1" applyProtection="1">
      <alignment horizontal="center" vertical="center" wrapText="1"/>
      <protection locked="0"/>
    </xf>
    <xf numFmtId="164" fontId="5" fillId="0" borderId="9" xfId="0" applyNumberFormat="1" applyFont="1" applyBorder="1" applyAlignment="1" applyProtection="1">
      <alignment horizontal="center" vertical="center" wrapText="1"/>
      <protection locked="0"/>
    </xf>
    <xf numFmtId="164" fontId="5" fillId="0" borderId="15" xfId="0" applyNumberFormat="1" applyFont="1" applyBorder="1" applyAlignment="1" applyProtection="1">
      <alignment horizontal="center" vertical="center" wrapText="1"/>
      <protection locked="0"/>
    </xf>
    <xf numFmtId="164" fontId="5" fillId="0" borderId="28" xfId="0" applyNumberFormat="1" applyFont="1" applyBorder="1" applyAlignment="1" applyProtection="1">
      <alignment horizontal="center" vertical="center" wrapText="1"/>
      <protection locked="0"/>
    </xf>
    <xf numFmtId="0" fontId="5" fillId="0" borderId="40" xfId="0" applyFont="1" applyBorder="1" applyAlignment="1" applyProtection="1">
      <alignment horizontal="center" vertical="center"/>
      <protection locked="0"/>
    </xf>
    <xf numFmtId="164" fontId="4" fillId="0" borderId="16" xfId="0" applyNumberFormat="1" applyFont="1" applyBorder="1" applyAlignment="1" applyProtection="1">
      <alignment horizontal="center" vertical="center" wrapText="1"/>
      <protection locked="0"/>
    </xf>
    <xf numFmtId="164" fontId="4" fillId="0" borderId="30" xfId="0" applyNumberFormat="1" applyFont="1" applyBorder="1" applyAlignment="1" applyProtection="1">
      <alignment horizontal="center" vertical="center" wrapText="1"/>
      <protection locked="0"/>
    </xf>
    <xf numFmtId="0" fontId="0" fillId="0" borderId="38" xfId="0" applyBorder="1" applyAlignment="1" applyProtection="1">
      <alignment wrapText="1"/>
      <protection locked="0"/>
    </xf>
    <xf numFmtId="0" fontId="0" fillId="0" borderId="0" xfId="0" applyProtection="1">
      <protection locked="0"/>
    </xf>
    <xf numFmtId="0" fontId="2" fillId="3" borderId="1"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1"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2" fillId="0" borderId="1" xfId="0" applyFont="1" applyBorder="1" applyAlignment="1">
      <alignment horizontal="right"/>
    </xf>
    <xf numFmtId="0" fontId="2" fillId="0" borderId="2" xfId="0" applyFont="1" applyBorder="1" applyAlignment="1">
      <alignment horizontal="right"/>
    </xf>
    <xf numFmtId="0" fontId="2" fillId="0" borderId="24" xfId="0" applyFont="1" applyBorder="1" applyAlignment="1">
      <alignment horizontal="right"/>
    </xf>
    <xf numFmtId="0" fontId="2" fillId="0" borderId="3" xfId="0" applyFont="1" applyBorder="1" applyAlignment="1">
      <alignment horizontal="right"/>
    </xf>
    <xf numFmtId="0" fontId="2" fillId="0" borderId="19" xfId="0" applyFont="1" applyBorder="1" applyAlignment="1">
      <alignment horizontal="right"/>
    </xf>
    <xf numFmtId="0" fontId="2" fillId="0" borderId="20" xfId="0" applyFont="1" applyBorder="1" applyAlignment="1">
      <alignment horizontal="right"/>
    </xf>
    <xf numFmtId="0" fontId="8" fillId="0" borderId="0" xfId="0" applyFont="1"/>
    <xf numFmtId="0" fontId="2" fillId="0" borderId="0" xfId="0" applyFont="1"/>
    <xf numFmtId="0" fontId="2" fillId="0" borderId="21" xfId="0" applyFont="1" applyBorder="1" applyAlignment="1">
      <alignment horizontal="right"/>
    </xf>
    <xf numFmtId="0" fontId="2" fillId="0" borderId="22" xfId="0" applyFont="1" applyBorder="1" applyAlignment="1">
      <alignment horizontal="right"/>
    </xf>
    <xf numFmtId="0" fontId="4" fillId="0" borderId="0" xfId="0" applyFont="1" applyAlignment="1">
      <alignment horizontal="left" wrapText="1"/>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24" xfId="0" applyFont="1" applyBorder="1" applyAlignment="1">
      <alignment horizontal="right" vertical="center"/>
    </xf>
    <xf numFmtId="0" fontId="2" fillId="0" borderId="19" xfId="0" applyFont="1" applyBorder="1" applyAlignment="1">
      <alignment horizontal="right" vertical="center"/>
    </xf>
    <xf numFmtId="0" fontId="2" fillId="0" borderId="20" xfId="0" applyFont="1" applyBorder="1" applyAlignment="1">
      <alignment horizontal="right" vertical="center"/>
    </xf>
  </cellXfs>
  <cellStyles count="4">
    <cellStyle name="Currency" xfId="1" builtinId="4"/>
    <cellStyle name="Currency 2" xfId="3" xr:uid="{BEF49463-E0E7-49D9-A7C1-19A4482A41C0}"/>
    <cellStyle name="Normal" xfId="0" builtinId="0"/>
    <cellStyle name="Normal 2" xfId="2" xr:uid="{B09DDC01-089A-49AA-A753-DF76A74366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5"/>
  <sheetViews>
    <sheetView tabSelected="1" topLeftCell="B20" zoomScale="89" zoomScaleNormal="89" zoomScaleSheetLayoutView="40" workbookViewId="0">
      <selection activeCell="G46" sqref="G1:G1048576"/>
    </sheetView>
  </sheetViews>
  <sheetFormatPr defaultColWidth="9.453125" defaultRowHeight="14.5" x14ac:dyDescent="0.35"/>
  <cols>
    <col min="1" max="1" width="40.54296875" customWidth="1"/>
    <col min="2" max="2" width="47.54296875" customWidth="1"/>
    <col min="3" max="3" width="38" customWidth="1"/>
    <col min="4" max="6" width="21.453125" customWidth="1"/>
    <col min="7" max="7" width="35.81640625" hidden="1" customWidth="1"/>
  </cols>
  <sheetData>
    <row r="1" spans="1:7" x14ac:dyDescent="0.35">
      <c r="A1" s="136" t="s">
        <v>0</v>
      </c>
      <c r="B1" s="136"/>
    </row>
    <row r="2" spans="1:7" x14ac:dyDescent="0.35">
      <c r="A2" s="136"/>
      <c r="B2" s="136"/>
    </row>
    <row r="3" spans="1:7" x14ac:dyDescent="0.35">
      <c r="A3" s="137"/>
      <c r="B3" s="137"/>
      <c r="C3" s="37"/>
      <c r="D3" s="35"/>
      <c r="E3" s="35"/>
      <c r="F3" s="35"/>
    </row>
    <row r="4" spans="1:7" x14ac:dyDescent="0.35">
      <c r="A4" s="137" t="s">
        <v>74</v>
      </c>
      <c r="B4" s="137"/>
      <c r="C4" s="137"/>
      <c r="D4" s="137"/>
      <c r="E4" s="35"/>
      <c r="F4" s="35"/>
    </row>
    <row r="5" spans="1:7" ht="15" thickBot="1" x14ac:dyDescent="0.4">
      <c r="A5" s="58"/>
      <c r="B5" s="110" t="s">
        <v>92</v>
      </c>
      <c r="C5" s="58"/>
      <c r="D5" s="58"/>
      <c r="E5" s="35"/>
      <c r="F5" s="35"/>
    </row>
    <row r="6" spans="1:7" ht="15" customHeight="1" thickBot="1" x14ac:dyDescent="0.4">
      <c r="A6" s="127" t="s">
        <v>1</v>
      </c>
      <c r="B6" s="128"/>
      <c r="C6" s="128"/>
      <c r="D6" s="128"/>
      <c r="E6" s="128"/>
      <c r="F6" s="128"/>
      <c r="G6" s="129"/>
    </row>
    <row r="7" spans="1:7" ht="15" customHeight="1" thickBot="1" x14ac:dyDescent="0.4">
      <c r="A7" s="127" t="s">
        <v>2</v>
      </c>
      <c r="B7" s="128"/>
      <c r="C7" s="128"/>
      <c r="D7" s="128"/>
      <c r="E7" s="128"/>
      <c r="F7" s="128"/>
      <c r="G7" s="129"/>
    </row>
    <row r="8" spans="1:7" ht="54.5" thickBot="1" x14ac:dyDescent="0.4">
      <c r="A8" s="1" t="s">
        <v>3</v>
      </c>
      <c r="B8" s="36" t="s">
        <v>4</v>
      </c>
      <c r="C8" s="1" t="s">
        <v>5</v>
      </c>
      <c r="D8" s="2" t="s">
        <v>75</v>
      </c>
      <c r="E8" s="5" t="s">
        <v>6</v>
      </c>
      <c r="F8" s="60" t="s">
        <v>91</v>
      </c>
      <c r="G8" s="60"/>
    </row>
    <row r="9" spans="1:7" x14ac:dyDescent="0.35">
      <c r="A9" s="22" t="s">
        <v>7</v>
      </c>
      <c r="B9" s="25" t="s">
        <v>8</v>
      </c>
      <c r="C9" s="3" t="s">
        <v>9</v>
      </c>
      <c r="D9" s="31">
        <v>27750</v>
      </c>
      <c r="E9" s="19">
        <v>27750</v>
      </c>
      <c r="F9" s="89">
        <v>27750</v>
      </c>
      <c r="G9" s="100"/>
    </row>
    <row r="10" spans="1:7" x14ac:dyDescent="0.35">
      <c r="A10" s="22" t="s">
        <v>7</v>
      </c>
      <c r="B10" s="25" t="s">
        <v>8</v>
      </c>
      <c r="C10" s="3" t="s">
        <v>9</v>
      </c>
      <c r="D10" s="31">
        <v>41500</v>
      </c>
      <c r="E10" s="19">
        <v>41500</v>
      </c>
      <c r="F10" s="89">
        <v>41500</v>
      </c>
      <c r="G10" s="104"/>
    </row>
    <row r="11" spans="1:7" x14ac:dyDescent="0.35">
      <c r="A11" s="22" t="s">
        <v>7</v>
      </c>
      <c r="B11" s="3" t="s">
        <v>8</v>
      </c>
      <c r="C11" s="3" t="s">
        <v>9</v>
      </c>
      <c r="D11" s="23">
        <v>170000</v>
      </c>
      <c r="E11" s="19">
        <v>147497.29</v>
      </c>
      <c r="F11" s="89">
        <v>147497.29</v>
      </c>
      <c r="G11" s="104"/>
    </row>
    <row r="12" spans="1:7" x14ac:dyDescent="0.35">
      <c r="A12" s="22" t="s">
        <v>7</v>
      </c>
      <c r="B12" s="25" t="s">
        <v>8</v>
      </c>
      <c r="C12" s="25" t="s">
        <v>9</v>
      </c>
      <c r="D12" s="31">
        <v>51000</v>
      </c>
      <c r="E12" s="19">
        <v>41160.800000000003</v>
      </c>
      <c r="F12" s="89">
        <v>41160.800000000003</v>
      </c>
      <c r="G12" s="104"/>
    </row>
    <row r="13" spans="1:7" x14ac:dyDescent="0.35">
      <c r="A13" s="22" t="s">
        <v>7</v>
      </c>
      <c r="B13" s="3" t="s">
        <v>8</v>
      </c>
      <c r="C13" s="3" t="s">
        <v>9</v>
      </c>
      <c r="D13" s="23">
        <v>53500</v>
      </c>
      <c r="E13" s="19">
        <v>50341.25</v>
      </c>
      <c r="F13" s="89">
        <v>50341.25</v>
      </c>
      <c r="G13" s="104"/>
    </row>
    <row r="14" spans="1:7" x14ac:dyDescent="0.35">
      <c r="A14" s="22" t="s">
        <v>7</v>
      </c>
      <c r="B14" s="25" t="s">
        <v>10</v>
      </c>
      <c r="C14" s="3" t="s">
        <v>9</v>
      </c>
      <c r="D14" s="23">
        <v>140000</v>
      </c>
      <c r="E14" s="19">
        <v>143756.39000000001</v>
      </c>
      <c r="F14" s="89">
        <v>143756.39000000001</v>
      </c>
      <c r="G14" s="104"/>
    </row>
    <row r="15" spans="1:7" x14ac:dyDescent="0.35">
      <c r="A15" s="22" t="s">
        <v>7</v>
      </c>
      <c r="B15" s="3" t="s">
        <v>11</v>
      </c>
      <c r="C15" s="3" t="s">
        <v>9</v>
      </c>
      <c r="D15" s="23">
        <v>165000</v>
      </c>
      <c r="E15" s="19">
        <v>177594.06</v>
      </c>
      <c r="F15" s="89">
        <v>177594.06</v>
      </c>
      <c r="G15" s="104"/>
    </row>
    <row r="16" spans="1:7" x14ac:dyDescent="0.35">
      <c r="A16" s="22" t="s">
        <v>7</v>
      </c>
      <c r="B16" s="3" t="s">
        <v>11</v>
      </c>
      <c r="C16" s="30" t="s">
        <v>89</v>
      </c>
      <c r="D16" s="33">
        <v>184294</v>
      </c>
      <c r="E16" s="19">
        <v>201478.8</v>
      </c>
      <c r="F16" s="89">
        <v>201478.8</v>
      </c>
      <c r="G16" s="104"/>
    </row>
    <row r="17" spans="1:7" x14ac:dyDescent="0.35">
      <c r="A17" s="22" t="s">
        <v>7</v>
      </c>
      <c r="B17" s="3" t="s">
        <v>8</v>
      </c>
      <c r="C17" s="30" t="s">
        <v>12</v>
      </c>
      <c r="D17" s="26">
        <v>82000</v>
      </c>
      <c r="E17" s="19">
        <v>103100.69</v>
      </c>
      <c r="F17" s="89">
        <v>103100.69</v>
      </c>
      <c r="G17" s="104"/>
    </row>
    <row r="18" spans="1:7" x14ac:dyDescent="0.35">
      <c r="A18" s="22" t="s">
        <v>7</v>
      </c>
      <c r="B18" s="3" t="s">
        <v>10</v>
      </c>
      <c r="C18" s="3" t="s">
        <v>13</v>
      </c>
      <c r="D18" s="23">
        <v>246900</v>
      </c>
      <c r="E18" s="19">
        <v>280766.46999999997</v>
      </c>
      <c r="F18" s="89">
        <v>280766.46999999997</v>
      </c>
      <c r="G18" s="104"/>
    </row>
    <row r="19" spans="1:7" x14ac:dyDescent="0.35">
      <c r="A19" s="22" t="s">
        <v>7</v>
      </c>
      <c r="B19" s="34" t="s">
        <v>14</v>
      </c>
      <c r="C19" s="34" t="s">
        <v>15</v>
      </c>
      <c r="D19" s="23">
        <v>120000</v>
      </c>
      <c r="E19" s="19">
        <v>104944.95</v>
      </c>
      <c r="F19" s="89">
        <v>104944.95</v>
      </c>
      <c r="G19" s="104"/>
    </row>
    <row r="20" spans="1:7" x14ac:dyDescent="0.35">
      <c r="A20" s="24" t="s">
        <v>16</v>
      </c>
      <c r="B20" s="30" t="s">
        <v>10</v>
      </c>
      <c r="C20" s="30" t="s">
        <v>17</v>
      </c>
      <c r="D20" s="23">
        <v>124445</v>
      </c>
      <c r="E20" s="19">
        <v>132321</v>
      </c>
      <c r="F20" s="89">
        <v>132321.29999999999</v>
      </c>
      <c r="G20" s="104"/>
    </row>
    <row r="21" spans="1:7" x14ac:dyDescent="0.35">
      <c r="A21" s="24" t="s">
        <v>16</v>
      </c>
      <c r="B21" s="30" t="s">
        <v>11</v>
      </c>
      <c r="C21" s="30" t="s">
        <v>17</v>
      </c>
      <c r="D21" s="23">
        <v>188240</v>
      </c>
      <c r="E21" s="19">
        <v>196366.43</v>
      </c>
      <c r="F21" s="89">
        <v>134477.43</v>
      </c>
      <c r="G21" s="104"/>
    </row>
    <row r="22" spans="1:7" x14ac:dyDescent="0.35">
      <c r="A22" s="24" t="s">
        <v>16</v>
      </c>
      <c r="B22" s="30" t="s">
        <v>10</v>
      </c>
      <c r="C22" s="30" t="s">
        <v>19</v>
      </c>
      <c r="D22" s="23">
        <v>110024</v>
      </c>
      <c r="E22" s="19">
        <v>118403.51</v>
      </c>
      <c r="F22" s="89">
        <v>118403.51</v>
      </c>
      <c r="G22" s="104"/>
    </row>
    <row r="23" spans="1:7" x14ac:dyDescent="0.35">
      <c r="A23" s="24" t="s">
        <v>16</v>
      </c>
      <c r="B23" s="30" t="s">
        <v>11</v>
      </c>
      <c r="C23" s="30" t="s">
        <v>19</v>
      </c>
      <c r="D23" s="26">
        <v>70440</v>
      </c>
      <c r="E23" s="19">
        <v>75263.12</v>
      </c>
      <c r="F23" s="89">
        <v>75263.12</v>
      </c>
      <c r="G23" s="104"/>
    </row>
    <row r="24" spans="1:7" x14ac:dyDescent="0.35">
      <c r="A24" s="3" t="s">
        <v>16</v>
      </c>
      <c r="B24" s="3" t="s">
        <v>11</v>
      </c>
      <c r="C24" s="3" t="s">
        <v>20</v>
      </c>
      <c r="D24" s="26">
        <v>128955</v>
      </c>
      <c r="E24" s="112">
        <v>137300</v>
      </c>
      <c r="F24" s="113">
        <v>137300</v>
      </c>
      <c r="G24" s="104"/>
    </row>
    <row r="25" spans="1:7" x14ac:dyDescent="0.35">
      <c r="A25" s="3" t="s">
        <v>16</v>
      </c>
      <c r="B25" s="3" t="s">
        <v>14</v>
      </c>
      <c r="C25" s="3" t="s">
        <v>20</v>
      </c>
      <c r="D25" s="33">
        <v>60000</v>
      </c>
      <c r="E25" s="112">
        <v>0</v>
      </c>
      <c r="F25" s="113">
        <v>0</v>
      </c>
      <c r="G25" s="104"/>
    </row>
    <row r="26" spans="1:7" ht="15" thickBot="1" x14ac:dyDescent="0.4">
      <c r="A26" s="30" t="s">
        <v>16</v>
      </c>
      <c r="B26" s="88" t="s">
        <v>45</v>
      </c>
      <c r="C26" s="88" t="s">
        <v>20</v>
      </c>
      <c r="D26" s="70">
        <v>114410</v>
      </c>
      <c r="E26" s="72">
        <v>123402.75</v>
      </c>
      <c r="F26" s="90">
        <v>123402.75</v>
      </c>
      <c r="G26" s="105"/>
    </row>
    <row r="27" spans="1:7" ht="15" thickBot="1" x14ac:dyDescent="0.4">
      <c r="A27" s="130" t="s">
        <v>21</v>
      </c>
      <c r="B27" s="131"/>
      <c r="C27" s="132"/>
      <c r="D27" s="64">
        <f>SUM(D9:D26)</f>
        <v>2078458</v>
      </c>
      <c r="E27" s="64">
        <f t="shared" ref="E27:F27" si="0">SUM(E9:E26)</f>
        <v>2102947.5099999998</v>
      </c>
      <c r="F27" s="64">
        <f t="shared" si="0"/>
        <v>2041058.81</v>
      </c>
      <c r="G27" s="91"/>
    </row>
    <row r="28" spans="1:7" ht="15" thickBot="1" x14ac:dyDescent="0.4"/>
    <row r="29" spans="1:7" ht="15" thickBot="1" x14ac:dyDescent="0.4">
      <c r="A29" s="127" t="s">
        <v>22</v>
      </c>
      <c r="B29" s="128"/>
      <c r="C29" s="128"/>
      <c r="D29" s="128"/>
      <c r="E29" s="128"/>
      <c r="F29" s="128"/>
      <c r="G29" s="129"/>
    </row>
    <row r="30" spans="1:7" ht="54.5" thickBot="1" x14ac:dyDescent="0.4">
      <c r="A30" s="1" t="s">
        <v>3</v>
      </c>
      <c r="B30" s="1" t="s">
        <v>23</v>
      </c>
      <c r="C30" s="1" t="s">
        <v>5</v>
      </c>
      <c r="D30" s="2" t="s">
        <v>75</v>
      </c>
      <c r="E30" s="5" t="s">
        <v>6</v>
      </c>
      <c r="F30" s="60" t="s">
        <v>91</v>
      </c>
      <c r="G30" s="60"/>
    </row>
    <row r="31" spans="1:7" x14ac:dyDescent="0.35">
      <c r="A31" s="22" t="s">
        <v>7</v>
      </c>
      <c r="B31" s="30" t="s">
        <v>24</v>
      </c>
      <c r="C31" s="30" t="s">
        <v>9</v>
      </c>
      <c r="D31" s="26">
        <v>240000</v>
      </c>
      <c r="E31" s="4">
        <v>271474.06</v>
      </c>
      <c r="F31" s="89">
        <v>271474.06</v>
      </c>
      <c r="G31" s="100"/>
    </row>
    <row r="32" spans="1:7" ht="15" thickBot="1" x14ac:dyDescent="0.4">
      <c r="A32" s="63" t="s">
        <v>16</v>
      </c>
      <c r="B32" s="30" t="s">
        <v>24</v>
      </c>
      <c r="C32" s="30" t="s">
        <v>17</v>
      </c>
      <c r="D32" s="33">
        <v>96583</v>
      </c>
      <c r="E32" s="114">
        <v>102790.31</v>
      </c>
      <c r="F32" s="115">
        <v>77790.31</v>
      </c>
      <c r="G32" s="105"/>
    </row>
    <row r="33" spans="1:18" ht="15" thickBot="1" x14ac:dyDescent="0.4">
      <c r="A33" s="130" t="s">
        <v>21</v>
      </c>
      <c r="B33" s="131"/>
      <c r="C33" s="132"/>
      <c r="D33" s="64">
        <f>SUM(D31:D32)</f>
        <v>336583</v>
      </c>
      <c r="E33" s="64">
        <f t="shared" ref="E33:F33" si="1">SUM(E31:E32)</f>
        <v>374264.37</v>
      </c>
      <c r="F33" s="64">
        <f t="shared" si="1"/>
        <v>349264.37</v>
      </c>
      <c r="G33" s="91"/>
    </row>
    <row r="34" spans="1:18" ht="15" thickBot="1" x14ac:dyDescent="0.4">
      <c r="A34" s="35"/>
      <c r="B34" s="35"/>
      <c r="C34" s="35"/>
      <c r="D34" s="35"/>
      <c r="E34" s="35"/>
      <c r="F34" s="35"/>
    </row>
    <row r="35" spans="1:18" ht="15" customHeight="1" thickBot="1" x14ac:dyDescent="0.4">
      <c r="A35" s="127" t="s">
        <v>25</v>
      </c>
      <c r="B35" s="128"/>
      <c r="C35" s="128"/>
      <c r="D35" s="128"/>
      <c r="E35" s="128"/>
      <c r="F35" s="128"/>
      <c r="G35" s="129"/>
    </row>
    <row r="36" spans="1:18" ht="15" customHeight="1" thickBot="1" x14ac:dyDescent="0.4">
      <c r="A36" s="127" t="s">
        <v>26</v>
      </c>
      <c r="B36" s="128"/>
      <c r="C36" s="128"/>
      <c r="D36" s="128"/>
      <c r="E36" s="128"/>
      <c r="F36" s="128"/>
      <c r="G36" s="129"/>
    </row>
    <row r="37" spans="1:18" ht="54.5" thickBot="1" x14ac:dyDescent="0.4">
      <c r="A37" s="1" t="s">
        <v>3</v>
      </c>
      <c r="B37" s="1" t="s">
        <v>23</v>
      </c>
      <c r="C37" s="1" t="s">
        <v>5</v>
      </c>
      <c r="D37" s="2" t="s">
        <v>75</v>
      </c>
      <c r="E37" s="5" t="s">
        <v>6</v>
      </c>
      <c r="F37" s="60" t="s">
        <v>91</v>
      </c>
      <c r="G37" s="60"/>
    </row>
    <row r="38" spans="1:18" x14ac:dyDescent="0.35">
      <c r="A38" s="65" t="s">
        <v>7</v>
      </c>
      <c r="B38" s="30" t="s">
        <v>27</v>
      </c>
      <c r="C38" s="30" t="s">
        <v>9</v>
      </c>
      <c r="D38" s="66">
        <v>560000</v>
      </c>
      <c r="E38" s="67">
        <v>603902.82999999996</v>
      </c>
      <c r="F38" s="96">
        <v>603902.82999999996</v>
      </c>
      <c r="G38" s="101"/>
      <c r="N38" s="56"/>
    </row>
    <row r="39" spans="1:18" s="79" customFormat="1" ht="15" thickBot="1" x14ac:dyDescent="0.4">
      <c r="A39" s="63" t="s">
        <v>7</v>
      </c>
      <c r="B39" s="30" t="s">
        <v>55</v>
      </c>
      <c r="C39" s="30" t="s">
        <v>76</v>
      </c>
      <c r="D39" s="74">
        <v>432250</v>
      </c>
      <c r="E39" s="72">
        <v>0</v>
      </c>
      <c r="F39" s="90">
        <v>0</v>
      </c>
      <c r="G39" s="102"/>
      <c r="H39"/>
      <c r="I39"/>
      <c r="J39"/>
      <c r="K39"/>
      <c r="L39"/>
      <c r="M39"/>
      <c r="N39" s="56"/>
      <c r="O39"/>
      <c r="P39"/>
      <c r="Q39"/>
      <c r="R39"/>
    </row>
    <row r="40" spans="1:18" ht="15" thickBot="1" x14ac:dyDescent="0.4">
      <c r="A40" s="130" t="s">
        <v>21</v>
      </c>
      <c r="B40" s="131"/>
      <c r="C40" s="132"/>
      <c r="D40" s="64">
        <f>SUM(D38:D39)</f>
        <v>992250</v>
      </c>
      <c r="E40" s="64">
        <f t="shared" ref="E40:F40" si="2">SUM(E38:E39)</f>
        <v>603902.82999999996</v>
      </c>
      <c r="F40" s="64">
        <f t="shared" si="2"/>
        <v>603902.82999999996</v>
      </c>
      <c r="G40" s="10"/>
      <c r="N40" s="56"/>
    </row>
    <row r="41" spans="1:18" ht="15" thickBot="1" x14ac:dyDescent="0.4">
      <c r="A41" s="39"/>
      <c r="B41" s="38"/>
      <c r="C41" s="38"/>
      <c r="D41" s="40"/>
      <c r="E41" s="41"/>
      <c r="F41" s="41"/>
      <c r="N41" s="56"/>
    </row>
    <row r="42" spans="1:18" ht="15" thickBot="1" x14ac:dyDescent="0.4">
      <c r="A42" s="127" t="s">
        <v>28</v>
      </c>
      <c r="B42" s="128"/>
      <c r="C42" s="128"/>
      <c r="D42" s="128"/>
      <c r="E42" s="128"/>
      <c r="F42" s="128"/>
      <c r="G42" s="129"/>
      <c r="N42" s="56"/>
    </row>
    <row r="43" spans="1:18" ht="54.5" thickBot="1" x14ac:dyDescent="0.4">
      <c r="A43" s="1" t="s">
        <v>3</v>
      </c>
      <c r="B43" s="1" t="s">
        <v>23</v>
      </c>
      <c r="C43" s="1" t="s">
        <v>5</v>
      </c>
      <c r="D43" s="2" t="s">
        <v>75</v>
      </c>
      <c r="E43" s="5" t="s">
        <v>6</v>
      </c>
      <c r="F43" s="60" t="s">
        <v>91</v>
      </c>
      <c r="G43" s="60"/>
    </row>
    <row r="44" spans="1:18" ht="27" x14ac:dyDescent="0.35">
      <c r="A44" s="22" t="s">
        <v>7</v>
      </c>
      <c r="B44" s="30" t="s">
        <v>29</v>
      </c>
      <c r="C44" s="30" t="s">
        <v>30</v>
      </c>
      <c r="D44" s="31">
        <v>391078</v>
      </c>
      <c r="E44" s="4">
        <v>418725.29</v>
      </c>
      <c r="F44" s="94">
        <v>418725.29</v>
      </c>
      <c r="G44" s="100"/>
    </row>
    <row r="45" spans="1:18" x14ac:dyDescent="0.35">
      <c r="A45" s="22" t="s">
        <v>7</v>
      </c>
      <c r="B45" s="30" t="s">
        <v>31</v>
      </c>
      <c r="C45" s="30" t="s">
        <v>32</v>
      </c>
      <c r="D45" s="99">
        <v>260000</v>
      </c>
      <c r="E45" s="4">
        <v>284367.63</v>
      </c>
      <c r="F45" s="94">
        <v>284367.63</v>
      </c>
      <c r="G45" s="104"/>
    </row>
    <row r="46" spans="1:18" ht="15" thickBot="1" x14ac:dyDescent="0.4">
      <c r="A46" s="24" t="s">
        <v>16</v>
      </c>
      <c r="B46" s="3" t="s">
        <v>33</v>
      </c>
      <c r="C46" s="3" t="s">
        <v>19</v>
      </c>
      <c r="D46" s="23">
        <v>411200</v>
      </c>
      <c r="E46" s="4">
        <v>443793.48</v>
      </c>
      <c r="F46" s="94">
        <v>443793.48</v>
      </c>
      <c r="G46" s="104"/>
    </row>
    <row r="47" spans="1:18" ht="15" thickBot="1" x14ac:dyDescent="0.4">
      <c r="A47" s="130" t="s">
        <v>21</v>
      </c>
      <c r="B47" s="131"/>
      <c r="C47" s="132"/>
      <c r="D47" s="64">
        <f>SUM(D44:D46)</f>
        <v>1062278</v>
      </c>
      <c r="E47" s="64">
        <f t="shared" ref="E47:F47" si="3">SUM(E44:E46)</f>
        <v>1146886.3999999999</v>
      </c>
      <c r="F47" s="64">
        <f t="shared" si="3"/>
        <v>1146886.3999999999</v>
      </c>
      <c r="G47" s="91"/>
    </row>
    <row r="48" spans="1:18" ht="15" thickBot="1" x14ac:dyDescent="0.4">
      <c r="A48" s="6"/>
      <c r="B48" s="6"/>
      <c r="C48" s="6"/>
      <c r="D48" s="7"/>
      <c r="E48" s="7"/>
      <c r="F48" s="7"/>
    </row>
    <row r="49" spans="1:7" ht="15" thickBot="1" x14ac:dyDescent="0.4">
      <c r="A49" s="127" t="s">
        <v>77</v>
      </c>
      <c r="B49" s="128"/>
      <c r="C49" s="128"/>
      <c r="D49" s="128"/>
      <c r="E49" s="128"/>
      <c r="F49" s="128"/>
      <c r="G49" s="129"/>
    </row>
    <row r="50" spans="1:7" ht="54.5" thickBot="1" x14ac:dyDescent="0.4">
      <c r="A50" s="43" t="s">
        <v>3</v>
      </c>
      <c r="B50" s="43" t="s">
        <v>23</v>
      </c>
      <c r="C50" s="43" t="s">
        <v>5</v>
      </c>
      <c r="D50" s="2" t="s">
        <v>75</v>
      </c>
      <c r="E50" s="5" t="s">
        <v>6</v>
      </c>
      <c r="F50" s="60" t="s">
        <v>91</v>
      </c>
      <c r="G50" s="80"/>
    </row>
    <row r="51" spans="1:7" x14ac:dyDescent="0.35">
      <c r="A51" s="85" t="s">
        <v>7</v>
      </c>
      <c r="B51" s="48" t="s">
        <v>79</v>
      </c>
      <c r="C51" s="86" t="s">
        <v>9</v>
      </c>
      <c r="D51" s="23">
        <v>102800</v>
      </c>
      <c r="E51" s="106">
        <v>121962.79</v>
      </c>
      <c r="F51" s="107">
        <v>121962.79</v>
      </c>
      <c r="G51" s="103"/>
    </row>
    <row r="52" spans="1:7" ht="15" thickBot="1" x14ac:dyDescent="0.4">
      <c r="A52" s="83" t="s">
        <v>7</v>
      </c>
      <c r="B52" s="84" t="s">
        <v>80</v>
      </c>
      <c r="C52" s="84" t="s">
        <v>37</v>
      </c>
      <c r="D52" s="26">
        <v>80000</v>
      </c>
      <c r="E52" s="108">
        <v>100781</v>
      </c>
      <c r="F52" s="109">
        <v>100781</v>
      </c>
      <c r="G52" s="116"/>
    </row>
    <row r="53" spans="1:7" ht="15" thickBot="1" x14ac:dyDescent="0.4">
      <c r="A53" s="81" t="s">
        <v>78</v>
      </c>
      <c r="B53" s="82" t="s">
        <v>18</v>
      </c>
      <c r="C53" s="82" t="s">
        <v>9</v>
      </c>
      <c r="D53" s="74">
        <v>63800</v>
      </c>
      <c r="E53" s="117">
        <v>68346.78</v>
      </c>
      <c r="F53" s="118">
        <v>68346.78</v>
      </c>
      <c r="G53" s="120"/>
    </row>
    <row r="54" spans="1:7" ht="15" thickBot="1" x14ac:dyDescent="0.4">
      <c r="A54" s="138" t="s">
        <v>21</v>
      </c>
      <c r="B54" s="139"/>
      <c r="C54" s="139"/>
      <c r="D54" s="92">
        <f>SUM(D51:D53)</f>
        <v>246600</v>
      </c>
      <c r="E54" s="92">
        <f t="shared" ref="E54:F54" si="4">SUM(E51:E53)</f>
        <v>291090.56999999995</v>
      </c>
      <c r="F54" s="92">
        <f t="shared" si="4"/>
        <v>291090.56999999995</v>
      </c>
      <c r="G54" s="98"/>
    </row>
    <row r="55" spans="1:7" ht="15" thickBot="1" x14ac:dyDescent="0.4">
      <c r="A55" s="35"/>
      <c r="B55" s="35"/>
      <c r="C55" s="35"/>
      <c r="D55" s="35"/>
      <c r="E55" s="35"/>
      <c r="F55" s="35"/>
    </row>
    <row r="56" spans="1:7" ht="15" customHeight="1" thickBot="1" x14ac:dyDescent="0.4">
      <c r="A56" s="127" t="s">
        <v>81</v>
      </c>
      <c r="B56" s="128"/>
      <c r="C56" s="128"/>
      <c r="D56" s="128"/>
      <c r="E56" s="128"/>
      <c r="F56" s="128"/>
      <c r="G56" s="129"/>
    </row>
    <row r="57" spans="1:7" ht="54.5" thickBot="1" x14ac:dyDescent="0.4">
      <c r="A57" s="1" t="s">
        <v>3</v>
      </c>
      <c r="B57" s="1" t="s">
        <v>23</v>
      </c>
      <c r="C57" s="1" t="s">
        <v>5</v>
      </c>
      <c r="D57" s="2" t="s">
        <v>75</v>
      </c>
      <c r="E57" s="5" t="s">
        <v>6</v>
      </c>
      <c r="F57" s="60" t="s">
        <v>91</v>
      </c>
      <c r="G57" s="60"/>
    </row>
    <row r="58" spans="1:7" x14ac:dyDescent="0.35">
      <c r="A58" s="22" t="s">
        <v>7</v>
      </c>
      <c r="B58" s="28" t="s">
        <v>34</v>
      </c>
      <c r="C58" s="28" t="s">
        <v>35</v>
      </c>
      <c r="D58" s="23">
        <v>235839</v>
      </c>
      <c r="E58" s="4">
        <v>278621.8</v>
      </c>
      <c r="F58" s="94">
        <v>278621.8</v>
      </c>
      <c r="G58" s="100"/>
    </row>
    <row r="59" spans="1:7" x14ac:dyDescent="0.35">
      <c r="A59" s="22" t="s">
        <v>7</v>
      </c>
      <c r="B59" s="28" t="s">
        <v>36</v>
      </c>
      <c r="C59" s="29" t="s">
        <v>35</v>
      </c>
      <c r="D59" s="26">
        <v>26512</v>
      </c>
      <c r="E59" s="4">
        <v>40032</v>
      </c>
      <c r="F59" s="94">
        <v>40032</v>
      </c>
      <c r="G59" s="104"/>
    </row>
    <row r="60" spans="1:7" x14ac:dyDescent="0.35">
      <c r="A60" s="22" t="s">
        <v>7</v>
      </c>
      <c r="B60" s="28" t="s">
        <v>38</v>
      </c>
      <c r="C60" s="28" t="s">
        <v>37</v>
      </c>
      <c r="D60" s="26">
        <v>510000</v>
      </c>
      <c r="E60" s="4">
        <v>800467.33000000007</v>
      </c>
      <c r="F60" s="94">
        <v>800467.33000000007</v>
      </c>
      <c r="G60" s="104"/>
    </row>
    <row r="61" spans="1:7" x14ac:dyDescent="0.35">
      <c r="A61" s="22" t="s">
        <v>7</v>
      </c>
      <c r="B61" s="28" t="s">
        <v>39</v>
      </c>
      <c r="C61" s="28" t="s">
        <v>40</v>
      </c>
      <c r="D61" s="57">
        <v>775000</v>
      </c>
      <c r="E61" s="4">
        <v>827467.45</v>
      </c>
      <c r="F61" s="94">
        <v>827467.45</v>
      </c>
      <c r="G61" s="104"/>
    </row>
    <row r="62" spans="1:7" ht="27" x14ac:dyDescent="0.35">
      <c r="A62" s="22" t="s">
        <v>7</v>
      </c>
      <c r="B62" s="25" t="s">
        <v>41</v>
      </c>
      <c r="C62" s="25" t="s">
        <v>37</v>
      </c>
      <c r="D62" s="26">
        <v>165000</v>
      </c>
      <c r="E62" s="4">
        <v>151519.93</v>
      </c>
      <c r="F62" s="94">
        <v>151519.93</v>
      </c>
      <c r="G62" s="104"/>
    </row>
    <row r="63" spans="1:7" x14ac:dyDescent="0.35">
      <c r="A63" s="22" t="s">
        <v>7</v>
      </c>
      <c r="B63" s="28" t="s">
        <v>42</v>
      </c>
      <c r="C63" s="28" t="s">
        <v>43</v>
      </c>
      <c r="D63" s="26">
        <v>350000</v>
      </c>
      <c r="E63" s="4">
        <v>394646.49</v>
      </c>
      <c r="F63" s="94">
        <v>394646.49</v>
      </c>
      <c r="G63" s="104"/>
    </row>
    <row r="64" spans="1:7" x14ac:dyDescent="0.35">
      <c r="A64" s="22" t="s">
        <v>7</v>
      </c>
      <c r="B64" s="28" t="s">
        <v>44</v>
      </c>
      <c r="C64" s="28" t="s">
        <v>30</v>
      </c>
      <c r="D64" s="26">
        <v>1075000</v>
      </c>
      <c r="E64" s="4">
        <v>1107929.21</v>
      </c>
      <c r="F64" s="94">
        <v>1107929.21</v>
      </c>
      <c r="G64" s="104"/>
    </row>
    <row r="65" spans="1:7" x14ac:dyDescent="0.35">
      <c r="A65" s="22" t="s">
        <v>7</v>
      </c>
      <c r="B65" s="28" t="s">
        <v>45</v>
      </c>
      <c r="C65" s="28" t="s">
        <v>30</v>
      </c>
      <c r="D65" s="26">
        <v>200000</v>
      </c>
      <c r="E65" s="4">
        <v>196088.91</v>
      </c>
      <c r="F65" s="94">
        <v>196088.91</v>
      </c>
      <c r="G65" s="104"/>
    </row>
    <row r="66" spans="1:7" x14ac:dyDescent="0.35">
      <c r="A66" s="24" t="s">
        <v>7</v>
      </c>
      <c r="B66" s="25" t="s">
        <v>46</v>
      </c>
      <c r="C66" s="28" t="s">
        <v>20</v>
      </c>
      <c r="D66" s="52">
        <v>180000</v>
      </c>
      <c r="E66" s="4">
        <v>123457.7</v>
      </c>
      <c r="F66" s="111">
        <v>123457.7</v>
      </c>
      <c r="G66" s="104"/>
    </row>
    <row r="67" spans="1:7" x14ac:dyDescent="0.35">
      <c r="A67" s="22" t="s">
        <v>16</v>
      </c>
      <c r="B67" s="28" t="s">
        <v>47</v>
      </c>
      <c r="C67" s="25" t="s">
        <v>30</v>
      </c>
      <c r="D67" s="26">
        <v>311098</v>
      </c>
      <c r="E67" s="4">
        <v>340954.25</v>
      </c>
      <c r="F67" s="94">
        <v>340953.05</v>
      </c>
      <c r="G67" s="104"/>
    </row>
    <row r="68" spans="1:7" ht="15" thickBot="1" x14ac:dyDescent="0.4">
      <c r="A68" s="24" t="s">
        <v>16</v>
      </c>
      <c r="B68" s="28" t="s">
        <v>48</v>
      </c>
      <c r="C68" s="28" t="s">
        <v>20</v>
      </c>
      <c r="D68" s="26">
        <v>365635</v>
      </c>
      <c r="E68" s="4">
        <v>392160.66</v>
      </c>
      <c r="F68" s="94">
        <v>392160.66000000003</v>
      </c>
      <c r="G68" s="104"/>
    </row>
    <row r="69" spans="1:7" ht="15" thickBot="1" x14ac:dyDescent="0.4">
      <c r="A69" s="130" t="s">
        <v>21</v>
      </c>
      <c r="B69" s="131"/>
      <c r="C69" s="132"/>
      <c r="D69" s="64">
        <f>SUM(D58:D68)</f>
        <v>4194084</v>
      </c>
      <c r="E69" s="64">
        <f t="shared" ref="E69:F69" si="5">SUM(E58:E68)</f>
        <v>4653345.7300000004</v>
      </c>
      <c r="F69" s="64">
        <f t="shared" si="5"/>
        <v>4653344.53</v>
      </c>
      <c r="G69" s="91"/>
    </row>
    <row r="70" spans="1:7" ht="15" thickBot="1" x14ac:dyDescent="0.4">
      <c r="A70" s="6"/>
      <c r="C70" s="6"/>
      <c r="D70" s="7"/>
      <c r="E70" s="7"/>
      <c r="F70" s="7"/>
    </row>
    <row r="71" spans="1:7" ht="15" customHeight="1" thickBot="1" x14ac:dyDescent="0.4">
      <c r="A71" s="127" t="s">
        <v>82</v>
      </c>
      <c r="B71" s="128"/>
      <c r="C71" s="128"/>
      <c r="D71" s="128"/>
      <c r="E71" s="128"/>
      <c r="F71" s="128"/>
      <c r="G71" s="129"/>
    </row>
    <row r="72" spans="1:7" ht="15" thickBot="1" x14ac:dyDescent="0.4">
      <c r="A72" s="121" t="s">
        <v>83</v>
      </c>
      <c r="B72" s="122"/>
      <c r="C72" s="122"/>
      <c r="D72" s="122"/>
      <c r="E72" s="122"/>
      <c r="F72" s="122"/>
      <c r="G72" s="123"/>
    </row>
    <row r="73" spans="1:7" ht="54.5" thickBot="1" x14ac:dyDescent="0.4">
      <c r="A73" s="1" t="s">
        <v>3</v>
      </c>
      <c r="B73" s="1" t="s">
        <v>49</v>
      </c>
      <c r="C73" s="1" t="s">
        <v>50</v>
      </c>
      <c r="D73" s="2" t="s">
        <v>75</v>
      </c>
      <c r="E73" s="5" t="s">
        <v>6</v>
      </c>
      <c r="F73" s="60" t="s">
        <v>91</v>
      </c>
      <c r="G73" s="60"/>
    </row>
    <row r="74" spans="1:7" ht="27" x14ac:dyDescent="0.35">
      <c r="A74" s="22" t="s">
        <v>7</v>
      </c>
      <c r="B74" s="42" t="s">
        <v>51</v>
      </c>
      <c r="C74" s="27" t="s">
        <v>51</v>
      </c>
      <c r="D74" s="50">
        <v>2000000</v>
      </c>
      <c r="E74" s="46">
        <v>5242087.16</v>
      </c>
      <c r="F74" s="95">
        <f>5242087.16+6820</f>
        <v>5248907.16</v>
      </c>
      <c r="G74" s="100"/>
    </row>
    <row r="75" spans="1:7" ht="15" thickBot="1" x14ac:dyDescent="0.4">
      <c r="A75" s="24" t="s">
        <v>16</v>
      </c>
      <c r="B75" s="27" t="s">
        <v>52</v>
      </c>
      <c r="C75" s="27" t="s">
        <v>52</v>
      </c>
      <c r="D75" s="51">
        <v>684375</v>
      </c>
      <c r="E75" s="46">
        <v>544375</v>
      </c>
      <c r="F75" s="95">
        <v>481785.92</v>
      </c>
      <c r="G75" s="104"/>
    </row>
    <row r="76" spans="1:7" ht="15" thickBot="1" x14ac:dyDescent="0.4">
      <c r="A76" s="130" t="s">
        <v>21</v>
      </c>
      <c r="B76" s="131"/>
      <c r="C76" s="132"/>
      <c r="D76" s="64">
        <f>SUM(D74:D75)</f>
        <v>2684375</v>
      </c>
      <c r="E76" s="64">
        <f t="shared" ref="E76:F76" si="6">SUM(E74:E75)</f>
        <v>5786462.1600000001</v>
      </c>
      <c r="F76" s="64">
        <f t="shared" si="6"/>
        <v>5730693.0800000001</v>
      </c>
      <c r="G76" s="91"/>
    </row>
    <row r="77" spans="1:7" ht="15" thickBot="1" x14ac:dyDescent="0.4">
      <c r="A77" s="6"/>
      <c r="B77" s="6"/>
      <c r="C77" s="6"/>
      <c r="D77" s="7"/>
      <c r="E77" s="7"/>
      <c r="F77" s="7"/>
    </row>
    <row r="78" spans="1:7" ht="15" customHeight="1" thickBot="1" x14ac:dyDescent="0.4">
      <c r="A78" s="127" t="s">
        <v>90</v>
      </c>
      <c r="B78" s="128"/>
      <c r="C78" s="128"/>
      <c r="D78" s="128"/>
      <c r="E78" s="128"/>
      <c r="F78" s="128"/>
      <c r="G78" s="129"/>
    </row>
    <row r="79" spans="1:7" ht="54.5" thickBot="1" x14ac:dyDescent="0.4">
      <c r="A79" s="1" t="s">
        <v>3</v>
      </c>
      <c r="B79" s="43" t="s">
        <v>49</v>
      </c>
      <c r="C79" s="1" t="s">
        <v>50</v>
      </c>
      <c r="D79" s="2" t="s">
        <v>75</v>
      </c>
      <c r="E79" s="5" t="s">
        <v>6</v>
      </c>
      <c r="F79" s="60" t="s">
        <v>91</v>
      </c>
      <c r="G79" s="60"/>
    </row>
    <row r="80" spans="1:7" x14ac:dyDescent="0.35">
      <c r="A80" s="22" t="s">
        <v>7</v>
      </c>
      <c r="B80" s="48" t="s">
        <v>54</v>
      </c>
      <c r="C80" s="49" t="s">
        <v>54</v>
      </c>
      <c r="D80" s="53">
        <v>3301060</v>
      </c>
      <c r="E80" s="4">
        <f>3649968+202950</f>
        <v>3852918</v>
      </c>
      <c r="F80" s="94">
        <f>3649968+202950</f>
        <v>3852918</v>
      </c>
      <c r="G80" s="100"/>
    </row>
    <row r="81" spans="1:7" x14ac:dyDescent="0.35">
      <c r="A81" s="22" t="s">
        <v>7</v>
      </c>
      <c r="B81" s="49" t="s">
        <v>54</v>
      </c>
      <c r="C81" s="49" t="s">
        <v>54</v>
      </c>
      <c r="D81" s="54">
        <v>365000</v>
      </c>
      <c r="E81" s="59">
        <v>387288</v>
      </c>
      <c r="F81" s="97">
        <v>387288</v>
      </c>
      <c r="G81" s="104"/>
    </row>
    <row r="82" spans="1:7" x14ac:dyDescent="0.35">
      <c r="A82" s="22" t="s">
        <v>7</v>
      </c>
      <c r="B82" s="49" t="s">
        <v>54</v>
      </c>
      <c r="C82" s="49" t="s">
        <v>54</v>
      </c>
      <c r="D82" s="54">
        <v>326310</v>
      </c>
      <c r="E82" s="59">
        <v>536400</v>
      </c>
      <c r="F82" s="97">
        <v>536400</v>
      </c>
      <c r="G82" s="104"/>
    </row>
    <row r="83" spans="1:7" x14ac:dyDescent="0.35">
      <c r="A83" s="22" t="s">
        <v>7</v>
      </c>
      <c r="B83" s="49" t="s">
        <v>55</v>
      </c>
      <c r="C83" s="49" t="s">
        <v>55</v>
      </c>
      <c r="D83" s="54">
        <v>540000</v>
      </c>
      <c r="E83" s="59">
        <v>754600</v>
      </c>
      <c r="F83" s="97">
        <v>754600</v>
      </c>
      <c r="G83" s="104"/>
    </row>
    <row r="84" spans="1:7" x14ac:dyDescent="0.35">
      <c r="A84" s="22" t="s">
        <v>7</v>
      </c>
      <c r="B84" s="49" t="s">
        <v>55</v>
      </c>
      <c r="C84" s="49" t="s">
        <v>55</v>
      </c>
      <c r="D84" s="54">
        <v>350000</v>
      </c>
      <c r="E84" s="59">
        <v>628000</v>
      </c>
      <c r="F84" s="97">
        <v>628000</v>
      </c>
      <c r="G84" s="104"/>
    </row>
    <row r="85" spans="1:7" x14ac:dyDescent="0.35">
      <c r="A85" s="63" t="s">
        <v>16</v>
      </c>
      <c r="B85" s="49" t="s">
        <v>52</v>
      </c>
      <c r="C85" s="49" t="s">
        <v>52</v>
      </c>
      <c r="D85" s="54">
        <v>766500</v>
      </c>
      <c r="E85" s="59">
        <v>1075500</v>
      </c>
      <c r="F85" s="97">
        <v>1117310</v>
      </c>
      <c r="G85" s="104"/>
    </row>
    <row r="86" spans="1:7" ht="27.5" thickBot="1" x14ac:dyDescent="0.4">
      <c r="A86" s="63" t="s">
        <v>16</v>
      </c>
      <c r="B86" s="87" t="s">
        <v>53</v>
      </c>
      <c r="C86" s="71" t="s">
        <v>51</v>
      </c>
      <c r="D86" s="57">
        <v>866875</v>
      </c>
      <c r="E86" s="72">
        <v>697875</v>
      </c>
      <c r="F86" s="90">
        <v>252921.27000000002</v>
      </c>
      <c r="G86" s="105"/>
    </row>
    <row r="87" spans="1:7" ht="15" thickBot="1" x14ac:dyDescent="0.4">
      <c r="A87" s="130" t="s">
        <v>21</v>
      </c>
      <c r="B87" s="131"/>
      <c r="C87" s="133"/>
      <c r="D87" s="93">
        <f>SUM(D80:D86)</f>
        <v>6515745</v>
      </c>
      <c r="E87" s="93">
        <f t="shared" ref="E87:F87" si="7">SUM(E80:E86)</f>
        <v>7932581</v>
      </c>
      <c r="F87" s="93">
        <f t="shared" si="7"/>
        <v>7529437.2699999996</v>
      </c>
      <c r="G87" s="91"/>
    </row>
    <row r="88" spans="1:7" ht="15" thickBot="1" x14ac:dyDescent="0.4">
      <c r="A88" s="6"/>
      <c r="B88" s="6"/>
      <c r="C88" s="6"/>
      <c r="D88" s="7"/>
      <c r="E88" s="7"/>
      <c r="F88" s="7"/>
    </row>
    <row r="89" spans="1:7" ht="15" thickBot="1" x14ac:dyDescent="0.4">
      <c r="A89" s="121" t="s">
        <v>84</v>
      </c>
      <c r="B89" s="122"/>
      <c r="C89" s="122"/>
      <c r="D89" s="122"/>
      <c r="E89" s="122"/>
      <c r="F89" s="122"/>
      <c r="G89" s="123"/>
    </row>
    <row r="90" spans="1:7" ht="54.5" thickBot="1" x14ac:dyDescent="0.4">
      <c r="A90" s="1" t="s">
        <v>3</v>
      </c>
      <c r="B90" s="1" t="s">
        <v>23</v>
      </c>
      <c r="C90" s="1" t="s">
        <v>5</v>
      </c>
      <c r="D90" s="2" t="s">
        <v>75</v>
      </c>
      <c r="E90" s="5" t="s">
        <v>6</v>
      </c>
      <c r="F90" s="60" t="s">
        <v>91</v>
      </c>
      <c r="G90" s="60"/>
    </row>
    <row r="91" spans="1:7" x14ac:dyDescent="0.35">
      <c r="A91" s="22" t="s">
        <v>7</v>
      </c>
      <c r="B91" s="25" t="s">
        <v>56</v>
      </c>
      <c r="C91" s="25" t="s">
        <v>37</v>
      </c>
      <c r="D91" s="26">
        <v>380000</v>
      </c>
      <c r="E91" s="4">
        <v>411947.84</v>
      </c>
      <c r="F91" s="94">
        <v>411947.84</v>
      </c>
      <c r="G91" s="100"/>
    </row>
    <row r="92" spans="1:7" ht="15" thickBot="1" x14ac:dyDescent="0.4">
      <c r="A92" s="65" t="s">
        <v>7</v>
      </c>
      <c r="B92" s="73" t="s">
        <v>57</v>
      </c>
      <c r="C92" s="73" t="s">
        <v>58</v>
      </c>
      <c r="D92" s="74">
        <v>32440</v>
      </c>
      <c r="E92" s="67">
        <v>37527.18</v>
      </c>
      <c r="F92" s="96">
        <v>37527.18</v>
      </c>
      <c r="G92" s="105"/>
    </row>
    <row r="93" spans="1:7" ht="15" thickBot="1" x14ac:dyDescent="0.4">
      <c r="A93" s="134" t="s">
        <v>21</v>
      </c>
      <c r="B93" s="135"/>
      <c r="C93" s="135"/>
      <c r="D93" s="64">
        <f>SUM(D91:D92)</f>
        <v>412440</v>
      </c>
      <c r="E93" s="64">
        <f t="shared" ref="E93:F93" si="8">SUM(E91:E92)</f>
        <v>449475.02</v>
      </c>
      <c r="F93" s="64">
        <f t="shared" si="8"/>
        <v>449475.02</v>
      </c>
      <c r="G93" s="91"/>
    </row>
    <row r="94" spans="1:7" ht="15" thickBot="1" x14ac:dyDescent="0.4">
      <c r="A94" s="35"/>
      <c r="B94" s="35" t="s">
        <v>59</v>
      </c>
      <c r="C94" s="35"/>
      <c r="D94" s="35"/>
      <c r="E94" s="35"/>
      <c r="F94" s="35"/>
    </row>
    <row r="95" spans="1:7" ht="15" thickBot="1" x14ac:dyDescent="0.4">
      <c r="A95" s="121" t="s">
        <v>85</v>
      </c>
      <c r="B95" s="122"/>
      <c r="C95" s="122"/>
      <c r="D95" s="122"/>
      <c r="E95" s="122"/>
      <c r="F95" s="122"/>
      <c r="G95" s="123"/>
    </row>
    <row r="96" spans="1:7" ht="54.5" thickBot="1" x14ac:dyDescent="0.4">
      <c r="A96" s="1" t="s">
        <v>3</v>
      </c>
      <c r="B96" s="1" t="s">
        <v>60</v>
      </c>
      <c r="C96" s="1" t="s">
        <v>5</v>
      </c>
      <c r="D96" s="2" t="s">
        <v>75</v>
      </c>
      <c r="E96" s="5" t="s">
        <v>6</v>
      </c>
      <c r="F96" s="60" t="s">
        <v>91</v>
      </c>
      <c r="G96" s="60"/>
    </row>
    <row r="97" spans="1:7" ht="15" thickBot="1" x14ac:dyDescent="0.4">
      <c r="A97" s="65" t="s">
        <v>7</v>
      </c>
      <c r="B97" s="75" t="s">
        <v>61</v>
      </c>
      <c r="C97" s="30" t="s">
        <v>62</v>
      </c>
      <c r="D97" s="69">
        <v>110000</v>
      </c>
      <c r="E97" s="67">
        <v>127935.2</v>
      </c>
      <c r="F97" s="96">
        <v>127935.2</v>
      </c>
      <c r="G97" s="101"/>
    </row>
    <row r="98" spans="1:7" ht="15" thickBot="1" x14ac:dyDescent="0.4">
      <c r="A98" s="141" t="s">
        <v>21</v>
      </c>
      <c r="B98" s="142"/>
      <c r="C98" s="143"/>
      <c r="D98" s="64">
        <f>SUM(D97:D97)</f>
        <v>110000</v>
      </c>
      <c r="E98" s="64">
        <f t="shared" ref="E98:F98" si="9">SUM(E97:E97)</f>
        <v>127935.2</v>
      </c>
      <c r="F98" s="64">
        <f t="shared" si="9"/>
        <v>127935.2</v>
      </c>
      <c r="G98" s="91"/>
    </row>
    <row r="99" spans="1:7" ht="15" thickBot="1" x14ac:dyDescent="0.4">
      <c r="A99" s="35"/>
      <c r="B99" s="35"/>
      <c r="C99" s="35"/>
      <c r="D99" s="35"/>
      <c r="E99" s="35"/>
      <c r="F99" s="35"/>
    </row>
    <row r="100" spans="1:7" ht="15" thickBot="1" x14ac:dyDescent="0.4">
      <c r="A100" s="124" t="s">
        <v>86</v>
      </c>
      <c r="B100" s="125"/>
      <c r="C100" s="125"/>
      <c r="D100" s="125"/>
      <c r="E100" s="125"/>
      <c r="F100" s="125"/>
      <c r="G100" s="126"/>
    </row>
    <row r="101" spans="1:7" ht="15" thickBot="1" x14ac:dyDescent="0.4">
      <c r="A101" s="121" t="s">
        <v>87</v>
      </c>
      <c r="B101" s="122"/>
      <c r="C101" s="122"/>
      <c r="D101" s="122"/>
      <c r="E101" s="122"/>
      <c r="F101" s="122"/>
      <c r="G101" s="123"/>
    </row>
    <row r="102" spans="1:7" ht="54.5" thickBot="1" x14ac:dyDescent="0.4">
      <c r="A102" s="1" t="s">
        <v>3</v>
      </c>
      <c r="B102" s="1" t="s">
        <v>60</v>
      </c>
      <c r="C102" s="1" t="s">
        <v>5</v>
      </c>
      <c r="D102" s="2" t="s">
        <v>75</v>
      </c>
      <c r="E102" s="5" t="s">
        <v>6</v>
      </c>
      <c r="F102" s="60" t="s">
        <v>91</v>
      </c>
      <c r="G102" s="60"/>
    </row>
    <row r="103" spans="1:7" x14ac:dyDescent="0.35">
      <c r="A103" s="22" t="s">
        <v>7</v>
      </c>
      <c r="B103" s="47" t="s">
        <v>63</v>
      </c>
      <c r="C103" s="18" t="s">
        <v>7</v>
      </c>
      <c r="D103" s="23">
        <v>100000</v>
      </c>
      <c r="E103" s="4">
        <f>7639.28+42344.66</f>
        <v>49983.94</v>
      </c>
      <c r="F103" s="94">
        <f>7639.28+42344.66</f>
        <v>49983.94</v>
      </c>
      <c r="G103" s="100"/>
    </row>
    <row r="104" spans="1:7" x14ac:dyDescent="0.35">
      <c r="A104" s="22" t="s">
        <v>7</v>
      </c>
      <c r="B104" s="3" t="s">
        <v>64</v>
      </c>
      <c r="C104" s="18" t="s">
        <v>7</v>
      </c>
      <c r="D104" s="26">
        <v>140000</v>
      </c>
      <c r="E104" s="46">
        <f>61790.2+67892.32</f>
        <v>129682.52</v>
      </c>
      <c r="F104" s="95">
        <f>61790.2+67892.32</f>
        <v>129682.52</v>
      </c>
      <c r="G104" s="104"/>
    </row>
    <row r="105" spans="1:7" x14ac:dyDescent="0.35">
      <c r="A105" s="22" t="s">
        <v>7</v>
      </c>
      <c r="B105" s="3" t="s">
        <v>65</v>
      </c>
      <c r="C105" s="18" t="s">
        <v>7</v>
      </c>
      <c r="D105" s="55">
        <v>70000</v>
      </c>
      <c r="E105" s="61">
        <v>0</v>
      </c>
      <c r="F105" s="95">
        <v>0</v>
      </c>
      <c r="G105" s="104"/>
    </row>
    <row r="106" spans="1:7" x14ac:dyDescent="0.35">
      <c r="A106" s="24" t="s">
        <v>16</v>
      </c>
      <c r="B106" s="3" t="s">
        <v>66</v>
      </c>
      <c r="C106" s="17" t="s">
        <v>16</v>
      </c>
      <c r="D106" s="55">
        <v>50535</v>
      </c>
      <c r="E106" s="61">
        <v>50535</v>
      </c>
      <c r="F106" s="95">
        <v>50535</v>
      </c>
      <c r="G106" s="104"/>
    </row>
    <row r="107" spans="1:7" ht="15" thickBot="1" x14ac:dyDescent="0.4">
      <c r="A107" s="24" t="s">
        <v>16</v>
      </c>
      <c r="B107" s="73" t="s">
        <v>63</v>
      </c>
      <c r="C107" s="17" t="s">
        <v>16</v>
      </c>
      <c r="D107" s="69">
        <v>50000</v>
      </c>
      <c r="E107" s="67">
        <v>50000</v>
      </c>
      <c r="F107" s="41">
        <v>50000</v>
      </c>
      <c r="G107" s="119"/>
    </row>
    <row r="108" spans="1:7" ht="15" thickBot="1" x14ac:dyDescent="0.4">
      <c r="A108" s="134" t="s">
        <v>21</v>
      </c>
      <c r="B108" s="135"/>
      <c r="C108" s="135"/>
      <c r="D108" s="64">
        <f>SUM(D103:D107)</f>
        <v>410535</v>
      </c>
      <c r="E108" s="64">
        <f t="shared" ref="E108:F108" si="10">SUM(E103:E107)</f>
        <v>280201.46000000002</v>
      </c>
      <c r="F108" s="64">
        <f t="shared" si="10"/>
        <v>280201.46000000002</v>
      </c>
      <c r="G108" s="91"/>
    </row>
    <row r="109" spans="1:7" ht="15" thickBot="1" x14ac:dyDescent="0.4">
      <c r="A109" s="6"/>
      <c r="B109" s="6"/>
      <c r="C109" s="6"/>
      <c r="D109" s="7"/>
      <c r="E109" s="7"/>
      <c r="F109" s="7"/>
    </row>
    <row r="110" spans="1:7" ht="15" thickBot="1" x14ac:dyDescent="0.4">
      <c r="A110" s="121" t="s">
        <v>88</v>
      </c>
      <c r="B110" s="122"/>
      <c r="C110" s="122"/>
      <c r="D110" s="122"/>
      <c r="E110" s="122"/>
      <c r="F110" s="122"/>
      <c r="G110" s="123"/>
    </row>
    <row r="111" spans="1:7" ht="54.5" thickBot="1" x14ac:dyDescent="0.4">
      <c r="A111" s="1" t="s">
        <v>3</v>
      </c>
      <c r="B111" s="1" t="s">
        <v>60</v>
      </c>
      <c r="C111" s="1" t="s">
        <v>5</v>
      </c>
      <c r="D111" s="2" t="s">
        <v>75</v>
      </c>
      <c r="E111" s="5" t="s">
        <v>6</v>
      </c>
      <c r="F111" s="60" t="s">
        <v>91</v>
      </c>
      <c r="G111" s="60"/>
    </row>
    <row r="112" spans="1:7" ht="15" thickBot="1" x14ac:dyDescent="0.4">
      <c r="A112" s="65" t="s">
        <v>67</v>
      </c>
      <c r="B112" s="68" t="s">
        <v>68</v>
      </c>
      <c r="C112" s="77" t="s">
        <v>67</v>
      </c>
      <c r="D112" s="78">
        <v>497580</v>
      </c>
      <c r="E112" s="76">
        <f>915.74+46.44+1073.36+63476.69+198340.75+1295.34+44580</f>
        <v>309728.32</v>
      </c>
      <c r="F112" s="41">
        <f>915.74+46.44+1073.36+63476.69+198340.75+1295.34+44580</f>
        <v>309728.32</v>
      </c>
      <c r="G112" s="101"/>
    </row>
    <row r="113" spans="1:7" ht="15" thickBot="1" x14ac:dyDescent="0.4">
      <c r="A113" s="144" t="s">
        <v>21</v>
      </c>
      <c r="B113" s="145"/>
      <c r="C113" s="145"/>
      <c r="D113" s="64">
        <f>SUM(D112:D112)</f>
        <v>497580</v>
      </c>
      <c r="E113" s="64">
        <f t="shared" ref="E113:F113" si="11">SUM(E112:E112)</f>
        <v>309728.32</v>
      </c>
      <c r="F113" s="64">
        <f t="shared" si="11"/>
        <v>309728.32</v>
      </c>
      <c r="G113" s="91"/>
    </row>
    <row r="114" spans="1:7" ht="15" thickBot="1" x14ac:dyDescent="0.4">
      <c r="A114" s="35"/>
      <c r="B114" s="35"/>
      <c r="C114" s="35"/>
      <c r="D114" s="35"/>
      <c r="E114" s="35"/>
      <c r="F114" s="35"/>
    </row>
    <row r="115" spans="1:7" ht="15" thickBot="1" x14ac:dyDescent="0.4">
      <c r="A115" s="35"/>
      <c r="B115" s="35"/>
      <c r="C115" s="9" t="s">
        <v>69</v>
      </c>
      <c r="D115" s="10">
        <f>SUM(D27,D33,D40,D47,D54,D69,D76,D87,D93,D98,D108,D113)</f>
        <v>19540928</v>
      </c>
      <c r="E115" s="10">
        <f t="shared" ref="E115:F115" si="12">SUM(E27,E33,E40,E47,E54,E69,E76,E87,E93,E98,E108,E113)</f>
        <v>24058820.57</v>
      </c>
      <c r="F115" s="10">
        <f t="shared" si="12"/>
        <v>23513017.859999999</v>
      </c>
    </row>
    <row r="116" spans="1:7" s="8" customFormat="1" ht="13.5" x14ac:dyDescent="0.3">
      <c r="A116" s="35"/>
      <c r="B116" s="35"/>
      <c r="C116" s="35"/>
      <c r="D116" s="35"/>
      <c r="E116" s="35"/>
      <c r="F116" s="35"/>
    </row>
    <row r="117" spans="1:7" s="8" customFormat="1" ht="13.5" x14ac:dyDescent="0.3">
      <c r="A117" s="140" t="s">
        <v>70</v>
      </c>
      <c r="B117" s="140"/>
      <c r="C117" s="140"/>
      <c r="D117" s="11"/>
      <c r="E117" s="12"/>
      <c r="F117" s="12"/>
    </row>
    <row r="118" spans="1:7" s="8" customFormat="1" ht="13.5" x14ac:dyDescent="0.3">
      <c r="A118" s="140"/>
      <c r="B118" s="140"/>
      <c r="C118" s="140"/>
      <c r="D118" s="11"/>
      <c r="E118" s="12"/>
      <c r="F118" s="12"/>
    </row>
    <row r="119" spans="1:7" s="8" customFormat="1" ht="13.5" x14ac:dyDescent="0.3">
      <c r="A119" s="140"/>
      <c r="B119" s="140"/>
      <c r="C119" s="140"/>
      <c r="D119" s="11"/>
      <c r="E119" s="12"/>
      <c r="F119" s="12"/>
    </row>
    <row r="120" spans="1:7" s="8" customFormat="1" ht="13.5" x14ac:dyDescent="0.3">
      <c r="A120" s="62"/>
      <c r="B120" s="62"/>
      <c r="C120" s="62"/>
      <c r="D120" s="11"/>
      <c r="E120" s="12"/>
      <c r="F120" s="12"/>
    </row>
    <row r="121" spans="1:7" s="8" customFormat="1" ht="13.5" x14ac:dyDescent="0.3">
      <c r="A121" s="15" t="s">
        <v>71</v>
      </c>
      <c r="B121" s="20"/>
      <c r="C121" s="15" t="s">
        <v>72</v>
      </c>
      <c r="D121" s="32"/>
    </row>
    <row r="122" spans="1:7" s="8" customFormat="1" ht="13.5" x14ac:dyDescent="0.3">
      <c r="A122" s="15"/>
      <c r="B122" s="45"/>
      <c r="C122" s="15"/>
      <c r="D122" s="44"/>
    </row>
    <row r="123" spans="1:7" s="8" customFormat="1" ht="13.5" x14ac:dyDescent="0.3">
      <c r="A123" s="15"/>
      <c r="B123" s="45"/>
      <c r="C123" s="15"/>
      <c r="D123" s="44"/>
    </row>
    <row r="124" spans="1:7" s="8" customFormat="1" ht="13.5" x14ac:dyDescent="0.3">
      <c r="A124" s="15" t="s">
        <v>73</v>
      </c>
      <c r="B124" s="20"/>
      <c r="C124" s="15" t="s">
        <v>72</v>
      </c>
      <c r="D124" s="21"/>
    </row>
    <row r="125" spans="1:7" x14ac:dyDescent="0.35">
      <c r="A125" s="13"/>
      <c r="B125" s="13"/>
      <c r="C125" s="16"/>
      <c r="D125" s="14"/>
      <c r="E125" s="14"/>
      <c r="F125" s="14"/>
    </row>
  </sheetData>
  <mergeCells count="33">
    <mergeCell ref="A117:C119"/>
    <mergeCell ref="A98:C98"/>
    <mergeCell ref="A108:C108"/>
    <mergeCell ref="A113:C113"/>
    <mergeCell ref="A110:G110"/>
    <mergeCell ref="A40:C40"/>
    <mergeCell ref="A47:C47"/>
    <mergeCell ref="A69:C69"/>
    <mergeCell ref="A1:B2"/>
    <mergeCell ref="A3:B3"/>
    <mergeCell ref="A4:B4"/>
    <mergeCell ref="C4:D4"/>
    <mergeCell ref="A27:C27"/>
    <mergeCell ref="A33:C33"/>
    <mergeCell ref="A7:G7"/>
    <mergeCell ref="A6:G6"/>
    <mergeCell ref="A29:G29"/>
    <mergeCell ref="A36:G36"/>
    <mergeCell ref="A35:G35"/>
    <mergeCell ref="A54:C54"/>
    <mergeCell ref="A95:G95"/>
    <mergeCell ref="A101:G101"/>
    <mergeCell ref="A100:G100"/>
    <mergeCell ref="A42:G42"/>
    <mergeCell ref="A49:G49"/>
    <mergeCell ref="A56:G56"/>
    <mergeCell ref="A71:G71"/>
    <mergeCell ref="A76:C76"/>
    <mergeCell ref="A87:C87"/>
    <mergeCell ref="A93:C93"/>
    <mergeCell ref="A72:G72"/>
    <mergeCell ref="A78:G78"/>
    <mergeCell ref="A89:G89"/>
  </mergeCells>
  <dataValidations disablePrompts="1" count="3">
    <dataValidation type="list" allowBlank="1" showInputMessage="1" showErrorMessage="1" sqref="B31:B32 B9:B25" xr:uid="{00000000-0002-0000-0000-000000000000}">
      <formula1>"Homeless Prevention, Tenancy Sustainment, Resettlement Supports, Housing First, Outreach, Other (describe)"</formula1>
    </dataValidation>
    <dataValidation type="list" allowBlank="1" showInputMessage="1" showErrorMessage="1" sqref="B75 C86 C74:C75" xr:uid="{00000000-0002-0000-0000-000001000000}">
      <formula1>"Hotel, B&amp;B, Other Emergency Accommodation with no supports"</formula1>
    </dataValidation>
    <dataValidation allowBlank="1" showInputMessage="1" showErrorMessage="1" promptTitle="Activity" prompt="Please select from dropdown - this should reflect the core activity of the project" sqref="B8" xr:uid="{00000000-0002-0000-0000-000002000000}"/>
  </dataValidations>
  <pageMargins left="0.70866141732283472" right="0.70866141732283472" top="0.74803149606299213" bottom="0.74803149606299213" header="0.31496062992125984" footer="0.31496062992125984"/>
  <pageSetup paperSize="9" scale="40" fitToHeight="27" orientation="landscape" r:id="rId1"/>
  <rowBreaks count="5" manualBreakCount="5">
    <brk id="28" max="5" man="1"/>
    <brk id="40" max="5" man="1"/>
    <brk id="55" max="5" man="1"/>
    <brk id="70" max="5" man="1"/>
    <brk id="9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Financial Report</vt:lpstr>
      <vt:lpstr>'Financial Report'!Print_Area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2026-08-04T10:07:17Z</dcterms:created>
  <dcterms:modified xsi:type="dcterms:W3CDTF">2026-08-18T15:16:39Z</dcterms:modified>
  <cp:category/>
  <cp:contentStatus/>
</cp:coreProperties>
</file>