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6DBD2A5-713B-448B-BF8B-50710696DDA1}"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2" i="1" l="1"/>
  <c r="F57" i="1" l="1"/>
  <c r="F43" i="1"/>
  <c r="F34" i="1"/>
  <c r="F33" i="1"/>
  <c r="F32" i="1"/>
  <c r="F31" i="1"/>
  <c r="F30" i="1"/>
  <c r="F29" i="1"/>
  <c r="F28" i="1"/>
  <c r="F27" i="1"/>
  <c r="F26" i="1"/>
  <c r="F83" i="1" l="1"/>
  <c r="D88" i="1" l="1"/>
  <c r="E35" i="1"/>
  <c r="F35" i="1"/>
  <c r="E72" i="1" l="1"/>
  <c r="F72" i="1"/>
  <c r="D72" i="1"/>
  <c r="E93" i="1"/>
  <c r="F93" i="1"/>
  <c r="E88" i="1"/>
  <c r="F88" i="1"/>
  <c r="E77" i="1"/>
  <c r="F77" i="1"/>
  <c r="E66" i="1"/>
  <c r="F66" i="1"/>
  <c r="D60" i="1"/>
  <c r="E44" i="1"/>
  <c r="F44" i="1"/>
  <c r="D44" i="1"/>
  <c r="D18" i="1" l="1"/>
  <c r="D35" i="1" s="1"/>
  <c r="E60" i="1" l="1"/>
  <c r="D93" i="1" l="1"/>
  <c r="D77" i="1"/>
  <c r="D66" i="1"/>
  <c r="F60" i="1"/>
  <c r="D99" i="1" l="1"/>
  <c r="F99" i="1"/>
  <c r="E99" i="1"/>
</calcChain>
</file>

<file path=xl/sharedStrings.xml><?xml version="1.0" encoding="utf-8"?>
<sst xmlns="http://schemas.openxmlformats.org/spreadsheetml/2006/main" count="243" uniqueCount="86">
  <si>
    <t>Financial Report</t>
  </si>
  <si>
    <t>DHLGH / Mid West Protocol Agreement - Financial Report 2023</t>
  </si>
  <si>
    <t>Year Ending December 31 2023</t>
  </si>
  <si>
    <t>Category 1 - Homeless Prevention, Tenancy Sustainment and Resettlement Supports</t>
  </si>
  <si>
    <t>Local Authority</t>
  </si>
  <si>
    <t>Activity\Service</t>
  </si>
  <si>
    <t>Service Provider</t>
  </si>
  <si>
    <t>Initial 2023 Expenditure Estimate</t>
  </si>
  <si>
    <t>Revised Expenditure Estimate                  (if applicable)</t>
  </si>
  <si>
    <t>Total Annual Expenditure            (to end of current reporting quarter)</t>
  </si>
  <si>
    <t>Mid West Region</t>
  </si>
  <si>
    <t>Other (describe)</t>
  </si>
  <si>
    <t>Focus Ireland</t>
  </si>
  <si>
    <t>Limerick City &amp; County Council</t>
  </si>
  <si>
    <t>Homeless Prevention</t>
  </si>
  <si>
    <t>Novas</t>
  </si>
  <si>
    <t>Tenancy Sustainment</t>
  </si>
  <si>
    <t>Peter McVerry Trust</t>
  </si>
  <si>
    <t>Resettlement Supports</t>
  </si>
  <si>
    <t>Sophia</t>
  </si>
  <si>
    <t>Mid West Simon</t>
  </si>
  <si>
    <t>Housing First</t>
  </si>
  <si>
    <t>Outreach</t>
  </si>
  <si>
    <t>Ana Liffey</t>
  </si>
  <si>
    <t>Clare County Coucil</t>
  </si>
  <si>
    <t xml:space="preserve">Focus Ireland </t>
  </si>
  <si>
    <t xml:space="preserve">Youth Homeless Prevention </t>
  </si>
  <si>
    <t xml:space="preserve">Novas Initiatives  </t>
  </si>
  <si>
    <t xml:space="preserve">Novas Initiatives </t>
  </si>
  <si>
    <t xml:space="preserve">Mid West Simon </t>
  </si>
  <si>
    <t xml:space="preserve">Clann Nua </t>
  </si>
  <si>
    <t>SUB TOTALS</t>
  </si>
  <si>
    <t>Category 2A - Scheduled - Supported Emergency Accommodation for Families</t>
  </si>
  <si>
    <t>Name of Facility</t>
  </si>
  <si>
    <t xml:space="preserve"> </t>
  </si>
  <si>
    <t>Childers Road Family Initiative</t>
  </si>
  <si>
    <t>Twin Oaks Family Hub (Dublin Road Family Initiative)</t>
  </si>
  <si>
    <t>Suaimhneas</t>
  </si>
  <si>
    <t>Respond</t>
  </si>
  <si>
    <t>Presentation Family Hub</t>
  </si>
  <si>
    <t>Cusack Lodge</t>
  </si>
  <si>
    <t>Category 2B - Scheduled - Supported Emergency Accommodation for Singles</t>
  </si>
  <si>
    <t>Cuan Mhuire Bruree</t>
  </si>
  <si>
    <t>Cuan Mhuire</t>
  </si>
  <si>
    <t>Teach Mhuire and Sancta Maria</t>
  </si>
  <si>
    <t>DIAL Aftercare Services</t>
  </si>
  <si>
    <t>McGarry House</t>
  </si>
  <si>
    <t>Temporary Emergency Provision</t>
  </si>
  <si>
    <t>Novas / Focus Ireland</t>
  </si>
  <si>
    <t>Temporary Emergency Provision 2</t>
  </si>
  <si>
    <t>Oak Lodge</t>
  </si>
  <si>
    <t>Thomond House</t>
  </si>
  <si>
    <t>Associated Charities Trust (ACT)</t>
  </si>
  <si>
    <t>Clann Nua</t>
  </si>
  <si>
    <t xml:space="preserve">Laurel Lodge </t>
  </si>
  <si>
    <t>Limerick County Council</t>
  </si>
  <si>
    <t>St Joseph’s Street, Limerick</t>
  </si>
  <si>
    <t xml:space="preserve">Westbrook House </t>
  </si>
  <si>
    <t>Category 2C - Unscheduled - Emergency Accommodation including Commercial Hotels and B&amp;Bs</t>
  </si>
  <si>
    <t xml:space="preserve">Facility Type </t>
  </si>
  <si>
    <t>Description of Service</t>
  </si>
  <si>
    <t>B&amp;B</t>
  </si>
  <si>
    <t>Category 3 - Long-Term Supported Accommodation</t>
  </si>
  <si>
    <t>Brother Russell House</t>
  </si>
  <si>
    <t>Altamira</t>
  </si>
  <si>
    <t>ACT</t>
  </si>
  <si>
    <t>Category 4 - Day Services</t>
  </si>
  <si>
    <t>Project Name</t>
  </si>
  <si>
    <t>Drop in Centre</t>
  </si>
  <si>
    <t>SVP Mid West</t>
  </si>
  <si>
    <t>Category 5 - Housing Authority Homeless Services Provision including Administration</t>
  </si>
  <si>
    <t xml:space="preserve">Category 5A Housing Authority Prevention Services </t>
  </si>
  <si>
    <t>HAP Placefinder</t>
  </si>
  <si>
    <t>Resettlement Officer</t>
  </si>
  <si>
    <t xml:space="preserve">Central Placement and Assessment Officer </t>
  </si>
  <si>
    <t>HAT Central Placement and Assessment Officer</t>
  </si>
  <si>
    <t xml:space="preserve">HAP Placefinder </t>
  </si>
  <si>
    <t xml:space="preserve">Homeless Prevention </t>
  </si>
  <si>
    <t xml:space="preserve">Category 5B Other Housing Authority Services including Administration </t>
  </si>
  <si>
    <t>Regional LAs</t>
  </si>
  <si>
    <t>Regional Homeless Service Management</t>
  </si>
  <si>
    <t>TOTALS</t>
  </si>
  <si>
    <t>I hereby certify that this statement of expenditure relates to the homeless services programme for the Mid West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</si>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</sst>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11"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
      <sz val="1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89">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8" xfId="0" applyFont="1" applyBorder="1" applyAlignment="1">
      <alignment horizontal="left" vertical="center" wrapText="1"/>
    </xf>
    <xf numFmtId="164" fontId="7" fillId="0" borderId="8" xfId="0" applyNumberFormat="1" applyFont="1" applyBorder="1" applyAlignment="1" applyProtection="1">
      <alignment horizontal="center" vertical="center"/>
      <protection locked="0"/>
    </xf>
    <xf numFmtId="164" fontId="7" fillId="0" borderId="6" xfId="0" applyNumberFormat="1" applyFont="1" applyBorder="1" applyAlignment="1" applyProtection="1">
      <alignment horizontal="center" vertical="center"/>
      <protection locked="0"/>
    </xf>
    <xf numFmtId="164" fontId="4" fillId="0" borderId="8" xfId="0" applyNumberFormat="1" applyFont="1" applyBorder="1" applyAlignment="1">
      <alignment horizontal="center" vertical="center"/>
    </xf>
    <xf numFmtId="0" fontId="5" fillId="0" borderId="4" xfId="0" applyFont="1" applyBorder="1" applyAlignment="1">
      <alignment horizontal="center" vertical="center" wrapText="1"/>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0" xfId="0" applyFont="1" applyAlignment="1">
      <alignment wrapText="1"/>
    </xf>
    <xf numFmtId="164" fontId="6" fillId="0" borderId="0" xfId="0" applyNumberFormat="1" applyFont="1" applyAlignment="1">
      <alignment wrapText="1"/>
    </xf>
    <xf numFmtId="164" fontId="6" fillId="0" borderId="0" xfId="0" applyNumberFormat="1" applyFont="1" applyAlignment="1">
      <alignment vertical="top" wrapText="1"/>
    </xf>
    <xf numFmtId="0" fontId="2" fillId="0" borderId="0" xfId="0" applyFont="1" applyAlignment="1">
      <alignment horizontal="left" vertical="center" wrapText="1"/>
    </xf>
    <xf numFmtId="0" fontId="9" fillId="4" borderId="4" xfId="0" applyFont="1" applyFill="1" applyBorder="1" applyAlignment="1">
      <alignment horizontal="left" vertical="center" wrapText="1"/>
    </xf>
    <xf numFmtId="0" fontId="6" fillId="0" borderId="6" xfId="0" applyFont="1" applyBorder="1" applyAlignment="1">
      <alignment horizontal="left" vertical="center" wrapText="1"/>
    </xf>
    <xf numFmtId="0" fontId="6" fillId="0" borderId="11" xfId="0" applyFont="1" applyBorder="1" applyAlignment="1">
      <alignment horizontal="left" vertical="center" wrapText="1"/>
    </xf>
    <xf numFmtId="0" fontId="6" fillId="0" borderId="18"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0" fontId="6" fillId="0" borderId="0" xfId="0" applyFont="1" applyAlignment="1" applyProtection="1">
      <alignment wrapText="1"/>
      <protection locked="0"/>
    </xf>
    <xf numFmtId="0" fontId="4" fillId="0" borderId="16" xfId="0" applyFont="1" applyBorder="1" applyAlignment="1" applyProtection="1">
      <alignment wrapText="1"/>
      <protection locked="0"/>
    </xf>
    <xf numFmtId="164" fontId="6" fillId="0" borderId="0" xfId="0" applyNumberFormat="1" applyFont="1" applyAlignment="1" applyProtection="1">
      <alignment horizontal="center"/>
      <protection locked="0"/>
    </xf>
    <xf numFmtId="14" fontId="6" fillId="0" borderId="16" xfId="0" applyNumberFormat="1" applyFont="1" applyBorder="1" applyProtection="1">
      <protection locked="0"/>
    </xf>
    <xf numFmtId="0" fontId="10" fillId="0" borderId="23" xfId="0" applyFont="1" applyBorder="1" applyAlignment="1" applyProtection="1">
      <alignment vertical="center" wrapText="1"/>
      <protection locked="0"/>
    </xf>
    <xf numFmtId="0" fontId="10" fillId="0" borderId="0" xfId="0" applyFont="1" applyAlignment="1" applyProtection="1">
      <alignment vertical="center" wrapText="1"/>
      <protection locked="0"/>
    </xf>
    <xf numFmtId="164" fontId="7" fillId="0" borderId="12" xfId="0" applyNumberFormat="1" applyFont="1" applyBorder="1" applyAlignment="1" applyProtection="1">
      <alignment horizontal="center" vertical="center"/>
      <protection locked="0"/>
    </xf>
    <xf numFmtId="0" fontId="6" fillId="0" borderId="5" xfId="0" applyFont="1" applyBorder="1" applyAlignment="1">
      <alignment horizontal="left" vertical="center" wrapText="1"/>
    </xf>
    <xf numFmtId="164" fontId="6" fillId="0" borderId="6" xfId="0" applyNumberFormat="1" applyFont="1" applyBorder="1" applyAlignment="1">
      <alignment horizontal="center" vertical="center" wrapText="1"/>
    </xf>
    <xf numFmtId="164" fontId="6" fillId="0" borderId="21"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0" fontId="6" fillId="0" borderId="7" xfId="0" applyFont="1" applyBorder="1" applyAlignment="1">
      <alignment horizontal="left" vertical="center" wrapText="1"/>
    </xf>
    <xf numFmtId="164" fontId="6" fillId="0" borderId="22"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6" xfId="0" applyFont="1" applyBorder="1" applyAlignment="1">
      <alignment horizontal="left" vertical="top" wrapText="1"/>
    </xf>
    <xf numFmtId="164" fontId="6" fillId="0" borderId="12"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0" fontId="7" fillId="0" borderId="6" xfId="0" applyFont="1" applyBorder="1" applyAlignment="1">
      <alignment horizontal="left" vertical="center" wrapText="1"/>
    </xf>
    <xf numFmtId="164" fontId="6" fillId="0" borderId="21" xfId="1" applyNumberFormat="1" applyFont="1" applyFill="1" applyBorder="1" applyAlignment="1" applyProtection="1">
      <alignment horizontal="center" vertical="center"/>
    </xf>
    <xf numFmtId="0" fontId="6" fillId="0" borderId="6" xfId="0" applyFont="1" applyBorder="1" applyAlignment="1">
      <alignment vertical="center" wrapText="1"/>
    </xf>
    <xf numFmtId="0" fontId="6" fillId="0" borderId="8" xfId="0" applyFont="1" applyBorder="1" applyAlignment="1">
      <alignment vertical="center" wrapText="1"/>
    </xf>
    <xf numFmtId="164" fontId="6" fillId="0" borderId="8" xfId="1" applyNumberFormat="1" applyFont="1" applyFill="1" applyBorder="1" applyAlignment="1" applyProtection="1">
      <alignment horizontal="center" vertical="center"/>
    </xf>
    <xf numFmtId="6" fontId="6" fillId="0" borderId="8" xfId="0" applyNumberFormat="1" applyFont="1" applyBorder="1" applyAlignment="1">
      <alignment horizontal="center" vertical="center" wrapText="1"/>
    </xf>
    <xf numFmtId="0" fontId="6" fillId="0" borderId="20" xfId="0" applyFont="1" applyBorder="1" applyAlignment="1">
      <alignment horizontal="left" vertical="center" wrapText="1"/>
    </xf>
    <xf numFmtId="164" fontId="6" fillId="0" borderId="17" xfId="0" applyNumberFormat="1" applyFont="1" applyBorder="1" applyAlignment="1">
      <alignment horizontal="center" vertical="center" wrapText="1"/>
    </xf>
    <xf numFmtId="0" fontId="6" fillId="4" borderId="8" xfId="0" applyFont="1" applyFill="1" applyBorder="1" applyAlignment="1">
      <alignment horizontal="left" vertical="center" wrapText="1"/>
    </xf>
    <xf numFmtId="14" fontId="6" fillId="0" borderId="16" xfId="0" applyNumberFormat="1" applyFont="1" applyBorder="1" applyAlignment="1" applyProtection="1">
      <alignment horizontal="right"/>
      <protection locked="0"/>
    </xf>
    <xf numFmtId="0" fontId="0" fillId="0" borderId="4" xfId="0" applyBorder="1"/>
    <xf numFmtId="164" fontId="6" fillId="0" borderId="19" xfId="0" applyNumberFormat="1" applyFont="1" applyBorder="1" applyAlignment="1">
      <alignment horizontal="center" vertical="center" wrapText="1"/>
    </xf>
    <xf numFmtId="164" fontId="6" fillId="4" borderId="6" xfId="0" applyNumberFormat="1" applyFont="1" applyFill="1" applyBorder="1" applyAlignment="1">
      <alignment horizontal="center" vertical="center" wrapText="1"/>
    </xf>
    <xf numFmtId="0" fontId="6" fillId="0" borderId="8" xfId="0" applyFont="1" applyBorder="1" applyAlignment="1">
      <alignment horizontal="left" wrapText="1"/>
    </xf>
    <xf numFmtId="0" fontId="4" fillId="0" borderId="0" xfId="0" applyFont="1"/>
    <xf numFmtId="0" fontId="6" fillId="4" borderId="20" xfId="0" applyFont="1" applyFill="1" applyBorder="1" applyAlignment="1">
      <alignment horizontal="left" vertical="center" wrapText="1"/>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3"/>
  <sheetViews>
    <sheetView tabSelected="1" zoomScale="107" zoomScaleNormal="107" workbookViewId="0">
      <selection activeCell="C4" sqref="C4"/>
    </sheetView>
  </sheetViews>
  <sheetFormatPr defaultColWidth="9.36328125" defaultRowHeight="14.5" x14ac:dyDescent="0.35"/>
  <cols>
    <col min="1" max="1" width="40.54296875" customWidth="1"/>
    <col min="2" max="2" width="47.6328125" customWidth="1"/>
    <col min="3" max="3" width="38" customWidth="1"/>
    <col min="4" max="6" width="21.36328125" customWidth="1"/>
  </cols>
  <sheetData>
    <row r="1" spans="1:6" ht="44.25" customHeight="1" thickBot="1" x14ac:dyDescent="0.5">
      <c r="A1" s="81"/>
      <c r="B1" s="82"/>
      <c r="C1" s="83"/>
      <c r="D1" s="24"/>
      <c r="E1" s="1"/>
      <c r="F1" s="1"/>
    </row>
    <row r="2" spans="1:6" ht="12.75" customHeight="1" x14ac:dyDescent="0.35">
      <c r="A2" s="84" t="s">
        <v>0</v>
      </c>
      <c r="B2" s="84"/>
    </row>
    <row r="3" spans="1:6" ht="12.75" customHeight="1" x14ac:dyDescent="0.35">
      <c r="A3" s="84"/>
      <c r="B3" s="84"/>
    </row>
    <row r="4" spans="1:6" ht="12.75" customHeight="1" x14ac:dyDescent="0.35"/>
    <row r="5" spans="1:6" ht="12.75" customHeight="1" x14ac:dyDescent="0.35">
      <c r="A5" s="85" t="s">
        <v>1</v>
      </c>
      <c r="B5" s="85"/>
      <c r="C5" s="85"/>
      <c r="D5" s="85"/>
    </row>
    <row r="6" spans="1:6" ht="12.75" customHeight="1" thickBot="1" x14ac:dyDescent="0.4">
      <c r="B6" s="61" t="s">
        <v>2</v>
      </c>
    </row>
    <row r="7" spans="1:6" ht="19.25" customHeight="1" thickBot="1" x14ac:dyDescent="0.4">
      <c r="A7" s="69" t="s">
        <v>3</v>
      </c>
      <c r="B7" s="70"/>
      <c r="C7" s="70"/>
      <c r="D7" s="70"/>
      <c r="E7" s="70"/>
      <c r="F7" s="71"/>
    </row>
    <row r="8" spans="1:6" ht="57.5" customHeight="1" thickBot="1" x14ac:dyDescent="0.4">
      <c r="A8" s="2" t="s">
        <v>4</v>
      </c>
      <c r="B8" s="25" t="s">
        <v>5</v>
      </c>
      <c r="C8" s="2" t="s">
        <v>6</v>
      </c>
      <c r="D8" s="3" t="s">
        <v>7</v>
      </c>
      <c r="E8" s="8" t="s">
        <v>8</v>
      </c>
      <c r="F8" s="3" t="s">
        <v>9</v>
      </c>
    </row>
    <row r="9" spans="1:6" ht="16.25" customHeight="1" x14ac:dyDescent="0.35">
      <c r="A9" s="41" t="s">
        <v>10</v>
      </c>
      <c r="B9" s="26" t="s">
        <v>11</v>
      </c>
      <c r="C9" s="4" t="s">
        <v>12</v>
      </c>
      <c r="D9" s="45">
        <v>26000</v>
      </c>
      <c r="E9" s="29">
        <v>25817.43</v>
      </c>
      <c r="F9" s="29">
        <v>25817.43</v>
      </c>
    </row>
    <row r="10" spans="1:6" ht="16.25" customHeight="1" x14ac:dyDescent="0.35">
      <c r="A10" s="37" t="s">
        <v>13</v>
      </c>
      <c r="B10" s="26" t="s">
        <v>14</v>
      </c>
      <c r="C10" s="4" t="s">
        <v>12</v>
      </c>
      <c r="D10" s="45">
        <v>34600</v>
      </c>
      <c r="E10" s="29">
        <v>36724.17</v>
      </c>
      <c r="F10" s="29">
        <v>36724.17</v>
      </c>
    </row>
    <row r="11" spans="1:6" ht="16.25" customHeight="1" x14ac:dyDescent="0.35">
      <c r="A11" s="37" t="s">
        <v>13</v>
      </c>
      <c r="B11" s="4" t="s">
        <v>14</v>
      </c>
      <c r="C11" s="4" t="s">
        <v>12</v>
      </c>
      <c r="D11" s="38">
        <v>105000</v>
      </c>
      <c r="E11" s="29">
        <v>60772.68</v>
      </c>
      <c r="F11" s="29">
        <v>60772.68</v>
      </c>
    </row>
    <row r="12" spans="1:6" ht="16.5" customHeight="1" x14ac:dyDescent="0.35">
      <c r="A12" s="37" t="s">
        <v>13</v>
      </c>
      <c r="B12" s="26" t="s">
        <v>14</v>
      </c>
      <c r="C12" s="4" t="s">
        <v>15</v>
      </c>
      <c r="D12" s="38">
        <v>78641</v>
      </c>
      <c r="E12" s="29">
        <v>80098.759999999995</v>
      </c>
      <c r="F12" s="29">
        <v>80098.759999999995</v>
      </c>
    </row>
    <row r="13" spans="1:6" ht="15.5" customHeight="1" x14ac:dyDescent="0.35">
      <c r="A13" s="37" t="s">
        <v>13</v>
      </c>
      <c r="B13" s="26" t="s">
        <v>14</v>
      </c>
      <c r="C13" s="26" t="s">
        <v>12</v>
      </c>
      <c r="D13" s="45">
        <v>49000</v>
      </c>
      <c r="E13" s="29">
        <v>44545.279999999999</v>
      </c>
      <c r="F13" s="29">
        <v>44545.279999999999</v>
      </c>
    </row>
    <row r="14" spans="1:6" ht="16.5" customHeight="1" x14ac:dyDescent="0.35">
      <c r="A14" s="37" t="s">
        <v>13</v>
      </c>
      <c r="B14" s="4" t="s">
        <v>14</v>
      </c>
      <c r="C14" s="4" t="s">
        <v>12</v>
      </c>
      <c r="D14" s="38">
        <v>110000</v>
      </c>
      <c r="E14" s="29">
        <v>111965.06</v>
      </c>
      <c r="F14" s="29">
        <v>111965.06</v>
      </c>
    </row>
    <row r="15" spans="1:6" ht="16.5" customHeight="1" x14ac:dyDescent="0.35">
      <c r="A15" s="37" t="s">
        <v>13</v>
      </c>
      <c r="B15" s="4" t="s">
        <v>14</v>
      </c>
      <c r="C15" s="4" t="s">
        <v>12</v>
      </c>
      <c r="D15" s="38">
        <v>50000</v>
      </c>
      <c r="E15" s="29">
        <v>46745.47</v>
      </c>
      <c r="F15" s="29">
        <v>46745.47</v>
      </c>
    </row>
    <row r="16" spans="1:6" ht="17" customHeight="1" x14ac:dyDescent="0.35">
      <c r="A16" s="37" t="s">
        <v>13</v>
      </c>
      <c r="B16" s="26" t="s">
        <v>16</v>
      </c>
      <c r="C16" s="4" t="s">
        <v>12</v>
      </c>
      <c r="D16" s="38">
        <v>28139</v>
      </c>
      <c r="E16" s="29"/>
      <c r="F16" s="29">
        <v>28139</v>
      </c>
    </row>
    <row r="17" spans="1:6" ht="17" customHeight="1" x14ac:dyDescent="0.35">
      <c r="A17" s="37" t="s">
        <v>13</v>
      </c>
      <c r="B17" s="26" t="s">
        <v>16</v>
      </c>
      <c r="C17" s="4" t="s">
        <v>17</v>
      </c>
      <c r="D17" s="46">
        <v>30000</v>
      </c>
      <c r="E17" s="29">
        <v>8000</v>
      </c>
      <c r="F17" s="29">
        <v>8000</v>
      </c>
    </row>
    <row r="18" spans="1:6" ht="17" customHeight="1" x14ac:dyDescent="0.35">
      <c r="A18" s="37" t="s">
        <v>13</v>
      </c>
      <c r="B18" s="26" t="s">
        <v>18</v>
      </c>
      <c r="C18" s="4" t="s">
        <v>19</v>
      </c>
      <c r="D18" s="46">
        <f>53262*2</f>
        <v>106524</v>
      </c>
      <c r="E18" s="29">
        <v>108091.72</v>
      </c>
      <c r="F18" s="29">
        <v>108091.72</v>
      </c>
    </row>
    <row r="19" spans="1:6" ht="17" customHeight="1" x14ac:dyDescent="0.35">
      <c r="A19" s="37" t="s">
        <v>13</v>
      </c>
      <c r="B19" s="26" t="s">
        <v>18</v>
      </c>
      <c r="C19" s="4" t="s">
        <v>12</v>
      </c>
      <c r="D19" s="38">
        <v>135000</v>
      </c>
      <c r="E19" s="29">
        <v>129568.18</v>
      </c>
      <c r="F19" s="29">
        <v>129568.18</v>
      </c>
    </row>
    <row r="20" spans="1:6" ht="16.5" customHeight="1" x14ac:dyDescent="0.35">
      <c r="A20" s="37" t="s">
        <v>13</v>
      </c>
      <c r="B20" s="4" t="s">
        <v>18</v>
      </c>
      <c r="C20" s="26" t="s">
        <v>15</v>
      </c>
      <c r="D20" s="38">
        <v>41632</v>
      </c>
      <c r="E20" s="29"/>
      <c r="F20" s="29">
        <v>41631.5</v>
      </c>
    </row>
    <row r="21" spans="1:6" ht="17" customHeight="1" x14ac:dyDescent="0.35">
      <c r="A21" s="37" t="s">
        <v>13</v>
      </c>
      <c r="B21" s="53" t="s">
        <v>18</v>
      </c>
      <c r="C21" s="53" t="s">
        <v>20</v>
      </c>
      <c r="D21" s="58">
        <v>29667</v>
      </c>
      <c r="E21" s="29"/>
      <c r="F21" s="29">
        <v>29667</v>
      </c>
    </row>
    <row r="22" spans="1:6" ht="16.5" customHeight="1" x14ac:dyDescent="0.35">
      <c r="A22" s="37" t="s">
        <v>13</v>
      </c>
      <c r="B22" s="53" t="s">
        <v>21</v>
      </c>
      <c r="C22" s="53" t="s">
        <v>12</v>
      </c>
      <c r="D22" s="46">
        <v>280000</v>
      </c>
      <c r="E22" s="29">
        <v>176370.14</v>
      </c>
      <c r="F22" s="29">
        <v>176370.14</v>
      </c>
    </row>
    <row r="23" spans="1:6" ht="17" customHeight="1" x14ac:dyDescent="0.35">
      <c r="A23" s="37" t="s">
        <v>13</v>
      </c>
      <c r="B23" s="55" t="s">
        <v>16</v>
      </c>
      <c r="C23" s="55" t="s">
        <v>12</v>
      </c>
      <c r="D23" s="59">
        <v>150000</v>
      </c>
      <c r="E23" s="29">
        <v>127169.57</v>
      </c>
      <c r="F23" s="29">
        <v>127169.57</v>
      </c>
    </row>
    <row r="24" spans="1:6" ht="15.5" customHeight="1" x14ac:dyDescent="0.35">
      <c r="A24" s="37" t="s">
        <v>13</v>
      </c>
      <c r="B24" s="55" t="s">
        <v>16</v>
      </c>
      <c r="C24" s="55" t="s">
        <v>17</v>
      </c>
      <c r="D24" s="59">
        <v>165796</v>
      </c>
      <c r="E24" s="29">
        <v>143541.31</v>
      </c>
      <c r="F24" s="29">
        <v>143541.31</v>
      </c>
    </row>
    <row r="25" spans="1:6" ht="15.5" customHeight="1" x14ac:dyDescent="0.35">
      <c r="A25" s="37" t="s">
        <v>13</v>
      </c>
      <c r="B25" s="62" t="s">
        <v>22</v>
      </c>
      <c r="C25" s="62" t="s">
        <v>23</v>
      </c>
      <c r="D25" s="59">
        <v>17589</v>
      </c>
      <c r="E25" s="29"/>
      <c r="F25" s="29">
        <v>17589.21</v>
      </c>
    </row>
    <row r="26" spans="1:6" ht="16.5" customHeight="1" x14ac:dyDescent="0.35">
      <c r="A26" s="41" t="s">
        <v>24</v>
      </c>
      <c r="B26" s="53" t="s">
        <v>18</v>
      </c>
      <c r="C26" s="53" t="s">
        <v>25</v>
      </c>
      <c r="D26" s="38">
        <v>128889</v>
      </c>
      <c r="E26" s="29">
        <v>131185</v>
      </c>
      <c r="F26" s="29">
        <f>+D26+2296</f>
        <v>131185</v>
      </c>
    </row>
    <row r="27" spans="1:6" ht="16.5" customHeight="1" x14ac:dyDescent="0.35">
      <c r="A27" s="41" t="s">
        <v>24</v>
      </c>
      <c r="B27" s="60" t="s">
        <v>26</v>
      </c>
      <c r="C27" s="53" t="s">
        <v>25</v>
      </c>
      <c r="D27" s="38">
        <v>58000</v>
      </c>
      <c r="E27" s="29">
        <v>59097</v>
      </c>
      <c r="F27" s="29">
        <f>+D27+1097</f>
        <v>59097</v>
      </c>
    </row>
    <row r="28" spans="1:6" ht="16.25" customHeight="1" x14ac:dyDescent="0.35">
      <c r="A28" s="41" t="s">
        <v>24</v>
      </c>
      <c r="B28" s="53" t="s">
        <v>21</v>
      </c>
      <c r="C28" s="53" t="s">
        <v>25</v>
      </c>
      <c r="D28" s="38">
        <v>42348</v>
      </c>
      <c r="E28" s="29">
        <v>43445</v>
      </c>
      <c r="F28" s="29">
        <f>+D28+1097</f>
        <v>43445</v>
      </c>
    </row>
    <row r="29" spans="1:6" ht="16.5" customHeight="1" x14ac:dyDescent="0.35">
      <c r="A29" s="41" t="s">
        <v>24</v>
      </c>
      <c r="B29" s="53" t="s">
        <v>16</v>
      </c>
      <c r="C29" s="53" t="s">
        <v>25</v>
      </c>
      <c r="D29" s="38">
        <v>56279</v>
      </c>
      <c r="E29" s="29">
        <v>57289</v>
      </c>
      <c r="F29" s="29">
        <f>+D29+1010</f>
        <v>57289</v>
      </c>
    </row>
    <row r="30" spans="1:6" ht="15.5" customHeight="1" x14ac:dyDescent="0.35">
      <c r="A30" s="41" t="s">
        <v>24</v>
      </c>
      <c r="B30" s="53" t="s">
        <v>14</v>
      </c>
      <c r="C30" s="53" t="s">
        <v>27</v>
      </c>
      <c r="D30" s="38">
        <v>56824</v>
      </c>
      <c r="E30" s="29">
        <v>57547.16</v>
      </c>
      <c r="F30" s="29">
        <f>D30+723.16</f>
        <v>57547.16</v>
      </c>
    </row>
    <row r="31" spans="1:6" ht="16.25" customHeight="1" x14ac:dyDescent="0.35">
      <c r="A31" s="41" t="s">
        <v>24</v>
      </c>
      <c r="B31" s="53" t="s">
        <v>18</v>
      </c>
      <c r="C31" s="53" t="s">
        <v>28</v>
      </c>
      <c r="D31" s="38">
        <v>53200</v>
      </c>
      <c r="E31" s="29">
        <v>54204.73</v>
      </c>
      <c r="F31" s="29">
        <f>+D31+1004.73</f>
        <v>54204.73</v>
      </c>
    </row>
    <row r="32" spans="1:6" ht="15" customHeight="1" x14ac:dyDescent="0.35">
      <c r="A32" s="41" t="s">
        <v>24</v>
      </c>
      <c r="B32" s="53" t="s">
        <v>16</v>
      </c>
      <c r="C32" s="53" t="s">
        <v>28</v>
      </c>
      <c r="D32" s="38">
        <v>66672</v>
      </c>
      <c r="E32" s="29">
        <v>67672.009999999995</v>
      </c>
      <c r="F32" s="29">
        <f>+D32+1000.01</f>
        <v>67672.009999999995</v>
      </c>
    </row>
    <row r="33" spans="1:11" ht="16.5" customHeight="1" x14ac:dyDescent="0.35">
      <c r="A33" s="41" t="s">
        <v>24</v>
      </c>
      <c r="B33" s="53" t="s">
        <v>16</v>
      </c>
      <c r="C33" s="53" t="s">
        <v>29</v>
      </c>
      <c r="D33" s="38">
        <v>137746</v>
      </c>
      <c r="E33" s="29">
        <v>140726.06</v>
      </c>
      <c r="F33" s="29">
        <f>+D33+2980.06</f>
        <v>140726.06</v>
      </c>
    </row>
    <row r="34" spans="1:11" ht="16.5" customHeight="1" x14ac:dyDescent="0.35">
      <c r="A34" s="41" t="s">
        <v>24</v>
      </c>
      <c r="B34" s="4" t="s">
        <v>30</v>
      </c>
      <c r="C34" s="4" t="s">
        <v>29</v>
      </c>
      <c r="D34" s="38">
        <v>59085</v>
      </c>
      <c r="E34" s="29">
        <v>60325.51</v>
      </c>
      <c r="F34" s="29">
        <f>+D34+1240.51</f>
        <v>60325.51</v>
      </c>
    </row>
    <row r="35" spans="1:11" ht="15" customHeight="1" x14ac:dyDescent="0.35">
      <c r="A35" s="86" t="s">
        <v>31</v>
      </c>
      <c r="B35" s="87"/>
      <c r="C35" s="88"/>
      <c r="D35" s="7">
        <f>SUM(D9:D34)</f>
        <v>2096631</v>
      </c>
      <c r="E35" s="7">
        <f>SUM(E9:E34)</f>
        <v>1770901.24</v>
      </c>
      <c r="F35" s="7">
        <f>SUM(F9:F34)</f>
        <v>1887927.95</v>
      </c>
    </row>
    <row r="36" spans="1:11" ht="12.75" customHeight="1" thickBot="1" x14ac:dyDescent="0.4"/>
    <row r="37" spans="1:11" ht="19.25" customHeight="1" thickBot="1" x14ac:dyDescent="0.4">
      <c r="A37" s="69" t="s">
        <v>32</v>
      </c>
      <c r="B37" s="70"/>
      <c r="C37" s="70"/>
      <c r="D37" s="70"/>
      <c r="E37" s="70"/>
      <c r="F37" s="71"/>
    </row>
    <row r="38" spans="1:11" ht="56" customHeight="1" thickBot="1" x14ac:dyDescent="0.4">
      <c r="A38" s="2" t="s">
        <v>4</v>
      </c>
      <c r="B38" s="2" t="s">
        <v>33</v>
      </c>
      <c r="C38" s="2" t="s">
        <v>6</v>
      </c>
      <c r="D38" s="3" t="s">
        <v>7</v>
      </c>
      <c r="E38" s="8" t="s">
        <v>8</v>
      </c>
      <c r="F38" s="3" t="s">
        <v>9</v>
      </c>
      <c r="K38" t="s">
        <v>34</v>
      </c>
    </row>
    <row r="39" spans="1:11" ht="18.5" customHeight="1" x14ac:dyDescent="0.35">
      <c r="A39" s="37" t="s">
        <v>13</v>
      </c>
      <c r="B39" s="53" t="s">
        <v>35</v>
      </c>
      <c r="C39" s="53" t="s">
        <v>12</v>
      </c>
      <c r="D39" s="54">
        <v>479650</v>
      </c>
      <c r="E39" s="6">
        <v>355027.48</v>
      </c>
      <c r="F39" s="6">
        <v>355027.48</v>
      </c>
    </row>
    <row r="40" spans="1:11" ht="27" customHeight="1" x14ac:dyDescent="0.35">
      <c r="A40" s="37" t="s">
        <v>13</v>
      </c>
      <c r="B40" s="53" t="s">
        <v>36</v>
      </c>
      <c r="C40" s="53" t="s">
        <v>20</v>
      </c>
      <c r="D40" s="45">
        <v>311463</v>
      </c>
      <c r="E40" s="6">
        <v>320464.81</v>
      </c>
      <c r="F40" s="6">
        <v>320464.81</v>
      </c>
    </row>
    <row r="41" spans="1:11" ht="17" customHeight="1" x14ac:dyDescent="0.35">
      <c r="A41" s="37" t="s">
        <v>13</v>
      </c>
      <c r="B41" s="53" t="s">
        <v>37</v>
      </c>
      <c r="C41" s="53" t="s">
        <v>38</v>
      </c>
      <c r="D41" s="45">
        <v>220694</v>
      </c>
      <c r="E41" s="6">
        <v>227194</v>
      </c>
      <c r="F41" s="6">
        <v>227194</v>
      </c>
    </row>
    <row r="42" spans="1:11" ht="17" customHeight="1" x14ac:dyDescent="0.35">
      <c r="A42" s="37" t="s">
        <v>13</v>
      </c>
      <c r="B42" s="53" t="s">
        <v>39</v>
      </c>
      <c r="C42" s="53" t="s">
        <v>20</v>
      </c>
      <c r="D42" s="45">
        <v>918223</v>
      </c>
      <c r="E42" s="6">
        <v>502216.46</v>
      </c>
      <c r="F42" s="6">
        <v>502216.46</v>
      </c>
    </row>
    <row r="43" spans="1:11" ht="17.75" customHeight="1" x14ac:dyDescent="0.35">
      <c r="A43" s="41" t="s">
        <v>24</v>
      </c>
      <c r="B43" s="4" t="s">
        <v>40</v>
      </c>
      <c r="C43" s="4" t="s">
        <v>28</v>
      </c>
      <c r="D43" s="38">
        <v>363060</v>
      </c>
      <c r="E43" s="6">
        <v>369543.38</v>
      </c>
      <c r="F43" s="6">
        <f>+D43+6483.38</f>
        <v>369543.38</v>
      </c>
    </row>
    <row r="44" spans="1:11" ht="15" customHeight="1" x14ac:dyDescent="0.35">
      <c r="A44" s="86" t="s">
        <v>31</v>
      </c>
      <c r="B44" s="87"/>
      <c r="C44" s="88"/>
      <c r="D44" s="7">
        <f>SUM(D39:D43)</f>
        <v>2293090</v>
      </c>
      <c r="E44" s="7">
        <f t="shared" ref="E44:F44" si="0">SUM(E39:E43)</f>
        <v>1774446.13</v>
      </c>
      <c r="F44" s="7">
        <f t="shared" si="0"/>
        <v>1774446.13</v>
      </c>
    </row>
    <row r="45" spans="1:11" ht="12.75" customHeight="1" thickBot="1" x14ac:dyDescent="0.4"/>
    <row r="46" spans="1:11" ht="19.25" customHeight="1" thickBot="1" x14ac:dyDescent="0.4">
      <c r="A46" s="69" t="s">
        <v>41</v>
      </c>
      <c r="B46" s="70"/>
      <c r="C46" s="70"/>
      <c r="D46" s="70"/>
      <c r="E46" s="70"/>
      <c r="F46" s="71"/>
    </row>
    <row r="47" spans="1:11" ht="55.25" customHeight="1" thickBot="1" x14ac:dyDescent="0.4">
      <c r="A47" s="2" t="s">
        <v>4</v>
      </c>
      <c r="B47" s="2" t="s">
        <v>33</v>
      </c>
      <c r="C47" s="2" t="s">
        <v>6</v>
      </c>
      <c r="D47" s="3" t="s">
        <v>7</v>
      </c>
      <c r="E47" s="8" t="s">
        <v>8</v>
      </c>
      <c r="F47" s="3" t="s">
        <v>9</v>
      </c>
    </row>
    <row r="48" spans="1:11" ht="18" customHeight="1" x14ac:dyDescent="0.35">
      <c r="A48" s="37" t="s">
        <v>13</v>
      </c>
      <c r="B48" s="49" t="s">
        <v>42</v>
      </c>
      <c r="C48" s="49" t="s">
        <v>43</v>
      </c>
      <c r="D48" s="38">
        <v>235839</v>
      </c>
      <c r="E48" s="6">
        <v>242897.22</v>
      </c>
      <c r="F48" s="6">
        <v>242897.22</v>
      </c>
    </row>
    <row r="49" spans="1:8" ht="17.75" customHeight="1" x14ac:dyDescent="0.35">
      <c r="A49" s="37" t="s">
        <v>13</v>
      </c>
      <c r="B49" s="49" t="s">
        <v>44</v>
      </c>
      <c r="C49" s="50" t="s">
        <v>43</v>
      </c>
      <c r="D49" s="46">
        <v>26512</v>
      </c>
      <c r="E49" s="6">
        <v>26512</v>
      </c>
      <c r="F49" s="5">
        <v>26512</v>
      </c>
      <c r="G49" s="35"/>
      <c r="H49" s="35"/>
    </row>
    <row r="50" spans="1:8" ht="19.25" customHeight="1" x14ac:dyDescent="0.35">
      <c r="A50" s="37" t="s">
        <v>13</v>
      </c>
      <c r="B50" s="49" t="s">
        <v>45</v>
      </c>
      <c r="C50" s="50" t="s">
        <v>15</v>
      </c>
      <c r="D50" s="46">
        <v>69686</v>
      </c>
      <c r="E50" s="6">
        <v>70792.2</v>
      </c>
      <c r="F50" s="36">
        <v>70792.2</v>
      </c>
      <c r="G50" s="34"/>
      <c r="H50" s="35"/>
    </row>
    <row r="51" spans="1:8" ht="18.5" customHeight="1" x14ac:dyDescent="0.35">
      <c r="A51" s="37" t="s">
        <v>13</v>
      </c>
      <c r="B51" s="49" t="s">
        <v>46</v>
      </c>
      <c r="C51" s="49" t="s">
        <v>15</v>
      </c>
      <c r="D51" s="46">
        <v>474855</v>
      </c>
      <c r="E51" s="6">
        <v>484175.59</v>
      </c>
      <c r="F51" s="6">
        <v>484175.59</v>
      </c>
    </row>
    <row r="52" spans="1:8" ht="17.75" customHeight="1" x14ac:dyDescent="0.35">
      <c r="A52" s="37" t="s">
        <v>13</v>
      </c>
      <c r="B52" s="49" t="s">
        <v>47</v>
      </c>
      <c r="C52" s="49" t="s">
        <v>48</v>
      </c>
      <c r="D52" s="51">
        <v>713847</v>
      </c>
      <c r="E52" s="6">
        <v>702016.92999999993</v>
      </c>
      <c r="F52" s="6">
        <v>702016.92999999993</v>
      </c>
    </row>
    <row r="53" spans="1:8" ht="18" customHeight="1" x14ac:dyDescent="0.35">
      <c r="A53" s="37" t="s">
        <v>13</v>
      </c>
      <c r="B53" s="26" t="s">
        <v>49</v>
      </c>
      <c r="C53" s="26" t="s">
        <v>15</v>
      </c>
      <c r="D53" s="46">
        <v>190000</v>
      </c>
      <c r="E53" s="6">
        <v>190776.43</v>
      </c>
      <c r="F53" s="6">
        <v>190776.43</v>
      </c>
    </row>
    <row r="54" spans="1:8" ht="17" customHeight="1" x14ac:dyDescent="0.35">
      <c r="A54" s="37" t="s">
        <v>13</v>
      </c>
      <c r="B54" s="49" t="s">
        <v>50</v>
      </c>
      <c r="C54" s="49" t="s">
        <v>20</v>
      </c>
      <c r="D54" s="46">
        <v>841013</v>
      </c>
      <c r="E54" s="6">
        <v>740196.68</v>
      </c>
      <c r="F54" s="6">
        <v>740196.68</v>
      </c>
    </row>
    <row r="55" spans="1:8" ht="18" customHeight="1" x14ac:dyDescent="0.35">
      <c r="A55" s="37" t="s">
        <v>13</v>
      </c>
      <c r="B55" s="49" t="s">
        <v>51</v>
      </c>
      <c r="C55" s="49" t="s">
        <v>52</v>
      </c>
      <c r="D55" s="46">
        <v>298630</v>
      </c>
      <c r="E55" s="6">
        <v>307082.28000000003</v>
      </c>
      <c r="F55" s="6">
        <v>307082.28000000003</v>
      </c>
    </row>
    <row r="56" spans="1:8" ht="17.75" customHeight="1" x14ac:dyDescent="0.35">
      <c r="A56" s="37" t="s">
        <v>13</v>
      </c>
      <c r="B56" s="49" t="s">
        <v>53</v>
      </c>
      <c r="C56" s="49" t="s">
        <v>20</v>
      </c>
      <c r="D56" s="46">
        <v>100000</v>
      </c>
      <c r="E56" s="6">
        <v>102487.94</v>
      </c>
      <c r="F56" s="6">
        <v>102487.94</v>
      </c>
    </row>
    <row r="57" spans="1:8" ht="17" customHeight="1" x14ac:dyDescent="0.35">
      <c r="A57" s="41" t="s">
        <v>24</v>
      </c>
      <c r="B57" s="49" t="s">
        <v>54</v>
      </c>
      <c r="C57" s="49" t="s">
        <v>29</v>
      </c>
      <c r="D57" s="52">
        <v>255268</v>
      </c>
      <c r="E57" s="6">
        <v>259248.63</v>
      </c>
      <c r="F57" s="6">
        <f>+D57+3980.63</f>
        <v>259248.63</v>
      </c>
    </row>
    <row r="58" spans="1:8" ht="17" customHeight="1" x14ac:dyDescent="0.35">
      <c r="A58" s="37" t="s">
        <v>55</v>
      </c>
      <c r="B58" s="26" t="s">
        <v>56</v>
      </c>
      <c r="C58" s="26" t="s">
        <v>20</v>
      </c>
      <c r="D58" s="46">
        <v>136560</v>
      </c>
      <c r="E58" s="6">
        <v>136560</v>
      </c>
      <c r="F58" s="6">
        <v>136560</v>
      </c>
    </row>
    <row r="59" spans="1:8" ht="18" customHeight="1" x14ac:dyDescent="0.35">
      <c r="A59" s="41" t="s">
        <v>24</v>
      </c>
      <c r="B59" s="49" t="s">
        <v>57</v>
      </c>
      <c r="C59" s="49" t="s">
        <v>29</v>
      </c>
      <c r="D59" s="52">
        <v>312000</v>
      </c>
      <c r="E59" s="6">
        <v>319116.13</v>
      </c>
      <c r="F59" s="6">
        <v>319116.13</v>
      </c>
    </row>
    <row r="60" spans="1:8" ht="15" customHeight="1" x14ac:dyDescent="0.35">
      <c r="A60" s="86" t="s">
        <v>31</v>
      </c>
      <c r="B60" s="87"/>
      <c r="C60" s="88"/>
      <c r="D60" s="7">
        <f>SUM(D48:D59)</f>
        <v>3654210</v>
      </c>
      <c r="E60" s="7">
        <f>SUM(E48:E59)</f>
        <v>3581862.03</v>
      </c>
      <c r="F60" s="7">
        <f>SUM(F48:F59)</f>
        <v>3581862.03</v>
      </c>
    </row>
    <row r="61" spans="1:8" ht="12.75" customHeight="1" thickBot="1" x14ac:dyDescent="0.4">
      <c r="A61" s="9"/>
      <c r="B61" s="9"/>
      <c r="C61" s="9"/>
      <c r="D61" s="10"/>
      <c r="E61" s="10"/>
      <c r="F61" s="10"/>
    </row>
    <row r="62" spans="1:8" ht="19.25" customHeight="1" thickBot="1" x14ac:dyDescent="0.4">
      <c r="A62" s="69" t="s">
        <v>58</v>
      </c>
      <c r="B62" s="70"/>
      <c r="C62" s="70"/>
      <c r="D62" s="70"/>
      <c r="E62" s="70"/>
      <c r="F62" s="71"/>
    </row>
    <row r="63" spans="1:8" ht="54" customHeight="1" thickBot="1" x14ac:dyDescent="0.4">
      <c r="A63" s="2" t="s">
        <v>4</v>
      </c>
      <c r="B63" s="2" t="s">
        <v>59</v>
      </c>
      <c r="C63" s="2" t="s">
        <v>60</v>
      </c>
      <c r="D63" s="3" t="s">
        <v>7</v>
      </c>
      <c r="E63" s="8" t="s">
        <v>8</v>
      </c>
      <c r="F63" s="3" t="s">
        <v>9</v>
      </c>
    </row>
    <row r="64" spans="1:8" ht="17" customHeight="1" x14ac:dyDescent="0.35">
      <c r="A64" s="37" t="s">
        <v>13</v>
      </c>
      <c r="B64" s="47" t="s">
        <v>61</v>
      </c>
      <c r="C64" s="47" t="s">
        <v>61</v>
      </c>
      <c r="D64" s="48">
        <v>3000000</v>
      </c>
      <c r="E64" s="6">
        <v>4356678.26</v>
      </c>
      <c r="F64" s="6">
        <v>4356678.26</v>
      </c>
    </row>
    <row r="65" spans="1:11" ht="17" customHeight="1" x14ac:dyDescent="0.35">
      <c r="A65" s="41" t="s">
        <v>24</v>
      </c>
      <c r="B65" s="47" t="s">
        <v>61</v>
      </c>
      <c r="C65" s="47" t="s">
        <v>61</v>
      </c>
      <c r="D65" s="48">
        <v>1000000</v>
      </c>
      <c r="E65" s="6">
        <v>1171135.77</v>
      </c>
      <c r="F65" s="6">
        <v>1171135.77</v>
      </c>
    </row>
    <row r="66" spans="1:11" ht="15" customHeight="1" x14ac:dyDescent="0.35">
      <c r="A66" s="86" t="s">
        <v>31</v>
      </c>
      <c r="B66" s="87"/>
      <c r="C66" s="88"/>
      <c r="D66" s="7">
        <f>SUM(D64:D65)</f>
        <v>4000000</v>
      </c>
      <c r="E66" s="7">
        <f t="shared" ref="E66:F66" si="1">SUM(E64:E65)</f>
        <v>5527814.0299999993</v>
      </c>
      <c r="F66" s="7">
        <f t="shared" si="1"/>
        <v>5527814.0299999993</v>
      </c>
    </row>
    <row r="67" spans="1:11" ht="12.75" customHeight="1" thickBot="1" x14ac:dyDescent="0.4">
      <c r="A67" s="9"/>
      <c r="B67" s="9"/>
      <c r="C67" s="9"/>
      <c r="D67" s="10"/>
      <c r="E67" s="10"/>
      <c r="F67" s="10"/>
    </row>
    <row r="68" spans="1:11" ht="19.25" customHeight="1" thickBot="1" x14ac:dyDescent="0.4">
      <c r="A68" s="69" t="s">
        <v>62</v>
      </c>
      <c r="B68" s="70"/>
      <c r="C68" s="70"/>
      <c r="D68" s="70"/>
      <c r="E68" s="70"/>
      <c r="F68" s="71"/>
    </row>
    <row r="69" spans="1:11" ht="54.5" customHeight="1" thickBot="1" x14ac:dyDescent="0.4">
      <c r="A69" s="2" t="s">
        <v>4</v>
      </c>
      <c r="B69" s="2" t="s">
        <v>33</v>
      </c>
      <c r="C69" s="2" t="s">
        <v>6</v>
      </c>
      <c r="D69" s="3" t="s">
        <v>7</v>
      </c>
      <c r="E69" s="8" t="s">
        <v>8</v>
      </c>
      <c r="F69" s="3" t="s">
        <v>9</v>
      </c>
    </row>
    <row r="70" spans="1:11" ht="17" customHeight="1" x14ac:dyDescent="0.35">
      <c r="A70" s="37" t="s">
        <v>13</v>
      </c>
      <c r="B70" s="26" t="s">
        <v>63</v>
      </c>
      <c r="C70" s="26" t="s">
        <v>15</v>
      </c>
      <c r="D70" s="46">
        <v>330459</v>
      </c>
      <c r="E70" s="6">
        <v>337288.25</v>
      </c>
      <c r="F70" s="6">
        <v>337288.25</v>
      </c>
      <c r="K70" t="s">
        <v>34</v>
      </c>
    </row>
    <row r="71" spans="1:11" ht="17" customHeight="1" x14ac:dyDescent="0.35">
      <c r="A71" s="37" t="s">
        <v>13</v>
      </c>
      <c r="B71" s="26" t="s">
        <v>64</v>
      </c>
      <c r="C71" s="26" t="s">
        <v>65</v>
      </c>
      <c r="D71" s="46">
        <v>32440</v>
      </c>
      <c r="E71" s="6">
        <v>30102.59</v>
      </c>
      <c r="F71" s="6">
        <v>30102.59</v>
      </c>
    </row>
    <row r="72" spans="1:11" ht="15" customHeight="1" x14ac:dyDescent="0.35">
      <c r="A72" s="68" t="s">
        <v>31</v>
      </c>
      <c r="B72" s="68"/>
      <c r="C72" s="68"/>
      <c r="D72" s="7">
        <f>SUM(D70:D71)</f>
        <v>362899</v>
      </c>
      <c r="E72" s="7">
        <f t="shared" ref="E72:F72" si="2">SUM(E70:E71)</f>
        <v>367390.84</v>
      </c>
      <c r="F72" s="7">
        <f t="shared" si="2"/>
        <v>367390.84</v>
      </c>
    </row>
    <row r="73" spans="1:11" ht="12.75" customHeight="1" thickBot="1" x14ac:dyDescent="0.4">
      <c r="B73" t="s">
        <v>34</v>
      </c>
    </row>
    <row r="74" spans="1:11" ht="19.25" customHeight="1" thickBot="1" x14ac:dyDescent="0.4">
      <c r="A74" s="69" t="s">
        <v>66</v>
      </c>
      <c r="B74" s="70"/>
      <c r="C74" s="70"/>
      <c r="D74" s="70"/>
      <c r="E74" s="70"/>
      <c r="F74" s="71"/>
    </row>
    <row r="75" spans="1:11" ht="53" customHeight="1" thickBot="1" x14ac:dyDescent="0.4">
      <c r="A75" s="2" t="s">
        <v>4</v>
      </c>
      <c r="B75" s="2" t="s">
        <v>67</v>
      </c>
      <c r="C75" s="2" t="s">
        <v>6</v>
      </c>
      <c r="D75" s="3" t="s">
        <v>7</v>
      </c>
      <c r="E75" s="8" t="s">
        <v>8</v>
      </c>
      <c r="F75" s="3" t="s">
        <v>9</v>
      </c>
      <c r="J75" t="s">
        <v>34</v>
      </c>
    </row>
    <row r="76" spans="1:11" ht="15" customHeight="1" x14ac:dyDescent="0.35">
      <c r="A76" s="37" t="s">
        <v>13</v>
      </c>
      <c r="B76" s="44" t="s">
        <v>68</v>
      </c>
      <c r="C76" s="4" t="s">
        <v>69</v>
      </c>
      <c r="D76" s="45">
        <v>80000</v>
      </c>
      <c r="E76" s="6">
        <v>80897.649999999994</v>
      </c>
      <c r="F76" s="6">
        <v>80897.649999999994</v>
      </c>
    </row>
    <row r="77" spans="1:11" ht="15" customHeight="1" x14ac:dyDescent="0.35">
      <c r="A77" s="72" t="s">
        <v>31</v>
      </c>
      <c r="B77" s="73"/>
      <c r="C77" s="74"/>
      <c r="D77" s="7">
        <f>SUM(D76:D76)</f>
        <v>80000</v>
      </c>
      <c r="E77" s="7">
        <f t="shared" ref="E77:F77" si="3">SUM(E76:E76)</f>
        <v>80897.649999999994</v>
      </c>
      <c r="F77" s="7">
        <f t="shared" si="3"/>
        <v>80897.649999999994</v>
      </c>
    </row>
    <row r="78" spans="1:11" ht="12.75" customHeight="1" thickBot="1" x14ac:dyDescent="0.4"/>
    <row r="79" spans="1:11" ht="19.25" customHeight="1" thickBot="1" x14ac:dyDescent="0.4">
      <c r="A79" s="75" t="s">
        <v>70</v>
      </c>
      <c r="B79" s="76"/>
      <c r="C79" s="76"/>
      <c r="D79" s="76"/>
      <c r="E79" s="76"/>
      <c r="F79" s="77"/>
    </row>
    <row r="80" spans="1:11" ht="19.25" customHeight="1" thickBot="1" x14ac:dyDescent="0.4">
      <c r="A80" s="78" t="s">
        <v>71</v>
      </c>
      <c r="B80" s="79"/>
      <c r="C80" s="79"/>
      <c r="D80" s="79"/>
      <c r="E80" s="79"/>
      <c r="F80" s="80"/>
    </row>
    <row r="81" spans="1:6" ht="55.25" customHeight="1" thickBot="1" x14ac:dyDescent="0.4">
      <c r="A81" s="2" t="s">
        <v>4</v>
      </c>
      <c r="B81" s="2" t="s">
        <v>67</v>
      </c>
      <c r="C81" s="2" t="s">
        <v>6</v>
      </c>
      <c r="D81" s="3" t="s">
        <v>7</v>
      </c>
      <c r="E81" s="8" t="s">
        <v>8</v>
      </c>
      <c r="F81" s="3" t="s">
        <v>9</v>
      </c>
    </row>
    <row r="82" spans="1:6" ht="16.25" customHeight="1" x14ac:dyDescent="0.35">
      <c r="A82" s="37" t="s">
        <v>13</v>
      </c>
      <c r="B82" s="4" t="s">
        <v>72</v>
      </c>
      <c r="C82" s="37" t="s">
        <v>13</v>
      </c>
      <c r="D82" s="38">
        <v>100000</v>
      </c>
      <c r="E82" s="6">
        <v>103789.07</v>
      </c>
      <c r="F82" s="6">
        <v>103789.07</v>
      </c>
    </row>
    <row r="83" spans="1:6" ht="16.5" customHeight="1" x14ac:dyDescent="0.35">
      <c r="A83" s="37" t="s">
        <v>13</v>
      </c>
      <c r="B83" s="4" t="s">
        <v>73</v>
      </c>
      <c r="C83" s="37" t="s">
        <v>13</v>
      </c>
      <c r="D83" s="39">
        <v>135000</v>
      </c>
      <c r="E83" s="6">
        <v>126343.89</v>
      </c>
      <c r="F83" s="6">
        <f>SUM(62622.41+62716.95+1004.53)</f>
        <v>126343.89</v>
      </c>
    </row>
    <row r="84" spans="1:6" ht="16.25" customHeight="1" x14ac:dyDescent="0.35">
      <c r="A84" s="37" t="s">
        <v>13</v>
      </c>
      <c r="B84" s="4" t="s">
        <v>74</v>
      </c>
      <c r="C84" s="37" t="s">
        <v>13</v>
      </c>
      <c r="D84" s="40">
        <v>60000</v>
      </c>
      <c r="E84" s="6">
        <v>0</v>
      </c>
      <c r="F84" s="6">
        <v>0</v>
      </c>
    </row>
    <row r="85" spans="1:6" ht="16.5" customHeight="1" x14ac:dyDescent="0.35">
      <c r="A85" s="41" t="s">
        <v>24</v>
      </c>
      <c r="B85" s="4" t="s">
        <v>75</v>
      </c>
      <c r="C85" s="41" t="s">
        <v>24</v>
      </c>
      <c r="D85" s="40">
        <v>50535</v>
      </c>
      <c r="E85" s="6"/>
      <c r="F85" s="6">
        <v>50535</v>
      </c>
    </row>
    <row r="86" spans="1:6" ht="16.25" customHeight="1" x14ac:dyDescent="0.35">
      <c r="A86" s="41" t="s">
        <v>24</v>
      </c>
      <c r="B86" s="4" t="s">
        <v>76</v>
      </c>
      <c r="C86" s="41" t="s">
        <v>24</v>
      </c>
      <c r="D86" s="40">
        <v>50000</v>
      </c>
      <c r="E86" s="6"/>
      <c r="F86" s="6">
        <v>50000</v>
      </c>
    </row>
    <row r="87" spans="1:6" ht="17" customHeight="1" x14ac:dyDescent="0.35">
      <c r="A87" s="41" t="s">
        <v>24</v>
      </c>
      <c r="B87" s="4" t="s">
        <v>77</v>
      </c>
      <c r="C87" s="41" t="s">
        <v>24</v>
      </c>
      <c r="D87" s="42">
        <v>60000</v>
      </c>
      <c r="E87" s="6"/>
      <c r="F87" s="6">
        <v>60000</v>
      </c>
    </row>
    <row r="88" spans="1:6" ht="15" customHeight="1" x14ac:dyDescent="0.35">
      <c r="A88" s="68" t="s">
        <v>31</v>
      </c>
      <c r="B88" s="68"/>
      <c r="C88" s="68"/>
      <c r="D88" s="7">
        <f>SUM(D82:D87)</f>
        <v>455535</v>
      </c>
      <c r="E88" s="7">
        <f t="shared" ref="E88:F88" si="4">SUM(E82:E87)</f>
        <v>230132.96000000002</v>
      </c>
      <c r="F88" s="7">
        <f t="shared" si="4"/>
        <v>390667.96</v>
      </c>
    </row>
    <row r="89" spans="1:6" ht="12.75" customHeight="1" thickBot="1" x14ac:dyDescent="0.4">
      <c r="A89" s="9"/>
      <c r="B89" s="9"/>
      <c r="C89" s="9"/>
      <c r="D89" s="10"/>
      <c r="E89" s="10"/>
      <c r="F89" s="10"/>
    </row>
    <row r="90" spans="1:6" ht="19.25" customHeight="1" thickBot="1" x14ac:dyDescent="0.4">
      <c r="A90" s="63" t="s">
        <v>78</v>
      </c>
      <c r="B90" s="64"/>
      <c r="C90" s="64"/>
      <c r="D90" s="64"/>
      <c r="E90" s="64"/>
      <c r="F90" s="65"/>
    </row>
    <row r="91" spans="1:6" ht="54" customHeight="1" thickBot="1" x14ac:dyDescent="0.4">
      <c r="A91" s="2" t="s">
        <v>4</v>
      </c>
      <c r="B91" s="2" t="s">
        <v>67</v>
      </c>
      <c r="C91" s="2" t="s">
        <v>6</v>
      </c>
      <c r="D91" s="3" t="s">
        <v>7</v>
      </c>
      <c r="E91" s="8" t="s">
        <v>8</v>
      </c>
      <c r="F91" s="3" t="s">
        <v>9</v>
      </c>
    </row>
    <row r="92" spans="1:6" ht="16.5" customHeight="1" thickBot="1" x14ac:dyDescent="0.4">
      <c r="A92" s="28" t="s">
        <v>79</v>
      </c>
      <c r="B92" s="27" t="s">
        <v>80</v>
      </c>
      <c r="C92" s="26" t="s">
        <v>79</v>
      </c>
      <c r="D92" s="43">
        <v>349580</v>
      </c>
      <c r="E92" s="6"/>
      <c r="F92" s="6">
        <f>SUM(84106.99+160079.79+4984.25+16.61+44580)</f>
        <v>293767.64</v>
      </c>
    </row>
    <row r="93" spans="1:6" ht="15" customHeight="1" x14ac:dyDescent="0.35">
      <c r="A93" s="66" t="s">
        <v>31</v>
      </c>
      <c r="B93" s="66"/>
      <c r="C93" s="66"/>
      <c r="D93" s="7">
        <f>SUM(D92:D92)</f>
        <v>349580</v>
      </c>
      <c r="E93" s="7">
        <f t="shared" ref="E93:F93" si="5">SUM(E92:E92)</f>
        <v>0</v>
      </c>
      <c r="F93" s="7">
        <f t="shared" si="5"/>
        <v>293767.64</v>
      </c>
    </row>
    <row r="94" spans="1:6" ht="12.75" customHeight="1" x14ac:dyDescent="0.35"/>
    <row r="96" spans="1:6" ht="15.75" customHeight="1" x14ac:dyDescent="0.35"/>
    <row r="97" spans="1:6" s="11" customFormat="1" ht="12.75" customHeight="1" x14ac:dyDescent="0.3"/>
    <row r="98" spans="1:6" s="11" customFormat="1" ht="15" thickBot="1" x14ac:dyDescent="0.4">
      <c r="A98"/>
      <c r="B98"/>
      <c r="C98"/>
      <c r="D98"/>
      <c r="E98"/>
      <c r="F98"/>
    </row>
    <row r="99" spans="1:6" s="11" customFormat="1" ht="15" thickBot="1" x14ac:dyDescent="0.4">
      <c r="A99"/>
      <c r="B99"/>
      <c r="C99" s="12" t="s">
        <v>81</v>
      </c>
      <c r="D99" s="13">
        <f>SUM(D35,D44,D60,D66,D72,D77,D88,D93)</f>
        <v>13291945</v>
      </c>
      <c r="E99" s="13">
        <f>SUM(E35,E44,E60,E66,E72,E77,E88,E93)</f>
        <v>13333444.880000001</v>
      </c>
      <c r="F99" s="13">
        <f>SUM(F35,F44,F60,F66,F72,F77,F88,F93)</f>
        <v>13904774.23</v>
      </c>
    </row>
    <row r="100" spans="1:6" s="11" customFormat="1" x14ac:dyDescent="0.35">
      <c r="A100"/>
      <c r="B100"/>
      <c r="C100"/>
      <c r="D100"/>
      <c r="E100"/>
      <c r="F100"/>
    </row>
    <row r="101" spans="1:6" s="11" customFormat="1" ht="13.5" x14ac:dyDescent="0.3">
      <c r="A101" s="67" t="s">
        <v>82</v>
      </c>
      <c r="B101" s="67"/>
      <c r="C101" s="67"/>
      <c r="D101" s="14"/>
      <c r="E101" s="15"/>
      <c r="F101" s="15"/>
    </row>
    <row r="102" spans="1:6" s="11" customFormat="1" ht="13.5" x14ac:dyDescent="0.3">
      <c r="A102" s="67"/>
      <c r="B102" s="67"/>
      <c r="C102" s="67"/>
      <c r="D102" s="14"/>
      <c r="E102" s="15"/>
      <c r="F102" s="15"/>
    </row>
    <row r="103" spans="1:6" s="11" customFormat="1" ht="13.5" x14ac:dyDescent="0.3">
      <c r="A103" s="67"/>
      <c r="B103" s="67"/>
      <c r="C103" s="67"/>
      <c r="D103" s="14"/>
      <c r="E103" s="15"/>
      <c r="F103" s="15"/>
    </row>
    <row r="104" spans="1:6" s="11" customFormat="1" ht="13.5" x14ac:dyDescent="0.3">
      <c r="A104" s="16"/>
      <c r="B104" s="16"/>
      <c r="C104" s="16"/>
      <c r="D104" s="15"/>
      <c r="E104" s="15"/>
      <c r="F104" s="15"/>
    </row>
    <row r="105" spans="1:6" s="11" customFormat="1" ht="13.5" x14ac:dyDescent="0.3">
      <c r="A105" s="17"/>
      <c r="B105" s="16"/>
      <c r="C105" s="16"/>
      <c r="D105" s="18"/>
      <c r="F105" s="19"/>
    </row>
    <row r="106" spans="1:6" s="11" customFormat="1" ht="13.5" x14ac:dyDescent="0.3">
      <c r="A106" s="17"/>
      <c r="B106" s="30"/>
      <c r="C106" s="17"/>
      <c r="D106" s="32"/>
      <c r="E106" s="19"/>
      <c r="F106" s="19"/>
    </row>
    <row r="107" spans="1:6" s="11" customFormat="1" ht="13.5" x14ac:dyDescent="0.3">
      <c r="A107" s="20" t="s">
        <v>83</v>
      </c>
      <c r="B107" s="31"/>
      <c r="C107" s="20" t="s">
        <v>84</v>
      </c>
      <c r="D107" s="56"/>
    </row>
    <row r="108" spans="1:6" s="11" customFormat="1" ht="24" customHeight="1" x14ac:dyDescent="0.3">
      <c r="A108" s="20"/>
      <c r="B108" s="21"/>
      <c r="C108" s="20"/>
      <c r="D108" s="18"/>
    </row>
    <row r="109" spans="1:6" ht="12.75" customHeight="1" x14ac:dyDescent="0.35">
      <c r="A109" s="17"/>
      <c r="B109" s="17"/>
      <c r="C109" s="17"/>
      <c r="D109" s="18"/>
      <c r="E109" s="19"/>
      <c r="F109" s="19"/>
    </row>
    <row r="110" spans="1:6" ht="12.75" customHeight="1" x14ac:dyDescent="0.35">
      <c r="A110" s="17"/>
      <c r="B110" s="30"/>
      <c r="C110" s="17"/>
      <c r="D110" s="32"/>
      <c r="E110" s="19"/>
      <c r="F110" s="19"/>
    </row>
    <row r="111" spans="1:6" ht="12.75" customHeight="1" x14ac:dyDescent="0.35">
      <c r="A111" s="20" t="s">
        <v>85</v>
      </c>
      <c r="B111" s="31"/>
      <c r="C111" s="20" t="s">
        <v>84</v>
      </c>
      <c r="D111" s="33"/>
      <c r="E111" s="11"/>
      <c r="F111" s="11"/>
    </row>
    <row r="112" spans="1:6" ht="12.75" customHeight="1" x14ac:dyDescent="0.35">
      <c r="A112" s="17"/>
      <c r="B112" s="17"/>
      <c r="C112" s="22"/>
      <c r="D112" s="18"/>
      <c r="E112" s="18"/>
      <c r="F112" s="23"/>
    </row>
    <row r="113" spans="3:3" ht="12.75" customHeight="1" x14ac:dyDescent="0.35"/>
    <row r="114" spans="3:3" ht="12.75" customHeight="1" x14ac:dyDescent="0.35"/>
    <row r="115" spans="3:3" ht="12.75" customHeight="1" thickBot="1" x14ac:dyDescent="0.4"/>
    <row r="116" spans="3:3" ht="12.75" customHeight="1" thickBot="1" x14ac:dyDescent="0.4">
      <c r="C116" s="57"/>
    </row>
    <row r="117" spans="3:3" ht="12.75" customHeight="1" x14ac:dyDescent="0.35"/>
    <row r="118" spans="3:3" ht="12.75" customHeight="1" x14ac:dyDescent="0.35"/>
    <row r="119" spans="3:3" ht="12.75" customHeight="1" x14ac:dyDescent="0.35"/>
    <row r="120" spans="3:3" ht="12.75" customHeight="1" x14ac:dyDescent="0.35"/>
    <row r="121" spans="3:3" ht="12.75" customHeight="1" x14ac:dyDescent="0.35"/>
    <row r="122" spans="3:3" ht="12.75" customHeight="1" x14ac:dyDescent="0.35"/>
    <row r="123" spans="3:3" ht="12.75" customHeight="1" x14ac:dyDescent="0.35"/>
    <row r="124" spans="3:3" ht="12.75" customHeight="1" x14ac:dyDescent="0.35"/>
    <row r="125" spans="3:3" ht="12.75" customHeight="1" x14ac:dyDescent="0.35"/>
    <row r="126" spans="3:3" ht="12.75" customHeight="1" x14ac:dyDescent="0.35"/>
    <row r="127" spans="3:3" ht="12.75" customHeight="1" x14ac:dyDescent="0.35"/>
    <row r="128" spans="3:3"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sheetData>
  <mergeCells count="21">
    <mergeCell ref="A1:C1"/>
    <mergeCell ref="A68:F68"/>
    <mergeCell ref="A2:B3"/>
    <mergeCell ref="A5:D5"/>
    <mergeCell ref="A7:F7"/>
    <mergeCell ref="A35:C35"/>
    <mergeCell ref="A37:F37"/>
    <mergeCell ref="A44:C44"/>
    <mergeCell ref="A46:F46"/>
    <mergeCell ref="A60:C60"/>
    <mergeCell ref="A62:F62"/>
    <mergeCell ref="A66:C66"/>
    <mergeCell ref="A90:F90"/>
    <mergeCell ref="A93:C93"/>
    <mergeCell ref="A101:C103"/>
    <mergeCell ref="A72:C72"/>
    <mergeCell ref="A74:F74"/>
    <mergeCell ref="A77:C77"/>
    <mergeCell ref="A79:F79"/>
    <mergeCell ref="A80:F80"/>
    <mergeCell ref="A88:C88"/>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64:C65" xr:uid="{00000000-0002-0000-0000-000001000000}">
      <formula1>"Hotel, B&amp;B, Other Emergency Accommodation with no supports"</formula1>
    </dataValidation>
    <dataValidation type="list" allowBlank="1" showInputMessage="1" showErrorMessage="1" sqref="B9:B26 B28:B33" xr:uid="{00000000-0002-0000-0000-000002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2026-08-04T09:57:26Z</dcterms:created>
  <dcterms:modified xsi:type="dcterms:W3CDTF">2026-08-04T09:57:29Z</dcterms:modified>
  <cp:category/>
  <cp:contentStatus/>
</cp:coreProperties>
</file>