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CC916E5D-4FE3-4824-AE48-C755CC9E3798}" xr6:coauthVersionLast="47" xr6:coauthVersionMax="47" xr10:uidLastSave="{00000000-0000-0000-0000-000000000000}"/>
  <bookViews>
    <workbookView xWindow="-28920" yWindow="45" windowWidth="29040" windowHeight="15720" xr2:uid="{614854EA-CB53-4A61-9AB9-5C794D42D4A4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1" i="1" l="1"/>
  <c r="G41" i="1"/>
  <c r="F41" i="1"/>
  <c r="G37" i="1"/>
  <c r="F37" i="1"/>
  <c r="H37" i="1" s="1"/>
  <c r="H28" i="1"/>
  <c r="G28" i="1"/>
  <c r="F28" i="1"/>
  <c r="E28" i="1"/>
  <c r="D28" i="1"/>
  <c r="G27" i="1"/>
  <c r="F27" i="1"/>
  <c r="E27" i="1"/>
  <c r="D27" i="1"/>
  <c r="H27" i="1" s="1"/>
  <c r="H26" i="1"/>
  <c r="G26" i="1"/>
  <c r="F26" i="1"/>
  <c r="E26" i="1"/>
  <c r="D26" i="1"/>
  <c r="G25" i="1"/>
  <c r="F25" i="1"/>
  <c r="E25" i="1"/>
  <c r="D25" i="1"/>
  <c r="H25" i="1" s="1"/>
  <c r="G24" i="1"/>
  <c r="G30" i="1" s="1"/>
  <c r="F24" i="1"/>
  <c r="F30" i="1" s="1"/>
  <c r="E24" i="1"/>
  <c r="E30" i="1" s="1"/>
  <c r="D24" i="1"/>
  <c r="H24" i="1" s="1"/>
  <c r="C14" i="1"/>
  <c r="E13" i="1"/>
  <c r="E12" i="1"/>
  <c r="E11" i="1"/>
  <c r="E10" i="1"/>
  <c r="H30" i="1" l="1"/>
  <c r="H32" i="1" s="1"/>
  <c r="D30" i="1"/>
  <c r="F32" i="1" l="1"/>
  <c r="F35" i="1" s="1"/>
  <c r="G32" i="1"/>
  <c r="G35" i="1" s="1"/>
  <c r="E32" i="1"/>
  <c r="E35" i="1" s="1"/>
  <c r="D32" i="1"/>
  <c r="D35" i="1" s="1"/>
  <c r="B14" i="1"/>
  <c r="E14" i="1" s="1"/>
  <c r="H35" i="1"/>
</calcChain>
</file>

<file path=xl/sharedStrings.xml><?xml version="1.0" encoding="utf-8"?>
<sst xmlns="http://schemas.openxmlformats.org/spreadsheetml/2006/main" count="62" uniqueCount="53">
  <si>
    <t>Dublin City Council - Section 10 Funding of Homeless Services</t>
  </si>
  <si>
    <t>Dublin Region Homeless Executive</t>
  </si>
  <si>
    <t>(incorporating Dublin City Council, Fingal County Council, South Dublin County Council and Dun Laoghaire/Rathdown County Council)</t>
  </si>
  <si>
    <t>Analysis of DECLG Funding Y2011 - Y2015</t>
  </si>
  <si>
    <t>Year</t>
  </si>
  <si>
    <t>Expenditure</t>
  </si>
  <si>
    <t xml:space="preserve">S10 Funding </t>
  </si>
  <si>
    <t>Once off Section 10 Funding</t>
  </si>
  <si>
    <t>% DECLG Funding</t>
  </si>
  <si>
    <t>Dublin Local Authorities' Funding</t>
  </si>
  <si>
    <t>Once off Dublin Local Authorities' Funding</t>
  </si>
  <si>
    <t>Comment</t>
  </si>
  <si>
    <t>€</t>
  </si>
  <si>
    <t>RAS</t>
  </si>
  <si>
    <t>Note:</t>
  </si>
  <si>
    <t>DECLG funding has not kept pace with the increasing cost of homeless services and has been steadily declining as a percentage of total Homeless Expenditure.</t>
  </si>
  <si>
    <t>The Chief Executives of the Four Dublin Local Authorities submitted letter dated 15th April 2015 seeking adequate Section 10 Funding for 2015.</t>
  </si>
  <si>
    <t>DCC recevied notification on 2/6/15 from the DECLG of funding of S10 Funding allocation of €37,160,470 for 2015.</t>
  </si>
  <si>
    <t>DECLG paid an additional €10,850,382 plus €259,348 Section 10 Funding in December 2015.</t>
  </si>
  <si>
    <t>Section 10 &amp; Dublin Local Authorities Expenditute</t>
  </si>
  <si>
    <t>S.10 Funding Expenditure  to Service in Quarter 1 2015</t>
  </si>
  <si>
    <t>S.10 Funding Expenditure  to Service in Quarter 2 2015</t>
  </si>
  <si>
    <t>S.10 Funding Expenditure  to Service in Quarter 3 2015</t>
  </si>
  <si>
    <t>S.10 Funding Expenditure to Service in Quarter 4 2015</t>
  </si>
  <si>
    <t>S.10 Funding Expenditure  to Service (YTD)</t>
  </si>
  <si>
    <t>Homeless Prevention, Tenancy Sustainment &amp; Resettlement Supports</t>
  </si>
  <si>
    <t>Emergency Accommodation</t>
  </si>
  <si>
    <t>Longterm Supported Accommodation</t>
  </si>
  <si>
    <t xml:space="preserve">Day Services </t>
  </si>
  <si>
    <t xml:space="preserve">Housing Authority Homeless Services Provision including Administration </t>
  </si>
  <si>
    <t>Total Expenditure by Quarter</t>
  </si>
  <si>
    <t>Cumulative Expenditure YTD</t>
  </si>
  <si>
    <t>Commitments</t>
  </si>
  <si>
    <t>Revised estimated expenditure</t>
  </si>
  <si>
    <t>CASH FLOW:</t>
  </si>
  <si>
    <t>Section 10 funding received per quarter</t>
  </si>
  <si>
    <t>Received 26.02.2015</t>
  </si>
  <si>
    <t>Received 20.05.2015</t>
  </si>
  <si>
    <t>Received 1.9.2015</t>
  </si>
  <si>
    <t>Received 23.11, 9.12 &amp; 21.12.15</t>
  </si>
  <si>
    <t>Quarter 1</t>
  </si>
  <si>
    <t>Quarter 2</t>
  </si>
  <si>
    <t>Quarter 3</t>
  </si>
  <si>
    <t>Quarter 4</t>
  </si>
  <si>
    <t>Total</t>
  </si>
  <si>
    <t>Newly presenting Homeless Families in 2015</t>
  </si>
  <si>
    <t>Certified by:</t>
  </si>
  <si>
    <t>_________________________________</t>
  </si>
  <si>
    <t>Date: _____________</t>
  </si>
  <si>
    <t>Director of Dublin Region Homeless Executive</t>
  </si>
  <si>
    <t>Dublin City Council</t>
  </si>
  <si>
    <t>Date:_____________</t>
  </si>
  <si>
    <t>Head of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</si>
</sst>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earneyp01\Desktop\2015\2016.02.15%20-%20Dublin%20End-of-Year%20Financial%20Report%20%20%202015.xls" TargetMode="External"/><Relationship Id="rId1" Type="http://schemas.openxmlformats.org/officeDocument/2006/relationships/externalLinkPath" Target="2016.02.15%20-%20Dublin%20End-of-Year%20Financial%20Report%20%20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arterly Certificate"/>
      <sheetName val="CERTIFICATE"/>
      <sheetName val="Protocol Report TEMPLATE"/>
      <sheetName val="Quarterly Totals"/>
      <sheetName val="Provider Totals"/>
    </sheetNames>
    <sheetDataSet>
      <sheetData sheetId="0"/>
      <sheetData sheetId="1">
        <row r="6">
          <cell r="D6">
            <v>10000</v>
          </cell>
          <cell r="E6">
            <v>67726.75</v>
          </cell>
          <cell r="F6">
            <v>151404.5</v>
          </cell>
          <cell r="G6">
            <v>396349</v>
          </cell>
          <cell r="H6">
            <v>246518.75</v>
          </cell>
          <cell r="I6">
            <v>472765.26</v>
          </cell>
          <cell r="J6">
            <v>546289.25</v>
          </cell>
          <cell r="K6">
            <v>31600</v>
          </cell>
          <cell r="L6">
            <v>730258</v>
          </cell>
          <cell r="M6">
            <v>0</v>
          </cell>
          <cell r="N6">
            <v>298958.75</v>
          </cell>
          <cell r="O6">
            <v>1316096.5</v>
          </cell>
        </row>
        <row r="10">
          <cell r="D10">
            <v>1468392.92</v>
          </cell>
          <cell r="E10">
            <v>2476051.38</v>
          </cell>
          <cell r="F10">
            <v>3215746.79</v>
          </cell>
          <cell r="G10">
            <v>1886555.95</v>
          </cell>
          <cell r="H10">
            <v>3285295.71</v>
          </cell>
          <cell r="I10">
            <v>3242707.07</v>
          </cell>
          <cell r="J10">
            <v>4599943.6999999993</v>
          </cell>
          <cell r="K10">
            <v>2880370.41</v>
          </cell>
          <cell r="L10">
            <v>5016986.1199999992</v>
          </cell>
          <cell r="M10">
            <v>3460708.21</v>
          </cell>
          <cell r="N10">
            <v>5355436.3199999994</v>
          </cell>
          <cell r="O10">
            <v>8754058.0399999991</v>
          </cell>
        </row>
        <row r="14">
          <cell r="D14">
            <v>0</v>
          </cell>
          <cell r="E14">
            <v>71369.760000000009</v>
          </cell>
          <cell r="F14">
            <v>771664.67</v>
          </cell>
          <cell r="G14">
            <v>0</v>
          </cell>
          <cell r="H14">
            <v>315289.25</v>
          </cell>
          <cell r="I14">
            <v>1080051.69</v>
          </cell>
          <cell r="J14">
            <v>276894.25</v>
          </cell>
          <cell r="K14">
            <v>629904</v>
          </cell>
          <cell r="L14">
            <v>1690170.62</v>
          </cell>
          <cell r="M14">
            <v>94290.060000000012</v>
          </cell>
          <cell r="N14">
            <v>353220</v>
          </cell>
          <cell r="O14">
            <v>1921382.76</v>
          </cell>
        </row>
        <row r="18">
          <cell r="D18">
            <v>0</v>
          </cell>
          <cell r="E18">
            <v>525879.25</v>
          </cell>
          <cell r="F18">
            <v>249301.25</v>
          </cell>
          <cell r="G18">
            <v>0</v>
          </cell>
          <cell r="H18">
            <v>463076.25</v>
          </cell>
          <cell r="I18">
            <v>141570.75</v>
          </cell>
          <cell r="J18">
            <v>979293.5</v>
          </cell>
          <cell r="K18">
            <v>361250</v>
          </cell>
          <cell r="L18">
            <v>354897.5</v>
          </cell>
          <cell r="M18">
            <v>0</v>
          </cell>
          <cell r="N18">
            <v>108556.5</v>
          </cell>
          <cell r="O18">
            <v>982017</v>
          </cell>
        </row>
        <row r="26">
          <cell r="D26">
            <v>206826.53</v>
          </cell>
          <cell r="E26">
            <v>33937.480000000003</v>
          </cell>
          <cell r="F26">
            <v>980606.80999999994</v>
          </cell>
          <cell r="G26">
            <v>72393.78</v>
          </cell>
          <cell r="H26">
            <v>46553.700000000004</v>
          </cell>
          <cell r="I26">
            <v>1159505.7799999998</v>
          </cell>
          <cell r="J26">
            <v>58306.12</v>
          </cell>
          <cell r="K26">
            <v>36328.080000000002</v>
          </cell>
          <cell r="L26">
            <v>1450982.74</v>
          </cell>
          <cell r="M26">
            <v>355679.2</v>
          </cell>
          <cell r="N26">
            <v>672691.97</v>
          </cell>
          <cell r="O26">
            <v>3655416.3749642866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D43B9-E733-4DC9-8D5A-6B2C0ABFBFFC}">
  <dimension ref="A2:H51"/>
  <sheetViews>
    <sheetView tabSelected="1" workbookViewId="0">
      <selection activeCell="C1" sqref="C1"/>
    </sheetView>
  </sheetViews>
  <sheetFormatPr defaultRowHeight="14.5" x14ac:dyDescent="0.35"/>
  <cols>
    <col min="2" max="2" width="24.08984375" customWidth="1"/>
    <col min="3" max="3" width="34.54296875" customWidth="1"/>
    <col min="4" max="4" width="19.1796875" customWidth="1"/>
    <col min="5" max="5" width="20.26953125" customWidth="1"/>
    <col min="6" max="6" width="16.7265625" customWidth="1"/>
    <col min="7" max="7" width="36.36328125" customWidth="1"/>
    <col min="8" max="8" width="15.6328125" customWidth="1"/>
    <col min="9" max="9" width="14.7265625" customWidth="1"/>
  </cols>
  <sheetData>
    <row r="2" spans="1:8" x14ac:dyDescent="0.35">
      <c r="B2" t="s">
        <v>0</v>
      </c>
      <c r="D2">
        <v>2015</v>
      </c>
    </row>
    <row r="4" spans="1:8" x14ac:dyDescent="0.35">
      <c r="B4" t="s">
        <v>1</v>
      </c>
    </row>
    <row r="5" spans="1:8" x14ac:dyDescent="0.35">
      <c r="B5" t="s">
        <v>2</v>
      </c>
    </row>
    <row r="7" spans="1:8" x14ac:dyDescent="0.35">
      <c r="A7" t="s">
        <v>3</v>
      </c>
    </row>
    <row r="8" spans="1:8" x14ac:dyDescent="0.35">
      <c r="A8" t="s">
        <v>4</v>
      </c>
      <c r="B8" t="s">
        <v>5</v>
      </c>
      <c r="C8" t="s">
        <v>6</v>
      </c>
      <c r="D8" t="s">
        <v>7</v>
      </c>
      <c r="E8" t="s">
        <v>8</v>
      </c>
      <c r="F8" t="s">
        <v>9</v>
      </c>
      <c r="G8" t="s">
        <v>10</v>
      </c>
      <c r="H8" t="s">
        <v>11</v>
      </c>
    </row>
    <row r="9" spans="1:8" x14ac:dyDescent="0.35">
      <c r="B9" t="s">
        <v>12</v>
      </c>
      <c r="C9" t="s">
        <v>12</v>
      </c>
    </row>
    <row r="10" spans="1:8" x14ac:dyDescent="0.35">
      <c r="A10">
        <v>2011</v>
      </c>
      <c r="B10">
        <v>39989144</v>
      </c>
      <c r="C10">
        <v>35990229.600000001</v>
      </c>
      <c r="E10">
        <f>C10/B10</f>
        <v>0.9</v>
      </c>
    </row>
    <row r="11" spans="1:8" x14ac:dyDescent="0.35">
      <c r="A11">
        <v>2012</v>
      </c>
      <c r="B11">
        <v>40713971.539999999</v>
      </c>
      <c r="C11">
        <v>36042544</v>
      </c>
      <c r="E11">
        <f>C11/B11</f>
        <v>0.88526229784754629</v>
      </c>
    </row>
    <row r="12" spans="1:8" x14ac:dyDescent="0.35">
      <c r="A12">
        <v>2013</v>
      </c>
      <c r="B12">
        <v>44026590</v>
      </c>
      <c r="C12">
        <v>31322223</v>
      </c>
      <c r="E12">
        <f>C12/B12</f>
        <v>0.71143876916199955</v>
      </c>
      <c r="F12">
        <v>2800000</v>
      </c>
      <c r="G12">
        <v>1200000</v>
      </c>
      <c r="H12" t="s">
        <v>13</v>
      </c>
    </row>
    <row r="13" spans="1:8" x14ac:dyDescent="0.35">
      <c r="A13">
        <v>2014</v>
      </c>
      <c r="B13">
        <v>49791983</v>
      </c>
      <c r="C13">
        <v>31322223</v>
      </c>
      <c r="D13">
        <v>4000000</v>
      </c>
      <c r="E13">
        <f>C13/B13</f>
        <v>0.62906157001218455</v>
      </c>
    </row>
    <row r="14" spans="1:8" x14ac:dyDescent="0.35">
      <c r="A14">
        <v>2015</v>
      </c>
      <c r="B14">
        <f>H32</f>
        <v>70009527.004964292</v>
      </c>
      <c r="C14">
        <f>37160470+10850382</f>
        <v>48010852</v>
      </c>
      <c r="E14">
        <f>C14/B14</f>
        <v>0.6857759801261849</v>
      </c>
    </row>
    <row r="16" spans="1:8" x14ac:dyDescent="0.35">
      <c r="A16" t="s">
        <v>14</v>
      </c>
      <c r="B16" t="s">
        <v>15</v>
      </c>
    </row>
    <row r="17" spans="1:8" x14ac:dyDescent="0.35">
      <c r="B17" t="s">
        <v>16</v>
      </c>
    </row>
    <row r="18" spans="1:8" x14ac:dyDescent="0.35">
      <c r="B18" t="s">
        <v>17</v>
      </c>
    </row>
    <row r="19" spans="1:8" x14ac:dyDescent="0.35">
      <c r="B19" t="s">
        <v>18</v>
      </c>
    </row>
    <row r="21" spans="1:8" x14ac:dyDescent="0.35">
      <c r="D21" s="1" t="s">
        <v>19</v>
      </c>
      <c r="E21" s="1"/>
      <c r="F21" s="1"/>
      <c r="G21" s="1"/>
      <c r="H21" s="1"/>
    </row>
    <row r="22" spans="1:8" x14ac:dyDescent="0.35">
      <c r="D22" t="s">
        <v>20</v>
      </c>
      <c r="E22" t="s">
        <v>21</v>
      </c>
      <c r="F22" t="s">
        <v>22</v>
      </c>
      <c r="G22" t="s">
        <v>23</v>
      </c>
      <c r="H22" t="s">
        <v>24</v>
      </c>
    </row>
    <row r="23" spans="1:8" x14ac:dyDescent="0.35">
      <c r="D23" t="s">
        <v>12</v>
      </c>
      <c r="E23" t="s">
        <v>12</v>
      </c>
      <c r="F23" t="s">
        <v>12</v>
      </c>
      <c r="G23" t="s">
        <v>12</v>
      </c>
      <c r="H23" t="s">
        <v>12</v>
      </c>
    </row>
    <row r="24" spans="1:8" x14ac:dyDescent="0.35">
      <c r="A24" t="s">
        <v>25</v>
      </c>
      <c r="D24">
        <f>[1]CERTIFICATE!D6+[1]CERTIFICATE!E6+[1]CERTIFICATE!F6</f>
        <v>229131.25</v>
      </c>
      <c r="E24">
        <f>[1]CERTIFICATE!G6+[1]CERTIFICATE!H6+[1]CERTIFICATE!I6</f>
        <v>1115633.01</v>
      </c>
      <c r="F24">
        <f>[1]CERTIFICATE!J6+[1]CERTIFICATE!K6+[1]CERTIFICATE!L6</f>
        <v>1308147.25</v>
      </c>
      <c r="G24">
        <f>[1]CERTIFICATE!M6+[1]CERTIFICATE!N6+[1]CERTIFICATE!O6</f>
        <v>1615055.25</v>
      </c>
      <c r="H24">
        <f>SUM(D24:G24)</f>
        <v>4267966.76</v>
      </c>
    </row>
    <row r="25" spans="1:8" x14ac:dyDescent="0.35">
      <c r="A25" t="s">
        <v>26</v>
      </c>
      <c r="D25">
        <f>[1]CERTIFICATE!D10+[1]CERTIFICATE!E10+[1]CERTIFICATE!F10</f>
        <v>7160191.0899999999</v>
      </c>
      <c r="E25">
        <f>[1]CERTIFICATE!G10+[1]CERTIFICATE!H10+[1]CERTIFICATE!I10</f>
        <v>8414558.7300000004</v>
      </c>
      <c r="F25">
        <f>[1]CERTIFICATE!J10+[1]CERTIFICATE!K10+[1]CERTIFICATE!L10</f>
        <v>12497300.229999999</v>
      </c>
      <c r="G25">
        <f>[1]CERTIFICATE!M10+[1]CERTIFICATE!N10+[1]CERTIFICATE!O10</f>
        <v>17570202.57</v>
      </c>
      <c r="H25">
        <f>SUM(D25:G25)</f>
        <v>45642252.619999997</v>
      </c>
    </row>
    <row r="26" spans="1:8" x14ac:dyDescent="0.35">
      <c r="A26" t="s">
        <v>27</v>
      </c>
      <c r="D26">
        <f>[1]CERTIFICATE!D14+[1]CERTIFICATE!E14+[1]CERTIFICATE!F14</f>
        <v>843034.43</v>
      </c>
      <c r="E26">
        <f>[1]CERTIFICATE!G14+[1]CERTIFICATE!H14+[1]CERTIFICATE!I14</f>
        <v>1395340.94</v>
      </c>
      <c r="F26">
        <f>[1]CERTIFICATE!J14+[1]CERTIFICATE!K14+[1]CERTIFICATE!L14</f>
        <v>2596968.87</v>
      </c>
      <c r="G26">
        <f>[1]CERTIFICATE!M14+[1]CERTIFICATE!N14+[1]CERTIFICATE!O14</f>
        <v>2368892.8199999998</v>
      </c>
      <c r="H26">
        <f>SUM(D26:G26)</f>
        <v>7204237.0600000005</v>
      </c>
    </row>
    <row r="27" spans="1:8" x14ac:dyDescent="0.35">
      <c r="A27" t="s">
        <v>28</v>
      </c>
      <c r="D27">
        <f>[1]CERTIFICATE!D18+[1]CERTIFICATE!E18+[1]CERTIFICATE!F18</f>
        <v>775180.5</v>
      </c>
      <c r="E27">
        <f>[1]CERTIFICATE!G18+[1]CERTIFICATE!H18+[1]CERTIFICATE!I18</f>
        <v>604647</v>
      </c>
      <c r="F27">
        <f>[1]CERTIFICATE!J18+[1]CERTIFICATE!K18+[1]CERTIFICATE!L18</f>
        <v>1695441</v>
      </c>
      <c r="G27">
        <f>[1]CERTIFICATE!M18+[1]CERTIFICATE!N18+[1]CERTIFICATE!O18</f>
        <v>1090573.5</v>
      </c>
      <c r="H27">
        <f>SUM(D27:G27)</f>
        <v>4165842</v>
      </c>
    </row>
    <row r="28" spans="1:8" x14ac:dyDescent="0.35">
      <c r="A28" t="s">
        <v>29</v>
      </c>
      <c r="D28">
        <f>[1]CERTIFICATE!D26+[1]CERTIFICATE!E26+[1]CERTIFICATE!F26</f>
        <v>1221370.8199999998</v>
      </c>
      <c r="E28">
        <f>[1]CERTIFICATE!G26+[1]CERTIFICATE!H26+[1]CERTIFICATE!I26</f>
        <v>1278453.2599999998</v>
      </c>
      <c r="F28">
        <f>[1]CERTIFICATE!J26+[1]CERTIFICATE!K26+[1]CERTIFICATE!L26</f>
        <v>1545616.94</v>
      </c>
      <c r="G28">
        <f>[1]CERTIFICATE!M26+[1]CERTIFICATE!N26+[1]CERTIFICATE!O26</f>
        <v>4683787.5449642865</v>
      </c>
      <c r="H28">
        <f>SUM(D28:G28)</f>
        <v>8729228.564964287</v>
      </c>
    </row>
    <row r="30" spans="1:8" x14ac:dyDescent="0.35">
      <c r="C30" t="s">
        <v>30</v>
      </c>
      <c r="D30">
        <f>SUM(D24:D28)</f>
        <v>10228908.09</v>
      </c>
      <c r="E30">
        <f>SUM(E24:E28)</f>
        <v>12808632.939999999</v>
      </c>
      <c r="F30">
        <f>SUM(F24:F28)</f>
        <v>19643474.289999999</v>
      </c>
      <c r="G30">
        <f>SUM(G24:G28)</f>
        <v>27328511.684964288</v>
      </c>
      <c r="H30">
        <f>SUM(H24:H28)</f>
        <v>70009527.004964292</v>
      </c>
    </row>
    <row r="32" spans="1:8" x14ac:dyDescent="0.35">
      <c r="C32" t="s">
        <v>31</v>
      </c>
      <c r="D32">
        <f>D30</f>
        <v>10228908.09</v>
      </c>
      <c r="E32">
        <f>D30+E30</f>
        <v>23037541.030000001</v>
      </c>
      <c r="F32">
        <f>D30+E30+F30</f>
        <v>42681015.32</v>
      </c>
      <c r="G32">
        <f>D30+E30+F30+G30</f>
        <v>70009527.004964292</v>
      </c>
      <c r="H32">
        <f>H30</f>
        <v>70009527.004964292</v>
      </c>
    </row>
    <row r="34" spans="1:8" x14ac:dyDescent="0.35">
      <c r="C34" t="s">
        <v>32</v>
      </c>
      <c r="D34">
        <v>4532107.93</v>
      </c>
      <c r="E34">
        <v>6273755</v>
      </c>
      <c r="F34">
        <v>6418992</v>
      </c>
    </row>
    <row r="35" spans="1:8" x14ac:dyDescent="0.35">
      <c r="C35" t="s">
        <v>33</v>
      </c>
      <c r="D35">
        <f>D32+D34</f>
        <v>14761016.02</v>
      </c>
      <c r="E35">
        <f>E32+E34</f>
        <v>29311296.030000001</v>
      </c>
      <c r="F35">
        <f>F32+F34</f>
        <v>49100007.32</v>
      </c>
      <c r="G35">
        <f>G32</f>
        <v>70009527.004964292</v>
      </c>
      <c r="H35">
        <f>H32</f>
        <v>70009527.004964292</v>
      </c>
    </row>
    <row r="37" spans="1:8" x14ac:dyDescent="0.35">
      <c r="A37" t="s">
        <v>34</v>
      </c>
      <c r="B37" t="s">
        <v>35</v>
      </c>
      <c r="D37">
        <v>4698333.45</v>
      </c>
      <c r="E37">
        <v>7830555.75</v>
      </c>
      <c r="F37">
        <f>6051345.8+9290117.5</f>
        <v>15341463.300000001</v>
      </c>
      <c r="G37">
        <f>5574070.5+10850382+3716047</f>
        <v>20140499.5</v>
      </c>
      <c r="H37">
        <f>SUM(D37:G37)</f>
        <v>48010852</v>
      </c>
    </row>
    <row r="38" spans="1:8" x14ac:dyDescent="0.35">
      <c r="D38" t="s">
        <v>36</v>
      </c>
      <c r="E38" t="s">
        <v>37</v>
      </c>
      <c r="F38" t="s">
        <v>38</v>
      </c>
      <c r="G38" t="s">
        <v>39</v>
      </c>
    </row>
    <row r="40" spans="1:8" x14ac:dyDescent="0.35">
      <c r="D40" t="s">
        <v>40</v>
      </c>
      <c r="E40" t="s">
        <v>41</v>
      </c>
      <c r="F40" t="s">
        <v>42</v>
      </c>
      <c r="G40" t="s">
        <v>43</v>
      </c>
      <c r="H40" t="s">
        <v>44</v>
      </c>
    </row>
    <row r="41" spans="1:8" x14ac:dyDescent="0.35">
      <c r="A41" t="s">
        <v>45</v>
      </c>
      <c r="D41">
        <v>157</v>
      </c>
      <c r="E41">
        <v>194</v>
      </c>
      <c r="F41">
        <f>70+78+70</f>
        <v>218</v>
      </c>
      <c r="G41">
        <f>72+60+41</f>
        <v>173</v>
      </c>
      <c r="H41">
        <f>SUM(D41:G41)</f>
        <v>742</v>
      </c>
    </row>
    <row r="44" spans="1:8" x14ac:dyDescent="0.35">
      <c r="B44" t="s">
        <v>46</v>
      </c>
      <c r="C44" t="s">
        <v>47</v>
      </c>
      <c r="D44" t="s">
        <v>48</v>
      </c>
    </row>
    <row r="45" spans="1:8" x14ac:dyDescent="0.35">
      <c r="C45" t="s">
        <v>49</v>
      </c>
    </row>
    <row r="46" spans="1:8" x14ac:dyDescent="0.35">
      <c r="C46" t="s">
        <v>50</v>
      </c>
    </row>
    <row r="49" spans="2:4" x14ac:dyDescent="0.35">
      <c r="B49" t="s">
        <v>46</v>
      </c>
      <c r="C49" t="s">
        <v>47</v>
      </c>
      <c r="D49" t="s">
        <v>51</v>
      </c>
    </row>
    <row r="50" spans="2:4" x14ac:dyDescent="0.35">
      <c r="C50" t="s">
        <v>52</v>
      </c>
    </row>
    <row r="51" spans="2:4" x14ac:dyDescent="0.35">
      <c r="C51" t="s">
        <v>50</v>
      </c>
    </row>
  </sheetData>
  <mergeCells count="1">
    <mergeCell ref="D21:H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2026-08-04T09:17:03Z</dcterms:created>
  <dcterms:modified xsi:type="dcterms:W3CDTF">2026-08-04T09:17:21Z</dcterms:modified>
</cp:coreProperties>
</file>