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D5858EE-E284-4D41-88D2-34B3767DE790}" xr6:coauthVersionLast="47" xr6:coauthVersionMax="47" xr10:uidLastSave="{00000000-0000-0000-0000-000000000000}"/>
  <bookViews>
    <workbookView xWindow="-110" yWindow="-110" windowWidth="19420" windowHeight="11500" tabRatio="852" firstSheet="27" activeTab="36" xr2:uid="{00000000-000D-0000-FFFF-FFFF00000000}"/>
  </bookViews>
  <sheets>
    <sheet name="First Preference Counties" sheetId="35" r:id="rId1"/>
    <sheet name="2024 elections" sheetId="32" r:id="rId2"/>
    <sheet name="1st Preference-City_Cos" sheetId="33" r:id="rId3"/>
    <sheet name="1st Preference-City_County  (2" sheetId="34" r:id="rId4"/>
    <sheet name="Women Candidates" sheetId="36" r:id="rId5"/>
    <sheet name="Outgoing Members re-elected" sheetId="37" r:id="rId6"/>
    <sheet name="Carlow" sheetId="1" r:id="rId7"/>
    <sheet name="Cavan" sheetId="2" r:id="rId8"/>
    <sheet name="Clare" sheetId="3" r:id="rId9"/>
    <sheet name="Cork City" sheetId="4" r:id="rId10"/>
    <sheet name="Cork County" sheetId="5" r:id="rId11"/>
    <sheet name="Donegal" sheetId="6" r:id="rId12"/>
    <sheet name="Dublin City" sheetId="7" r:id="rId13"/>
    <sheet name="Dun Laoghaire-Rathdown" sheetId="39" r:id="rId14"/>
    <sheet name="Fingal" sheetId="9" r:id="rId15"/>
    <sheet name="Galway City" sheetId="10" r:id="rId16"/>
    <sheet name="Galway County" sheetId="11" r:id="rId17"/>
    <sheet name="Kerry" sheetId="12" r:id="rId18"/>
    <sheet name="Kildare" sheetId="13" r:id="rId19"/>
    <sheet name="Kilkenny" sheetId="14" r:id="rId20"/>
    <sheet name="Laois" sheetId="15" r:id="rId21"/>
    <sheet name="Leitrim" sheetId="16" r:id="rId22"/>
    <sheet name="Limerick" sheetId="17" r:id="rId23"/>
    <sheet name="Longford" sheetId="18" r:id="rId24"/>
    <sheet name="Louth" sheetId="19" r:id="rId25"/>
    <sheet name="Mayo" sheetId="20" r:id="rId26"/>
    <sheet name="Meath" sheetId="21" r:id="rId27"/>
    <sheet name="Monaghan" sheetId="22" r:id="rId28"/>
    <sheet name="Offaly" sheetId="23" r:id="rId29"/>
    <sheet name="Roscommon" sheetId="24" r:id="rId30"/>
    <sheet name="Sligo" sheetId="25" r:id="rId31"/>
    <sheet name="South Dublin" sheetId="26" r:id="rId32"/>
    <sheet name="Tipperary" sheetId="27" r:id="rId33"/>
    <sheet name="Waterford" sheetId="28" r:id="rId34"/>
    <sheet name="Westmeath" sheetId="29" r:id="rId35"/>
    <sheet name="Wexford" sheetId="30" r:id="rId36"/>
    <sheet name="Wicklow" sheetId="31" r:id="rId37"/>
  </sheets>
  <definedNames>
    <definedName name="_xlnm.Print_Area" localSheetId="2">'1st Preference-City_Cos'!$A$1:$I$71</definedName>
    <definedName name="_xlnm.Print_Area" localSheetId="3">'1st Preference-City_County  (2'!$A$1:$I$58</definedName>
    <definedName name="_xlnm.Print_Area" localSheetId="1">'2024 elections'!$A$1:$K$41</definedName>
    <definedName name="_xlnm.Print_Area" localSheetId="0">'First Preference Counties'!$A$1:$M$306</definedName>
    <definedName name="_xlnm.Print_Area" localSheetId="5">'Outgoing Members re-elected'!$A$1:$E$43</definedName>
    <definedName name="_xlnm.Print_Titles" localSheetId="2">'1st Preference-City_Cos'!$2:$6</definedName>
    <definedName name="_xlnm.Print_Titles" localSheetId="3">'1st Preference-City_County  (2'!$2:$6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31" l="1"/>
  <c r="G34" i="31"/>
  <c r="H34" i="31"/>
  <c r="I34" i="31"/>
  <c r="J34" i="31"/>
  <c r="F100" i="27"/>
  <c r="E132" i="26"/>
  <c r="H457" i="7"/>
  <c r="E233" i="31" l="1"/>
  <c r="F233" i="31"/>
  <c r="G233" i="31"/>
  <c r="H233" i="31"/>
  <c r="I233" i="31"/>
  <c r="J233" i="31"/>
  <c r="K233" i="31"/>
  <c r="D233" i="31"/>
  <c r="E192" i="31"/>
  <c r="F192" i="31"/>
  <c r="G192" i="31"/>
  <c r="H192" i="31"/>
  <c r="I192" i="31"/>
  <c r="J192" i="31"/>
  <c r="K192" i="31"/>
  <c r="L192" i="31"/>
  <c r="M192" i="31"/>
  <c r="D192" i="31"/>
  <c r="E149" i="31"/>
  <c r="F149" i="31"/>
  <c r="G149" i="31"/>
  <c r="H149" i="31"/>
  <c r="I149" i="31"/>
  <c r="J149" i="31"/>
  <c r="D149" i="31"/>
  <c r="E114" i="31"/>
  <c r="F114" i="31"/>
  <c r="G114" i="31"/>
  <c r="H114" i="31"/>
  <c r="I114" i="31"/>
  <c r="D114" i="31"/>
  <c r="E75" i="31"/>
  <c r="F75" i="31"/>
  <c r="G75" i="31"/>
  <c r="H75" i="31"/>
  <c r="I75" i="31"/>
  <c r="J75" i="31"/>
  <c r="K75" i="31"/>
  <c r="L75" i="31"/>
  <c r="D75" i="31"/>
  <c r="E34" i="31"/>
  <c r="D34" i="31"/>
  <c r="E229" i="30"/>
  <c r="F229" i="30"/>
  <c r="G229" i="30"/>
  <c r="H229" i="30"/>
  <c r="I229" i="30"/>
  <c r="J229" i="30"/>
  <c r="K229" i="30"/>
  <c r="L229" i="30"/>
  <c r="M229" i="30"/>
  <c r="D229" i="30"/>
  <c r="E186" i="30"/>
  <c r="F186" i="30"/>
  <c r="G186" i="30"/>
  <c r="H186" i="30"/>
  <c r="I186" i="30"/>
  <c r="J186" i="30"/>
  <c r="K186" i="30"/>
  <c r="L186" i="30"/>
  <c r="D186" i="30"/>
  <c r="E147" i="30"/>
  <c r="F147" i="30"/>
  <c r="G147" i="30"/>
  <c r="H147" i="30"/>
  <c r="I147" i="30"/>
  <c r="J147" i="30"/>
  <c r="D147" i="30"/>
  <c r="E104" i="30"/>
  <c r="F104" i="30"/>
  <c r="D104" i="30"/>
  <c r="E77" i="30"/>
  <c r="F77" i="30"/>
  <c r="G77" i="30"/>
  <c r="H77" i="30"/>
  <c r="I77" i="30"/>
  <c r="J77" i="30"/>
  <c r="K77" i="30"/>
  <c r="L77" i="30"/>
  <c r="M77" i="30"/>
  <c r="D77" i="30"/>
  <c r="E34" i="30"/>
  <c r="F34" i="30"/>
  <c r="G34" i="30"/>
  <c r="H34" i="30"/>
  <c r="I34" i="30"/>
  <c r="J34" i="30"/>
  <c r="D34" i="30"/>
  <c r="E151" i="29"/>
  <c r="F151" i="29"/>
  <c r="G151" i="29"/>
  <c r="H151" i="29"/>
  <c r="I151" i="29"/>
  <c r="J151" i="29"/>
  <c r="K151" i="29"/>
  <c r="D151" i="29"/>
  <c r="E110" i="29"/>
  <c r="F110" i="29"/>
  <c r="G110" i="29"/>
  <c r="D110" i="29"/>
  <c r="E79" i="29"/>
  <c r="F79" i="29"/>
  <c r="G79" i="29"/>
  <c r="H79" i="29"/>
  <c r="I79" i="29"/>
  <c r="J79" i="29"/>
  <c r="K79" i="29"/>
  <c r="L79" i="29"/>
  <c r="M79" i="29"/>
  <c r="D79" i="29"/>
  <c r="E32" i="29"/>
  <c r="F32" i="29"/>
  <c r="G32" i="29"/>
  <c r="H32" i="29"/>
  <c r="I32" i="29"/>
  <c r="J32" i="29"/>
  <c r="K32" i="29"/>
  <c r="L32" i="29"/>
  <c r="D32" i="29"/>
  <c r="E244" i="28"/>
  <c r="F244" i="28"/>
  <c r="G244" i="28"/>
  <c r="H244" i="28"/>
  <c r="I244" i="28"/>
  <c r="J244" i="28"/>
  <c r="K244" i="28"/>
  <c r="L244" i="28"/>
  <c r="M244" i="28"/>
  <c r="N244" i="28"/>
  <c r="D244" i="28"/>
  <c r="E198" i="28"/>
  <c r="F198" i="28"/>
  <c r="G198" i="28"/>
  <c r="H198" i="28"/>
  <c r="I198" i="28"/>
  <c r="J198" i="28"/>
  <c r="K198" i="28"/>
  <c r="L198" i="28"/>
  <c r="D198" i="28"/>
  <c r="E159" i="28"/>
  <c r="F159" i="28"/>
  <c r="G159" i="28"/>
  <c r="H159" i="28"/>
  <c r="I159" i="28"/>
  <c r="J159" i="28"/>
  <c r="K159" i="28"/>
  <c r="L159" i="28"/>
  <c r="M159" i="28"/>
  <c r="N159" i="28"/>
  <c r="D159" i="28"/>
  <c r="E110" i="28"/>
  <c r="F110" i="28"/>
  <c r="G110" i="28"/>
  <c r="H110" i="28"/>
  <c r="I110" i="28"/>
  <c r="J110" i="28"/>
  <c r="D110" i="28"/>
  <c r="E75" i="28"/>
  <c r="F75" i="28"/>
  <c r="G75" i="28"/>
  <c r="H75" i="28"/>
  <c r="D75" i="28"/>
  <c r="E42" i="28"/>
  <c r="F42" i="28"/>
  <c r="G42" i="28"/>
  <c r="H42" i="28"/>
  <c r="I42" i="28"/>
  <c r="J42" i="28"/>
  <c r="K42" i="28"/>
  <c r="L42" i="28"/>
  <c r="M42" i="28"/>
  <c r="N42" i="28"/>
  <c r="D42" i="28"/>
  <c r="E255" i="27"/>
  <c r="F255" i="27"/>
  <c r="D255" i="27"/>
  <c r="E228" i="27"/>
  <c r="F228" i="27"/>
  <c r="G228" i="27"/>
  <c r="H228" i="27"/>
  <c r="D228" i="27"/>
  <c r="E197" i="27"/>
  <c r="D197" i="27"/>
  <c r="E168" i="27"/>
  <c r="F168" i="27"/>
  <c r="D168" i="27"/>
  <c r="E137" i="27"/>
  <c r="F137" i="27"/>
  <c r="G137" i="27"/>
  <c r="H137" i="27"/>
  <c r="I137" i="27"/>
  <c r="J137" i="27"/>
  <c r="K137" i="27"/>
  <c r="L137" i="27"/>
  <c r="D137" i="27"/>
  <c r="E100" i="27"/>
  <c r="G100" i="27"/>
  <c r="H100" i="27"/>
  <c r="I100" i="27"/>
  <c r="J100" i="27"/>
  <c r="K100" i="27"/>
  <c r="L100" i="27"/>
  <c r="M100" i="27"/>
  <c r="D100" i="27"/>
  <c r="E59" i="27"/>
  <c r="F59" i="27"/>
  <c r="G59" i="27"/>
  <c r="D59" i="27"/>
  <c r="E30" i="27"/>
  <c r="F30" i="27"/>
  <c r="G30" i="27"/>
  <c r="H30" i="27"/>
  <c r="I30" i="27"/>
  <c r="J30" i="27"/>
  <c r="D30" i="27"/>
  <c r="E322" i="26"/>
  <c r="F322" i="26"/>
  <c r="G322" i="26"/>
  <c r="H322" i="26"/>
  <c r="I322" i="26"/>
  <c r="J322" i="26"/>
  <c r="K322" i="26"/>
  <c r="D322" i="26"/>
  <c r="E279" i="26"/>
  <c r="F279" i="26"/>
  <c r="G279" i="26"/>
  <c r="H279" i="26"/>
  <c r="I279" i="26"/>
  <c r="J279" i="26"/>
  <c r="K279" i="26"/>
  <c r="L279" i="26"/>
  <c r="M279" i="26"/>
  <c r="N279" i="26"/>
  <c r="O279" i="26"/>
  <c r="P279" i="26"/>
  <c r="Q279" i="26"/>
  <c r="R279" i="26"/>
  <c r="D279" i="26"/>
  <c r="E228" i="26"/>
  <c r="F228" i="26"/>
  <c r="G228" i="26"/>
  <c r="H228" i="26"/>
  <c r="I228" i="26"/>
  <c r="J228" i="26"/>
  <c r="K228" i="26"/>
  <c r="L228" i="26"/>
  <c r="M228" i="26"/>
  <c r="D228" i="26"/>
  <c r="E181" i="26"/>
  <c r="F181" i="26"/>
  <c r="G181" i="26"/>
  <c r="H181" i="26"/>
  <c r="I181" i="26"/>
  <c r="J181" i="26"/>
  <c r="K181" i="26"/>
  <c r="L181" i="26"/>
  <c r="M181" i="26"/>
  <c r="N181" i="26"/>
  <c r="O181" i="26"/>
  <c r="P181" i="26"/>
  <c r="Q181" i="26"/>
  <c r="D181" i="26"/>
  <c r="F132" i="26"/>
  <c r="G132" i="26"/>
  <c r="H132" i="26"/>
  <c r="I132" i="26"/>
  <c r="J132" i="26"/>
  <c r="K132" i="26"/>
  <c r="L132" i="26"/>
  <c r="M132" i="26"/>
  <c r="N132" i="26"/>
  <c r="D132" i="26"/>
  <c r="E87" i="26"/>
  <c r="F87" i="26"/>
  <c r="G87" i="26"/>
  <c r="H87" i="26"/>
  <c r="I87" i="26"/>
  <c r="J87" i="26"/>
  <c r="D87" i="26"/>
  <c r="E50" i="26"/>
  <c r="F50" i="26"/>
  <c r="G50" i="26"/>
  <c r="H50" i="26"/>
  <c r="I50" i="26"/>
  <c r="J50" i="26"/>
  <c r="K50" i="26"/>
  <c r="L50" i="26"/>
  <c r="M50" i="26"/>
  <c r="N50" i="26"/>
  <c r="O50" i="26"/>
  <c r="P50" i="26"/>
  <c r="Q50" i="26"/>
  <c r="D50" i="26"/>
  <c r="E118" i="25"/>
  <c r="F118" i="25"/>
  <c r="G118" i="25"/>
  <c r="H118" i="25"/>
  <c r="I118" i="25"/>
  <c r="J118" i="25"/>
  <c r="K118" i="25"/>
  <c r="L118" i="25"/>
  <c r="D118" i="25"/>
  <c r="E75" i="25"/>
  <c r="F75" i="25"/>
  <c r="G75" i="25"/>
  <c r="H75" i="25"/>
  <c r="D75" i="25"/>
  <c r="E40" i="25"/>
  <c r="F40" i="25"/>
  <c r="G40" i="25"/>
  <c r="H40" i="25"/>
  <c r="I40" i="25"/>
  <c r="J40" i="25"/>
  <c r="K40" i="25"/>
  <c r="L40" i="25"/>
  <c r="M40" i="25"/>
  <c r="N40" i="25"/>
  <c r="D40" i="25"/>
  <c r="E114" i="24"/>
  <c r="F114" i="24"/>
  <c r="G114" i="24"/>
  <c r="H114" i="24"/>
  <c r="D114" i="24"/>
  <c r="E77" i="24"/>
  <c r="F77" i="24"/>
  <c r="G77" i="24"/>
  <c r="H77" i="24"/>
  <c r="I77" i="24"/>
  <c r="J77" i="24"/>
  <c r="K77" i="24"/>
  <c r="L77" i="24"/>
  <c r="D77" i="24"/>
  <c r="E30" i="24"/>
  <c r="F30" i="24"/>
  <c r="G30" i="24"/>
  <c r="H30" i="24"/>
  <c r="I30" i="24"/>
  <c r="J30" i="24"/>
  <c r="K30" i="24"/>
  <c r="D30" i="24"/>
  <c r="E114" i="23"/>
  <c r="F114" i="23"/>
  <c r="G114" i="23"/>
  <c r="H114" i="23"/>
  <c r="D114" i="23"/>
  <c r="E75" i="23"/>
  <c r="F75" i="23"/>
  <c r="G75" i="23"/>
  <c r="H75" i="23"/>
  <c r="D75" i="23"/>
  <c r="E40" i="23"/>
  <c r="F40" i="23"/>
  <c r="G40" i="23"/>
  <c r="H40" i="23"/>
  <c r="I40" i="23"/>
  <c r="J40" i="23"/>
  <c r="K40" i="23"/>
  <c r="L40" i="23"/>
  <c r="M40" i="23"/>
  <c r="N40" i="23"/>
  <c r="D40" i="23"/>
  <c r="E112" i="22"/>
  <c r="F112" i="22"/>
  <c r="G112" i="22"/>
  <c r="H112" i="22"/>
  <c r="I112" i="22"/>
  <c r="D112" i="22"/>
  <c r="E65" i="22"/>
  <c r="F65" i="22"/>
  <c r="G65" i="22"/>
  <c r="H65" i="22"/>
  <c r="I65" i="22"/>
  <c r="J65" i="22"/>
  <c r="D65" i="22"/>
  <c r="E28" i="22"/>
  <c r="F28" i="22"/>
  <c r="G28" i="22"/>
  <c r="H28" i="22"/>
  <c r="D28" i="22"/>
  <c r="E269" i="21"/>
  <c r="F269" i="21"/>
  <c r="G269" i="21"/>
  <c r="H269" i="21"/>
  <c r="I269" i="21"/>
  <c r="J269" i="21"/>
  <c r="D269" i="21"/>
  <c r="E230" i="21"/>
  <c r="F230" i="21"/>
  <c r="G230" i="21"/>
  <c r="H230" i="21"/>
  <c r="I230" i="21"/>
  <c r="J230" i="21"/>
  <c r="K230" i="21"/>
  <c r="L230" i="21"/>
  <c r="M230" i="21"/>
  <c r="N230" i="21"/>
  <c r="O230" i="21"/>
  <c r="D230" i="21"/>
  <c r="E183" i="21"/>
  <c r="F183" i="21"/>
  <c r="G183" i="21"/>
  <c r="H183" i="21"/>
  <c r="I183" i="21"/>
  <c r="J183" i="21"/>
  <c r="K183" i="21"/>
  <c r="L183" i="21"/>
  <c r="M183" i="21"/>
  <c r="N183" i="21"/>
  <c r="O183" i="21"/>
  <c r="D183" i="21"/>
  <c r="E132" i="21"/>
  <c r="F132" i="21"/>
  <c r="G132" i="21"/>
  <c r="H132" i="21"/>
  <c r="I132" i="21"/>
  <c r="J132" i="21"/>
  <c r="K132" i="21"/>
  <c r="L132" i="21"/>
  <c r="M132" i="21"/>
  <c r="D132" i="21"/>
  <c r="E85" i="21"/>
  <c r="F85" i="21"/>
  <c r="G85" i="21"/>
  <c r="H85" i="21"/>
  <c r="I85" i="21"/>
  <c r="J85" i="21"/>
  <c r="K85" i="21"/>
  <c r="L85" i="21"/>
  <c r="D85" i="21"/>
  <c r="D42" i="21"/>
  <c r="E42" i="21"/>
  <c r="F42" i="21"/>
  <c r="G42" i="21"/>
  <c r="H42" i="21"/>
  <c r="I42" i="21"/>
  <c r="J42" i="21"/>
  <c r="K42" i="21"/>
  <c r="L42" i="21"/>
  <c r="M42" i="21"/>
  <c r="E231" i="20"/>
  <c r="F231" i="20"/>
  <c r="G231" i="20"/>
  <c r="D231" i="20"/>
  <c r="E198" i="20"/>
  <c r="F198" i="20"/>
  <c r="G198" i="20"/>
  <c r="D198" i="20"/>
  <c r="E165" i="20"/>
  <c r="F165" i="20"/>
  <c r="G165" i="20"/>
  <c r="H165" i="20"/>
  <c r="I165" i="20"/>
  <c r="D165" i="20"/>
  <c r="E124" i="20"/>
  <c r="F124" i="20"/>
  <c r="G124" i="20"/>
  <c r="H124" i="20"/>
  <c r="I124" i="20"/>
  <c r="J124" i="20"/>
  <c r="K124" i="20"/>
  <c r="L124" i="20"/>
  <c r="M124" i="20"/>
  <c r="N124" i="20"/>
  <c r="O124" i="20"/>
  <c r="P124" i="20"/>
  <c r="D124" i="20"/>
  <c r="D40" i="20"/>
  <c r="E40" i="20"/>
  <c r="F40" i="20"/>
  <c r="G40" i="20"/>
  <c r="H40" i="20"/>
  <c r="I40" i="20"/>
  <c r="J40" i="20"/>
  <c r="K40" i="20"/>
  <c r="L40" i="20"/>
  <c r="M40" i="20"/>
  <c r="E71" i="20"/>
  <c r="F71" i="20"/>
  <c r="G71" i="20"/>
  <c r="D71" i="20"/>
  <c r="E224" i="19"/>
  <c r="F224" i="19"/>
  <c r="G224" i="19"/>
  <c r="H224" i="19"/>
  <c r="I224" i="19"/>
  <c r="J224" i="19"/>
  <c r="K224" i="19"/>
  <c r="L224" i="19"/>
  <c r="M224" i="19"/>
  <c r="D224" i="19"/>
  <c r="E179" i="19"/>
  <c r="F179" i="19"/>
  <c r="G179" i="19"/>
  <c r="H179" i="19"/>
  <c r="I179" i="19"/>
  <c r="J179" i="19"/>
  <c r="K179" i="19"/>
  <c r="L179" i="19"/>
  <c r="M179" i="19"/>
  <c r="D179" i="19"/>
  <c r="E136" i="19"/>
  <c r="F136" i="19"/>
  <c r="G136" i="19"/>
  <c r="H136" i="19"/>
  <c r="I136" i="19"/>
  <c r="J136" i="19"/>
  <c r="K136" i="19"/>
  <c r="L136" i="19"/>
  <c r="M136" i="19"/>
  <c r="N136" i="19"/>
  <c r="O136" i="19"/>
  <c r="P136" i="19"/>
  <c r="Q136" i="19"/>
  <c r="R136" i="19"/>
  <c r="D136" i="19"/>
  <c r="D118" i="18"/>
  <c r="D265" i="17"/>
  <c r="D226" i="17"/>
  <c r="E81" i="19"/>
  <c r="F81" i="19"/>
  <c r="G81" i="19"/>
  <c r="H81" i="19"/>
  <c r="I81" i="19"/>
  <c r="J81" i="19"/>
  <c r="K81" i="19"/>
  <c r="D81" i="19"/>
  <c r="E42" i="19"/>
  <c r="F42" i="19"/>
  <c r="G42" i="19"/>
  <c r="H42" i="19"/>
  <c r="I42" i="19"/>
  <c r="J42" i="19"/>
  <c r="K42" i="19"/>
  <c r="L42" i="19"/>
  <c r="M42" i="19"/>
  <c r="N42" i="19"/>
  <c r="D42" i="19"/>
  <c r="E118" i="18"/>
  <c r="F118" i="18"/>
  <c r="G118" i="18"/>
  <c r="H118" i="18"/>
  <c r="I118" i="18"/>
  <c r="J118" i="18"/>
  <c r="K118" i="18"/>
  <c r="L118" i="18"/>
  <c r="M118" i="18"/>
  <c r="N118" i="18"/>
  <c r="O118" i="18"/>
  <c r="P118" i="18"/>
  <c r="E67" i="18"/>
  <c r="F67" i="18"/>
  <c r="G67" i="18"/>
  <c r="H67" i="18"/>
  <c r="I67" i="18"/>
  <c r="D67" i="18"/>
  <c r="D34" i="18"/>
  <c r="E34" i="18"/>
  <c r="F34" i="18"/>
  <c r="G34" i="18"/>
  <c r="H34" i="18"/>
  <c r="I34" i="18"/>
  <c r="E265" i="17"/>
  <c r="F265" i="17"/>
  <c r="G265" i="17"/>
  <c r="H265" i="17"/>
  <c r="I265" i="17"/>
  <c r="J265" i="17"/>
  <c r="E226" i="17"/>
  <c r="F226" i="17"/>
  <c r="G226" i="17"/>
  <c r="H226" i="17"/>
  <c r="I226" i="17"/>
  <c r="J226" i="17"/>
  <c r="K226" i="17"/>
  <c r="L226" i="17"/>
  <c r="M226" i="17"/>
  <c r="N226" i="17"/>
  <c r="E175" i="17"/>
  <c r="F175" i="17"/>
  <c r="G175" i="17"/>
  <c r="H175" i="17"/>
  <c r="I175" i="17"/>
  <c r="J175" i="17"/>
  <c r="K175" i="17"/>
  <c r="L175" i="17"/>
  <c r="M175" i="17"/>
  <c r="N175" i="17"/>
  <c r="O175" i="17"/>
  <c r="P175" i="17"/>
  <c r="Q175" i="17"/>
  <c r="D175" i="17"/>
  <c r="E122" i="17"/>
  <c r="F122" i="17"/>
  <c r="G122" i="17"/>
  <c r="H122" i="17"/>
  <c r="I122" i="17"/>
  <c r="J122" i="17"/>
  <c r="K122" i="17"/>
  <c r="L122" i="17"/>
  <c r="M122" i="17"/>
  <c r="D122" i="17"/>
  <c r="E75" i="17"/>
  <c r="F75" i="17"/>
  <c r="G75" i="17"/>
  <c r="H75" i="17"/>
  <c r="I75" i="17"/>
  <c r="J75" i="17"/>
  <c r="K75" i="17"/>
  <c r="L75" i="17"/>
  <c r="D75" i="17"/>
  <c r="E32" i="17"/>
  <c r="F32" i="17"/>
  <c r="G32" i="17"/>
  <c r="H32" i="17"/>
  <c r="I32" i="17"/>
  <c r="D32" i="17"/>
  <c r="E110" i="16"/>
  <c r="F110" i="16"/>
  <c r="G110" i="16"/>
  <c r="H110" i="16"/>
  <c r="I110" i="16"/>
  <c r="D110" i="16"/>
  <c r="E71" i="16"/>
  <c r="F71" i="16"/>
  <c r="G71" i="16"/>
  <c r="H71" i="16"/>
  <c r="I71" i="16"/>
  <c r="D71" i="16"/>
  <c r="E32" i="16"/>
  <c r="F32" i="16"/>
  <c r="G32" i="16"/>
  <c r="H32" i="16"/>
  <c r="I32" i="16"/>
  <c r="J32" i="16"/>
  <c r="D32" i="16"/>
  <c r="E134" i="15"/>
  <c r="F134" i="15"/>
  <c r="G134" i="15"/>
  <c r="H134" i="15"/>
  <c r="I134" i="15"/>
  <c r="J134" i="15"/>
  <c r="K134" i="15"/>
  <c r="L134" i="15"/>
  <c r="M134" i="15"/>
  <c r="N134" i="15"/>
  <c r="O134" i="15"/>
  <c r="P134" i="15"/>
  <c r="D134" i="15"/>
  <c r="L79" i="15"/>
  <c r="K79" i="15"/>
  <c r="J79" i="15"/>
  <c r="I79" i="15"/>
  <c r="H79" i="15"/>
  <c r="G79" i="15"/>
  <c r="F79" i="15"/>
  <c r="E79" i="15"/>
  <c r="D79" i="15"/>
  <c r="E40" i="15"/>
  <c r="F40" i="15"/>
  <c r="G40" i="15"/>
  <c r="H40" i="15"/>
  <c r="I40" i="15"/>
  <c r="J40" i="15"/>
  <c r="K40" i="15"/>
  <c r="L40" i="15"/>
  <c r="D40" i="15"/>
  <c r="E155" i="14"/>
  <c r="F155" i="14"/>
  <c r="G155" i="14"/>
  <c r="H155" i="14"/>
  <c r="I155" i="14"/>
  <c r="J155" i="14"/>
  <c r="K155" i="14"/>
  <c r="D155" i="14"/>
  <c r="K294" i="13"/>
  <c r="E294" i="13"/>
  <c r="F294" i="13"/>
  <c r="G294" i="13"/>
  <c r="H294" i="13"/>
  <c r="I294" i="13"/>
  <c r="J294" i="13"/>
  <c r="L294" i="13"/>
  <c r="M294" i="13"/>
  <c r="D294" i="13"/>
  <c r="D116" i="14"/>
  <c r="E116" i="14"/>
  <c r="F116" i="14"/>
  <c r="G116" i="14"/>
  <c r="H116" i="14"/>
  <c r="I116" i="14"/>
  <c r="J116" i="14"/>
  <c r="K116" i="14"/>
  <c r="L116" i="14"/>
  <c r="M116" i="14"/>
  <c r="N116" i="14"/>
  <c r="O116" i="14"/>
  <c r="P116" i="14"/>
  <c r="Q116" i="14"/>
  <c r="E61" i="14"/>
  <c r="F61" i="14"/>
  <c r="G61" i="14"/>
  <c r="D61" i="14"/>
  <c r="E28" i="14"/>
  <c r="F28" i="14"/>
  <c r="G28" i="14"/>
  <c r="H28" i="14"/>
  <c r="D28" i="14"/>
  <c r="E251" i="13"/>
  <c r="F251" i="13"/>
  <c r="G251" i="13"/>
  <c r="H251" i="13"/>
  <c r="I251" i="13"/>
  <c r="J251" i="13"/>
  <c r="K251" i="13"/>
  <c r="L251" i="13"/>
  <c r="M251" i="13"/>
  <c r="N251" i="13"/>
  <c r="D251" i="13"/>
  <c r="E206" i="13"/>
  <c r="F206" i="13"/>
  <c r="G206" i="13"/>
  <c r="H206" i="13"/>
  <c r="I206" i="13"/>
  <c r="D206" i="13"/>
  <c r="E148" i="13"/>
  <c r="F148" i="13"/>
  <c r="G148" i="13"/>
  <c r="H148" i="13"/>
  <c r="I148" i="13"/>
  <c r="J148" i="13"/>
  <c r="K148" i="13"/>
  <c r="D148" i="13"/>
  <c r="E108" i="13"/>
  <c r="F108" i="13"/>
  <c r="G108" i="13"/>
  <c r="H108" i="13"/>
  <c r="I108" i="13"/>
  <c r="J108" i="13"/>
  <c r="K108" i="13"/>
  <c r="D108" i="13"/>
  <c r="E67" i="13"/>
  <c r="F67" i="13"/>
  <c r="G67" i="13"/>
  <c r="H67" i="13"/>
  <c r="I67" i="13"/>
  <c r="D67" i="13"/>
  <c r="E36" i="13"/>
  <c r="F36" i="13"/>
  <c r="G36" i="13"/>
  <c r="H36" i="13"/>
  <c r="I36" i="13"/>
  <c r="J36" i="13"/>
  <c r="K36" i="13"/>
  <c r="L36" i="13"/>
  <c r="D36" i="13" l="1"/>
  <c r="E239" i="12"/>
  <c r="F239" i="12"/>
  <c r="G239" i="12"/>
  <c r="H239" i="12"/>
  <c r="I239" i="12"/>
  <c r="J239" i="12"/>
  <c r="K239" i="12"/>
  <c r="L239" i="12"/>
  <c r="M239" i="12"/>
  <c r="N239" i="12"/>
  <c r="O239" i="12"/>
  <c r="P239" i="12"/>
  <c r="D239" i="12"/>
  <c r="E190" i="12"/>
  <c r="F190" i="12"/>
  <c r="G190" i="12"/>
  <c r="H190" i="12"/>
  <c r="I190" i="12"/>
  <c r="J190" i="12"/>
  <c r="K190" i="12"/>
  <c r="D190" i="12"/>
  <c r="E151" i="12"/>
  <c r="F151" i="12"/>
  <c r="G151" i="12"/>
  <c r="H151" i="12"/>
  <c r="I151" i="12"/>
  <c r="J151" i="12"/>
  <c r="K151" i="12"/>
  <c r="L151" i="12"/>
  <c r="M151" i="12"/>
  <c r="D151" i="12"/>
  <c r="E102" i="12"/>
  <c r="F102" i="12"/>
  <c r="G102" i="12"/>
  <c r="H102" i="12"/>
  <c r="I102" i="12"/>
  <c r="J102" i="12"/>
  <c r="K102" i="12"/>
  <c r="L102" i="12"/>
  <c r="M102" i="12"/>
  <c r="N102" i="12"/>
  <c r="O102" i="12"/>
  <c r="D102" i="12"/>
  <c r="E55" i="12"/>
  <c r="F55" i="12"/>
  <c r="G55" i="12"/>
  <c r="D55" i="12"/>
  <c r="E26" i="12"/>
  <c r="F26" i="12"/>
  <c r="G26" i="12"/>
  <c r="D26" i="12"/>
  <c r="E258" i="11"/>
  <c r="F258" i="11"/>
  <c r="G258" i="11"/>
  <c r="H258" i="11"/>
  <c r="I258" i="11"/>
  <c r="J258" i="11"/>
  <c r="K258" i="11"/>
  <c r="L258" i="11"/>
  <c r="M258" i="11"/>
  <c r="N258" i="11"/>
  <c r="D258" i="11"/>
  <c r="E209" i="11"/>
  <c r="F209" i="11"/>
  <c r="G209" i="11"/>
  <c r="H209" i="11"/>
  <c r="D209" i="11"/>
  <c r="E176" i="11"/>
  <c r="F176" i="11"/>
  <c r="G176" i="11"/>
  <c r="D176" i="11"/>
  <c r="D98" i="11"/>
  <c r="E145" i="11"/>
  <c r="F145" i="11"/>
  <c r="G145" i="11"/>
  <c r="H145" i="11"/>
  <c r="I145" i="11"/>
  <c r="J145" i="11"/>
  <c r="K145" i="11"/>
  <c r="L145" i="11"/>
  <c r="D145" i="11"/>
  <c r="F98" i="11"/>
  <c r="E98" i="11"/>
  <c r="D67" i="11" l="1"/>
  <c r="E36" i="11"/>
  <c r="F36" i="11"/>
  <c r="G36" i="11"/>
  <c r="H36" i="11"/>
  <c r="I36" i="11"/>
  <c r="J36" i="11"/>
  <c r="K36" i="11"/>
  <c r="L36" i="11"/>
  <c r="D36" i="11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D144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D97" i="10"/>
  <c r="E42" i="10"/>
  <c r="F42" i="10"/>
  <c r="G42" i="10"/>
  <c r="H42" i="10"/>
  <c r="I42" i="10"/>
  <c r="J42" i="10"/>
  <c r="K42" i="10"/>
  <c r="L42" i="10"/>
  <c r="M42" i="10"/>
  <c r="D42" i="10"/>
  <c r="E282" i="9"/>
  <c r="F282" i="9"/>
  <c r="G282" i="9"/>
  <c r="H282" i="9"/>
  <c r="I282" i="9"/>
  <c r="J282" i="9"/>
  <c r="K282" i="9"/>
  <c r="L282" i="9"/>
  <c r="D282" i="9"/>
  <c r="E241" i="9"/>
  <c r="F241" i="9"/>
  <c r="G241" i="9"/>
  <c r="H241" i="9"/>
  <c r="D241" i="9"/>
  <c r="E204" i="9"/>
  <c r="F204" i="9"/>
  <c r="G204" i="9"/>
  <c r="H204" i="9"/>
  <c r="I204" i="9"/>
  <c r="J204" i="9"/>
  <c r="K204" i="9"/>
  <c r="L204" i="9"/>
  <c r="M204" i="9"/>
  <c r="D204" i="9"/>
  <c r="E161" i="9"/>
  <c r="F161" i="9"/>
  <c r="G161" i="9"/>
  <c r="H161" i="9"/>
  <c r="I161" i="9"/>
  <c r="J161" i="9"/>
  <c r="D161" i="9"/>
  <c r="E116" i="9"/>
  <c r="F116" i="9"/>
  <c r="G116" i="9"/>
  <c r="H116" i="9"/>
  <c r="I116" i="9"/>
  <c r="J116" i="9"/>
  <c r="D116" i="9"/>
  <c r="E81" i="9"/>
  <c r="F81" i="9"/>
  <c r="G81" i="9"/>
  <c r="H81" i="9"/>
  <c r="I81" i="9"/>
  <c r="J81" i="9"/>
  <c r="K81" i="9"/>
  <c r="L81" i="9"/>
  <c r="M81" i="9"/>
  <c r="N81" i="9"/>
  <c r="D81" i="9"/>
  <c r="E36" i="9"/>
  <c r="F36" i="9"/>
  <c r="G36" i="9"/>
  <c r="H36" i="9"/>
  <c r="I36" i="9"/>
  <c r="J36" i="9"/>
  <c r="K36" i="9"/>
  <c r="L36" i="9"/>
  <c r="D36" i="9"/>
  <c r="E245" i="39"/>
  <c r="F245" i="39"/>
  <c r="G245" i="39"/>
  <c r="H245" i="39"/>
  <c r="I245" i="39"/>
  <c r="J245" i="39"/>
  <c r="K245" i="39"/>
  <c r="D245" i="39"/>
  <c r="E208" i="39"/>
  <c r="F208" i="39"/>
  <c r="G208" i="39"/>
  <c r="H208" i="39"/>
  <c r="I208" i="39"/>
  <c r="J208" i="39"/>
  <c r="D208" i="39"/>
  <c r="E169" i="39"/>
  <c r="F169" i="39"/>
  <c r="G169" i="39"/>
  <c r="H169" i="39"/>
  <c r="I169" i="39"/>
  <c r="J169" i="39"/>
  <c r="K169" i="39"/>
  <c r="L169" i="39"/>
  <c r="M169" i="39"/>
  <c r="D169" i="39"/>
  <c r="E124" i="39"/>
  <c r="F124" i="39"/>
  <c r="G124" i="39"/>
  <c r="H124" i="39"/>
  <c r="I124" i="39"/>
  <c r="J124" i="39"/>
  <c r="K124" i="39"/>
  <c r="L124" i="39"/>
  <c r="M124" i="39"/>
  <c r="D124" i="39"/>
  <c r="E81" i="39"/>
  <c r="F81" i="39"/>
  <c r="G81" i="39"/>
  <c r="H81" i="39"/>
  <c r="I81" i="39"/>
  <c r="D81" i="39"/>
  <c r="E38" i="39"/>
  <c r="F38" i="39"/>
  <c r="G38" i="39"/>
  <c r="H38" i="39"/>
  <c r="I38" i="39"/>
  <c r="J38" i="39"/>
  <c r="K38" i="39"/>
  <c r="L38" i="39"/>
  <c r="M38" i="39"/>
  <c r="D38" i="39"/>
  <c r="E504" i="7" l="1"/>
  <c r="F504" i="7"/>
  <c r="G504" i="7"/>
  <c r="H504" i="7"/>
  <c r="I504" i="7"/>
  <c r="J504" i="7"/>
  <c r="K504" i="7"/>
  <c r="L504" i="7"/>
  <c r="M504" i="7"/>
  <c r="N504" i="7"/>
  <c r="O504" i="7"/>
  <c r="D504" i="7"/>
  <c r="E457" i="7"/>
  <c r="F457" i="7"/>
  <c r="G457" i="7"/>
  <c r="I457" i="7"/>
  <c r="J457" i="7"/>
  <c r="K457" i="7"/>
  <c r="L457" i="7"/>
  <c r="M457" i="7"/>
  <c r="D457" i="7"/>
  <c r="E408" i="7"/>
  <c r="F408" i="7"/>
  <c r="G408" i="7"/>
  <c r="H408" i="7"/>
  <c r="I408" i="7"/>
  <c r="J408" i="7"/>
  <c r="K408" i="7"/>
  <c r="D408" i="7"/>
  <c r="E373" i="7"/>
  <c r="F373" i="7"/>
  <c r="G373" i="7"/>
  <c r="H373" i="7"/>
  <c r="I373" i="7"/>
  <c r="J373" i="7"/>
  <c r="K373" i="7"/>
  <c r="L373" i="7"/>
  <c r="M373" i="7"/>
  <c r="N373" i="7"/>
  <c r="D373" i="7"/>
  <c r="E320" i="7"/>
  <c r="F320" i="7"/>
  <c r="G320" i="7"/>
  <c r="H320" i="7"/>
  <c r="I320" i="7"/>
  <c r="J320" i="7"/>
  <c r="K320" i="7"/>
  <c r="D320" i="7"/>
  <c r="E275" i="7"/>
  <c r="F275" i="7"/>
  <c r="G275" i="7"/>
  <c r="H275" i="7"/>
  <c r="I275" i="7"/>
  <c r="J275" i="7"/>
  <c r="K275" i="7"/>
  <c r="L275" i="7"/>
  <c r="D275" i="7"/>
  <c r="E232" i="7"/>
  <c r="F232" i="7"/>
  <c r="G232" i="7"/>
  <c r="H232" i="7"/>
  <c r="I232" i="7"/>
  <c r="J232" i="7"/>
  <c r="K232" i="7"/>
  <c r="L232" i="7"/>
  <c r="D232" i="7"/>
  <c r="E193" i="7"/>
  <c r="F193" i="7"/>
  <c r="G193" i="7"/>
  <c r="H193" i="7"/>
  <c r="I193" i="7"/>
  <c r="J193" i="7"/>
  <c r="K193" i="7"/>
  <c r="L193" i="7"/>
  <c r="M193" i="7"/>
  <c r="N193" i="7"/>
  <c r="O193" i="7"/>
  <c r="P193" i="7"/>
  <c r="Q193" i="7"/>
  <c r="D193" i="7"/>
  <c r="E136" i="7"/>
  <c r="F136" i="7"/>
  <c r="G136" i="7"/>
  <c r="H136" i="7"/>
  <c r="I136" i="7"/>
  <c r="J136" i="7"/>
  <c r="K136" i="7"/>
  <c r="L136" i="7"/>
  <c r="M136" i="7"/>
  <c r="N136" i="7"/>
  <c r="D136" i="7"/>
  <c r="E89" i="7"/>
  <c r="F89" i="7"/>
  <c r="G89" i="7"/>
  <c r="H89" i="7"/>
  <c r="I89" i="7"/>
  <c r="J89" i="7"/>
  <c r="K89" i="7"/>
  <c r="L89" i="7"/>
  <c r="D89" i="7"/>
  <c r="E44" i="7"/>
  <c r="F44" i="7"/>
  <c r="G44" i="7"/>
  <c r="H44" i="7"/>
  <c r="I44" i="7"/>
  <c r="J44" i="7"/>
  <c r="K44" i="7"/>
  <c r="L44" i="7"/>
  <c r="M44" i="7"/>
  <c r="N44" i="7"/>
  <c r="D44" i="7"/>
  <c r="E282" i="6"/>
  <c r="F282" i="6"/>
  <c r="G282" i="6"/>
  <c r="D282" i="6"/>
  <c r="E249" i="6"/>
  <c r="F249" i="6"/>
  <c r="G249" i="6"/>
  <c r="H249" i="6"/>
  <c r="I249" i="6"/>
  <c r="J249" i="6"/>
  <c r="D249" i="6"/>
  <c r="E210" i="6"/>
  <c r="F210" i="6"/>
  <c r="G210" i="6"/>
  <c r="H210" i="6"/>
  <c r="I210" i="6"/>
  <c r="J210" i="6"/>
  <c r="K210" i="6"/>
  <c r="L210" i="6"/>
  <c r="M210" i="6"/>
  <c r="N210" i="6"/>
  <c r="O210" i="6"/>
  <c r="P210" i="6"/>
  <c r="D210" i="6"/>
  <c r="E159" i="6"/>
  <c r="F159" i="6"/>
  <c r="G159" i="6"/>
  <c r="H159" i="6"/>
  <c r="I159" i="6"/>
  <c r="J159" i="6"/>
  <c r="K159" i="6"/>
  <c r="L159" i="6"/>
  <c r="D159" i="6"/>
  <c r="E112" i="6"/>
  <c r="F112" i="6"/>
  <c r="G112" i="6"/>
  <c r="H112" i="6"/>
  <c r="I112" i="6"/>
  <c r="J112" i="6"/>
  <c r="K112" i="6"/>
  <c r="L112" i="6"/>
  <c r="M112" i="6"/>
  <c r="D112" i="6"/>
  <c r="E67" i="6"/>
  <c r="F67" i="6"/>
  <c r="G67" i="6"/>
  <c r="H67" i="6"/>
  <c r="I67" i="6"/>
  <c r="D67" i="6"/>
  <c r="E34" i="6"/>
  <c r="F34" i="6"/>
  <c r="G34" i="6"/>
  <c r="H34" i="6"/>
  <c r="I34" i="6"/>
  <c r="J34" i="6"/>
  <c r="D34" i="6"/>
  <c r="E389" i="5"/>
  <c r="F389" i="5"/>
  <c r="G389" i="5"/>
  <c r="H389" i="5"/>
  <c r="I389" i="5"/>
  <c r="J389" i="5"/>
  <c r="K389" i="5"/>
  <c r="L389" i="5"/>
  <c r="D389" i="5"/>
  <c r="E344" i="5"/>
  <c r="F344" i="5"/>
  <c r="G344" i="5"/>
  <c r="H344" i="5"/>
  <c r="I344" i="5"/>
  <c r="J344" i="5"/>
  <c r="K344" i="5"/>
  <c r="L344" i="5"/>
  <c r="M344" i="5"/>
  <c r="N344" i="5"/>
  <c r="D344" i="5"/>
  <c r="E297" i="5"/>
  <c r="F297" i="5"/>
  <c r="G297" i="5"/>
  <c r="H297" i="5"/>
  <c r="I297" i="5"/>
  <c r="D297" i="5"/>
  <c r="E262" i="5"/>
  <c r="F262" i="5"/>
  <c r="G262" i="5"/>
  <c r="H262" i="5"/>
  <c r="D262" i="5"/>
  <c r="D227" i="5"/>
  <c r="E227" i="5"/>
  <c r="F227" i="5"/>
  <c r="G227" i="5"/>
  <c r="H227" i="5"/>
  <c r="I227" i="5"/>
  <c r="J227" i="5"/>
  <c r="F192" i="5"/>
  <c r="E192" i="5"/>
  <c r="G192" i="5"/>
  <c r="H192" i="5"/>
  <c r="I192" i="5"/>
  <c r="J192" i="5"/>
  <c r="K192" i="5"/>
  <c r="D192" i="5"/>
  <c r="E147" i="5"/>
  <c r="F147" i="5"/>
  <c r="G147" i="5"/>
  <c r="H147" i="5"/>
  <c r="I147" i="5"/>
  <c r="J147" i="5"/>
  <c r="K147" i="5"/>
  <c r="L147" i="5"/>
  <c r="M147" i="5"/>
  <c r="D147" i="5"/>
  <c r="E108" i="5"/>
  <c r="F108" i="5"/>
  <c r="G108" i="5"/>
  <c r="H108" i="5"/>
  <c r="I108" i="5"/>
  <c r="J108" i="5"/>
  <c r="D108" i="5"/>
  <c r="J73" i="5"/>
  <c r="I73" i="5"/>
  <c r="H73" i="5"/>
  <c r="G73" i="5"/>
  <c r="F73" i="5"/>
  <c r="E73" i="5"/>
  <c r="D73" i="5"/>
  <c r="E36" i="5"/>
  <c r="F36" i="5"/>
  <c r="G36" i="5"/>
  <c r="H36" i="5"/>
  <c r="I36" i="5"/>
  <c r="J36" i="5"/>
  <c r="D36" i="5"/>
  <c r="E222" i="4"/>
  <c r="F222" i="4"/>
  <c r="G222" i="4"/>
  <c r="H222" i="4"/>
  <c r="I222" i="4"/>
  <c r="J222" i="4"/>
  <c r="K222" i="4"/>
  <c r="L222" i="4"/>
  <c r="M222" i="4"/>
  <c r="N222" i="4"/>
  <c r="O222" i="4"/>
  <c r="P222" i="4"/>
  <c r="D222" i="4"/>
  <c r="E173" i="4"/>
  <c r="F173" i="4"/>
  <c r="G173" i="4"/>
  <c r="H173" i="4"/>
  <c r="I173" i="4"/>
  <c r="J173" i="4"/>
  <c r="K173" i="4"/>
  <c r="L173" i="4"/>
  <c r="M173" i="4"/>
  <c r="N173" i="4"/>
  <c r="D173" i="4"/>
  <c r="E126" i="4"/>
  <c r="F126" i="4"/>
  <c r="G126" i="4"/>
  <c r="H126" i="4"/>
  <c r="I126" i="4"/>
  <c r="J126" i="4"/>
  <c r="K126" i="4"/>
  <c r="L126" i="4"/>
  <c r="D126" i="4"/>
  <c r="E81" i="4"/>
  <c r="F81" i="4"/>
  <c r="G81" i="4"/>
  <c r="H81" i="4"/>
  <c r="I81" i="4"/>
  <c r="J81" i="4"/>
  <c r="K81" i="4"/>
  <c r="L81" i="4"/>
  <c r="D81" i="4"/>
  <c r="E40" i="4"/>
  <c r="F40" i="4"/>
  <c r="G40" i="4"/>
  <c r="H40" i="4"/>
  <c r="I40" i="4"/>
  <c r="J40" i="4"/>
  <c r="K40" i="4"/>
  <c r="L40" i="4"/>
  <c r="M40" i="4"/>
  <c r="D40" i="4"/>
  <c r="E188" i="3"/>
  <c r="F188" i="3"/>
  <c r="G188" i="3"/>
  <c r="H188" i="3"/>
  <c r="I188" i="3"/>
  <c r="J188" i="3"/>
  <c r="K188" i="3"/>
  <c r="L188" i="3"/>
  <c r="M188" i="3"/>
  <c r="D188" i="3"/>
  <c r="E143" i="3"/>
  <c r="F143" i="3"/>
  <c r="G143" i="3"/>
  <c r="H143" i="3"/>
  <c r="I143" i="3"/>
  <c r="J143" i="3"/>
  <c r="K143" i="3"/>
  <c r="L143" i="3"/>
  <c r="D143" i="3"/>
  <c r="E102" i="3"/>
  <c r="F102" i="3"/>
  <c r="G102" i="3"/>
  <c r="H102" i="3"/>
  <c r="D102" i="3"/>
  <c r="E69" i="3"/>
  <c r="F69" i="3"/>
  <c r="G69" i="3"/>
  <c r="H69" i="3"/>
  <c r="D69" i="3"/>
  <c r="E36" i="3"/>
  <c r="F36" i="3"/>
  <c r="G36" i="3"/>
  <c r="H36" i="3"/>
  <c r="I36" i="3"/>
  <c r="J36" i="3"/>
  <c r="D36" i="3"/>
  <c r="D36" i="2"/>
  <c r="E110" i="2"/>
  <c r="F110" i="2"/>
  <c r="G110" i="2"/>
  <c r="H110" i="2"/>
  <c r="D110" i="2"/>
  <c r="E72" i="2"/>
  <c r="F72" i="2"/>
  <c r="G72" i="2"/>
  <c r="H72" i="2"/>
  <c r="I72" i="2"/>
  <c r="J72" i="2"/>
  <c r="D72" i="2"/>
  <c r="E36" i="2"/>
  <c r="F36" i="2"/>
  <c r="G36" i="2"/>
  <c r="H36" i="2"/>
  <c r="I36" i="2"/>
  <c r="J36" i="2"/>
  <c r="E122" i="1"/>
  <c r="F122" i="1"/>
  <c r="G122" i="1"/>
  <c r="H122" i="1"/>
  <c r="I122" i="1"/>
  <c r="J122" i="1"/>
  <c r="K122" i="1"/>
  <c r="L122" i="1"/>
  <c r="M122" i="1"/>
  <c r="N122" i="1"/>
  <c r="O122" i="1"/>
  <c r="D122" i="1"/>
  <c r="E77" i="1"/>
  <c r="F77" i="1"/>
  <c r="D77" i="1"/>
  <c r="E46" i="1"/>
  <c r="F46" i="1"/>
  <c r="G46" i="1"/>
  <c r="H46" i="1"/>
  <c r="I46" i="1"/>
  <c r="J46" i="1"/>
  <c r="K46" i="1"/>
  <c r="L46" i="1"/>
  <c r="M46" i="1"/>
  <c r="N46" i="1"/>
  <c r="O46" i="1"/>
  <c r="P46" i="1"/>
  <c r="D46" i="1"/>
  <c r="B127" i="2" l="1"/>
  <c r="B153" i="2"/>
  <c r="H15" i="32"/>
  <c r="I35" i="32"/>
  <c r="AD303" i="13" l="1"/>
  <c r="BC8" i="13" s="1"/>
  <c r="AC303" i="13"/>
  <c r="BB8" i="13" s="1"/>
  <c r="D13" i="37"/>
  <c r="C28" i="37"/>
  <c r="C13" i="37"/>
  <c r="D26" i="37"/>
  <c r="D24" i="37"/>
  <c r="C36" i="37"/>
  <c r="D29" i="37"/>
  <c r="C25" i="37"/>
  <c r="D33" i="37"/>
  <c r="C29" i="37"/>
  <c r="C32" i="37"/>
  <c r="C12" i="37"/>
  <c r="C41" i="37"/>
  <c r="C22" i="37"/>
  <c r="D38" i="37"/>
  <c r="D25" i="37"/>
  <c r="C37" i="37"/>
  <c r="C33" i="37"/>
  <c r="C39" i="37"/>
  <c r="D22" i="37"/>
  <c r="D23" i="37"/>
  <c r="D40" i="37"/>
  <c r="D34" i="37"/>
  <c r="D36" i="37"/>
  <c r="C30" i="37"/>
  <c r="D9" i="37"/>
  <c r="D31" i="37"/>
  <c r="C35" i="37"/>
  <c r="D27" i="37"/>
  <c r="D41" i="37"/>
  <c r="D12" i="37"/>
  <c r="C23" i="37"/>
  <c r="D28" i="37"/>
  <c r="D35" i="37"/>
  <c r="D39" i="37"/>
  <c r="D37" i="37"/>
  <c r="C38" i="37"/>
  <c r="C26" i="37"/>
  <c r="D30" i="37"/>
  <c r="D32" i="37"/>
  <c r="C34" i="37"/>
  <c r="C24" i="37"/>
  <c r="C27" i="37"/>
  <c r="C40" i="37"/>
  <c r="C31" i="37"/>
  <c r="C9" i="37"/>
  <c r="C8" i="37"/>
  <c r="D8" i="37"/>
  <c r="D16" i="37"/>
  <c r="C21" i="37"/>
  <c r="D20" i="37"/>
  <c r="D21" i="37"/>
  <c r="C7" i="37"/>
  <c r="C20" i="37"/>
  <c r="D18" i="37"/>
  <c r="D7" i="37"/>
  <c r="D17" i="37"/>
  <c r="C17" i="37"/>
  <c r="C18" i="37"/>
  <c r="C16" i="37"/>
  <c r="C19" i="37"/>
  <c r="D19" i="37"/>
  <c r="D360" i="26" l="1"/>
  <c r="E360" i="26"/>
  <c r="AQ38" i="13"/>
  <c r="AP38" i="13"/>
  <c r="Y172" i="13" l="1"/>
  <c r="Z171" i="13" s="1"/>
  <c r="X171" i="13"/>
  <c r="Y170" i="13"/>
  <c r="Z169" i="13" s="1"/>
  <c r="X169" i="13"/>
  <c r="Y168" i="13"/>
  <c r="Z167" i="13" s="1"/>
  <c r="X167" i="13"/>
  <c r="Y166" i="13"/>
  <c r="Z165" i="13" s="1"/>
  <c r="X165" i="13"/>
  <c r="Y164" i="13"/>
  <c r="Z163" i="13" s="1"/>
  <c r="X163" i="13"/>
  <c r="E332" i="13"/>
  <c r="D332" i="13"/>
  <c r="AJ300" i="13" l="1"/>
  <c r="AI300" i="13"/>
  <c r="AH300" i="13"/>
  <c r="AF300" i="13"/>
  <c r="AC300" i="13"/>
  <c r="AB300" i="13"/>
  <c r="Y293" i="13"/>
  <c r="Z292" i="13" s="1"/>
  <c r="X292" i="13"/>
  <c r="Y291" i="13"/>
  <c r="Z290" i="13" s="1"/>
  <c r="X290" i="13"/>
  <c r="Y289" i="13"/>
  <c r="Z288" i="13" s="1"/>
  <c r="X288" i="13"/>
  <c r="Y287" i="13"/>
  <c r="Z286" i="13" s="1"/>
  <c r="X286" i="13"/>
  <c r="Y285" i="13"/>
  <c r="Z284" i="13" s="1"/>
  <c r="X284" i="13"/>
  <c r="Y283" i="13"/>
  <c r="Z282" i="13" s="1"/>
  <c r="X282" i="13"/>
  <c r="Y281" i="13"/>
  <c r="Z280" i="13" s="1"/>
  <c r="X280" i="13"/>
  <c r="Y279" i="13"/>
  <c r="Z278" i="13" s="1"/>
  <c r="X278" i="13"/>
  <c r="Y277" i="13"/>
  <c r="Z276" i="13" s="1"/>
  <c r="X276" i="13"/>
  <c r="Y275" i="13"/>
  <c r="Z274" i="13" s="1"/>
  <c r="X274" i="13"/>
  <c r="Y273" i="13"/>
  <c r="Z272" i="13" s="1"/>
  <c r="X272" i="13"/>
  <c r="Y271" i="13"/>
  <c r="Z270" i="13" s="1"/>
  <c r="X270" i="13"/>
  <c r="Y269" i="13"/>
  <c r="Z268" i="13" s="1"/>
  <c r="X268" i="13"/>
  <c r="Y267" i="13"/>
  <c r="Z266" i="13" s="1"/>
  <c r="AK266" i="13"/>
  <c r="AG266" i="13"/>
  <c r="AD266" i="13"/>
  <c r="AE266" i="13" s="1"/>
  <c r="X266" i="13"/>
  <c r="AK122" i="13"/>
  <c r="AG122" i="13"/>
  <c r="AD122" i="13"/>
  <c r="AE122" i="13" s="1"/>
  <c r="X239" i="13" l="1"/>
  <c r="Y240" i="13"/>
  <c r="Z239" i="13" s="1"/>
  <c r="X241" i="13"/>
  <c r="Y242" i="13"/>
  <c r="Z241" i="13" s="1"/>
  <c r="X243" i="13"/>
  <c r="Y244" i="13"/>
  <c r="Z243" i="13" s="1"/>
  <c r="X245" i="13"/>
  <c r="Y246" i="13"/>
  <c r="Z245" i="13" s="1"/>
  <c r="X247" i="13"/>
  <c r="Y248" i="13"/>
  <c r="Z247" i="13" s="1"/>
  <c r="X249" i="13"/>
  <c r="Y250" i="13"/>
  <c r="Z249" i="13" s="1"/>
  <c r="Y238" i="13"/>
  <c r="Z237" i="13" s="1"/>
  <c r="X237" i="13"/>
  <c r="Y236" i="13"/>
  <c r="Z235" i="13" s="1"/>
  <c r="X235" i="13"/>
  <c r="Y234" i="13"/>
  <c r="Z233" i="13" s="1"/>
  <c r="X233" i="13"/>
  <c r="Y232" i="13"/>
  <c r="Z231" i="13" s="1"/>
  <c r="X231" i="13"/>
  <c r="Y230" i="13"/>
  <c r="Z229" i="13" s="1"/>
  <c r="X229" i="13"/>
  <c r="Y228" i="13"/>
  <c r="Z227" i="13" s="1"/>
  <c r="X227" i="13"/>
  <c r="Y226" i="13"/>
  <c r="Z225" i="13" s="1"/>
  <c r="X225" i="13"/>
  <c r="Y224" i="13"/>
  <c r="Z223" i="13" s="1"/>
  <c r="X223" i="13"/>
  <c r="Y222" i="13"/>
  <c r="Z221" i="13" s="1"/>
  <c r="X221" i="13"/>
  <c r="AK221" i="13"/>
  <c r="AG221" i="13"/>
  <c r="AD221" i="13"/>
  <c r="AE221" i="13" s="1"/>
  <c r="Y205" i="13"/>
  <c r="Z204" i="13" s="1"/>
  <c r="X204" i="13"/>
  <c r="Y203" i="13"/>
  <c r="Z202" i="13" s="1"/>
  <c r="X202" i="13"/>
  <c r="Y201" i="13"/>
  <c r="Z200" i="13" s="1"/>
  <c r="X200" i="13"/>
  <c r="Y199" i="13"/>
  <c r="Z198" i="13" s="1"/>
  <c r="X198" i="13"/>
  <c r="Y197" i="13"/>
  <c r="Z196" i="13" s="1"/>
  <c r="X196" i="13"/>
  <c r="Y195" i="13"/>
  <c r="Z194" i="13" s="1"/>
  <c r="X194" i="13"/>
  <c r="Y193" i="13"/>
  <c r="Z192" i="13" s="1"/>
  <c r="X192" i="13"/>
  <c r="Y191" i="13"/>
  <c r="Z190" i="13" s="1"/>
  <c r="X190" i="13"/>
  <c r="Y189" i="13"/>
  <c r="Z188" i="13" s="1"/>
  <c r="X188" i="13"/>
  <c r="AK188" i="13"/>
  <c r="AG188" i="13"/>
  <c r="AD188" i="13"/>
  <c r="AE188" i="13" s="1"/>
  <c r="AK163" i="13"/>
  <c r="AG163" i="13"/>
  <c r="AD163" i="13"/>
  <c r="AE163" i="13" s="1"/>
  <c r="X146" i="13"/>
  <c r="Y147" i="13"/>
  <c r="Z146" i="13" s="1"/>
  <c r="X134" i="13"/>
  <c r="Y135" i="13"/>
  <c r="Z134" i="13" s="1"/>
  <c r="X136" i="13"/>
  <c r="Y137" i="13"/>
  <c r="Z136" i="13" s="1"/>
  <c r="X138" i="13"/>
  <c r="Y139" i="13"/>
  <c r="Z138" i="13" s="1"/>
  <c r="X140" i="13"/>
  <c r="Y141" i="13"/>
  <c r="Z140" i="13" s="1"/>
  <c r="X142" i="13"/>
  <c r="Y143" i="13"/>
  <c r="Z142" i="13" s="1"/>
  <c r="X144" i="13"/>
  <c r="Y145" i="13"/>
  <c r="Z144" i="13" s="1"/>
  <c r="Y133" i="13"/>
  <c r="Z132" i="13" s="1"/>
  <c r="X132" i="13"/>
  <c r="Y131" i="13"/>
  <c r="Z130" i="13" s="1"/>
  <c r="X130" i="13"/>
  <c r="Y129" i="13"/>
  <c r="Z128" i="13" s="1"/>
  <c r="X128" i="13"/>
  <c r="Y127" i="13"/>
  <c r="Z126" i="13" s="1"/>
  <c r="X126" i="13"/>
  <c r="Y125" i="13"/>
  <c r="Z124" i="13" s="1"/>
  <c r="X124" i="13"/>
  <c r="Y123" i="13"/>
  <c r="Z122" i="13" s="1"/>
  <c r="X122" i="13"/>
  <c r="AK82" i="13"/>
  <c r="AG82" i="13"/>
  <c r="AD82" i="13"/>
  <c r="AE82" i="13" s="1"/>
  <c r="AK51" i="13"/>
  <c r="AG51" i="13"/>
  <c r="AD51" i="13"/>
  <c r="AE51" i="13" s="1"/>
  <c r="AK10" i="13"/>
  <c r="AG10" i="13"/>
  <c r="AD10" i="13"/>
  <c r="AE10" i="13" s="1"/>
  <c r="H39" i="32"/>
  <c r="H36" i="32"/>
  <c r="AK300" i="13" l="1"/>
  <c r="AG300" i="13"/>
  <c r="AD300" i="13"/>
  <c r="D35" i="32"/>
  <c r="H32" i="32"/>
  <c r="H26" i="32"/>
  <c r="F30" i="32"/>
  <c r="B73" i="33"/>
  <c r="J5" i="32"/>
  <c r="C29" i="32"/>
  <c r="B90" i="33"/>
  <c r="D28" i="32"/>
  <c r="C45" i="33"/>
  <c r="D37" i="32"/>
  <c r="D33" i="32"/>
  <c r="I31" i="32"/>
  <c r="H23" i="32"/>
  <c r="C31" i="32"/>
  <c r="C28" i="32"/>
  <c r="D31" i="32"/>
  <c r="C118" i="33"/>
  <c r="D11" i="32"/>
  <c r="H38" i="32"/>
  <c r="D34" i="32"/>
  <c r="F26" i="32"/>
  <c r="B53" i="33"/>
  <c r="J21" i="32"/>
  <c r="I39" i="32"/>
  <c r="C50" i="33"/>
  <c r="J11" i="32"/>
  <c r="C90" i="33"/>
  <c r="B45" i="33"/>
  <c r="B98" i="33"/>
  <c r="C33" i="33"/>
  <c r="I10" i="32"/>
  <c r="D39" i="32"/>
  <c r="C39" i="32"/>
  <c r="H5" i="32"/>
  <c r="B10" i="32"/>
  <c r="C33" i="32"/>
  <c r="B28" i="32"/>
  <c r="J34" i="32"/>
  <c r="C35" i="33"/>
  <c r="I20" i="32"/>
  <c r="B83" i="33"/>
  <c r="D10" i="32"/>
  <c r="J39" i="32"/>
  <c r="B38" i="33"/>
  <c r="B100" i="33"/>
  <c r="B19" i="32"/>
  <c r="B110" i="33"/>
  <c r="I32" i="32"/>
  <c r="F35" i="32"/>
  <c r="C80" i="33"/>
  <c r="C78" i="33"/>
  <c r="B105" i="33"/>
  <c r="C40" i="33"/>
  <c r="C103" i="33"/>
  <c r="F37" i="32"/>
  <c r="B68" i="33"/>
  <c r="B22" i="32"/>
  <c r="F32" i="32"/>
  <c r="H11" i="32"/>
  <c r="F33" i="32"/>
  <c r="J25" i="32"/>
  <c r="B35" i="33"/>
  <c r="J19" i="32"/>
  <c r="I37" i="32"/>
  <c r="F20" i="32"/>
  <c r="J33" i="32"/>
  <c r="B93" i="33"/>
  <c r="C68" i="33"/>
  <c r="B8" i="33"/>
  <c r="J36" i="32"/>
  <c r="B78" i="33"/>
  <c r="B18" i="33"/>
  <c r="B33" i="32"/>
  <c r="C113" i="33"/>
  <c r="B25" i="32"/>
  <c r="C38" i="32"/>
  <c r="I5" i="32"/>
  <c r="I22" i="32"/>
  <c r="C13" i="33"/>
  <c r="B26" i="32"/>
  <c r="D26" i="32"/>
  <c r="J35" i="32"/>
  <c r="F25" i="32"/>
  <c r="H25" i="32"/>
  <c r="B63" i="33"/>
  <c r="H20" i="32"/>
  <c r="B120" i="33"/>
  <c r="H10" i="32"/>
  <c r="H29" i="32"/>
  <c r="J26" i="32"/>
  <c r="C18" i="33"/>
  <c r="F36" i="32"/>
  <c r="C98" i="33"/>
  <c r="I34" i="32"/>
  <c r="C20" i="32"/>
  <c r="I38" i="32"/>
  <c r="C5" i="32"/>
  <c r="C70" i="33"/>
  <c r="C23" i="32"/>
  <c r="B11" i="32"/>
  <c r="C43" i="33"/>
  <c r="F7" i="32"/>
  <c r="F11" i="32"/>
  <c r="C8" i="33"/>
  <c r="C48" i="33"/>
  <c r="H19" i="32"/>
  <c r="C108" i="33"/>
  <c r="D36" i="32"/>
  <c r="C15" i="33"/>
  <c r="B85" i="33"/>
  <c r="B29" i="32"/>
  <c r="B23" i="32"/>
  <c r="C20" i="33"/>
  <c r="C38" i="33"/>
  <c r="H27" i="32"/>
  <c r="F29" i="32"/>
  <c r="B103" i="33"/>
  <c r="H34" i="32"/>
  <c r="F24" i="32"/>
  <c r="D25" i="32"/>
  <c r="C21" i="32"/>
  <c r="I27" i="32"/>
  <c r="B7" i="32"/>
  <c r="I17" i="32"/>
  <c r="B95" i="33"/>
  <c r="H33" i="32"/>
  <c r="C65" i="33"/>
  <c r="B32" i="32"/>
  <c r="B13" i="33"/>
  <c r="B15" i="33"/>
  <c r="J30" i="32"/>
  <c r="C27" i="32"/>
  <c r="C55" i="33"/>
  <c r="F19" i="32"/>
  <c r="B115" i="33"/>
  <c r="C10" i="32"/>
  <c r="F34" i="32"/>
  <c r="C30" i="33"/>
  <c r="B80" i="33"/>
  <c r="B5" i="32"/>
  <c r="J24" i="32"/>
  <c r="B24" i="32"/>
  <c r="D22" i="32"/>
  <c r="H35" i="32"/>
  <c r="C110" i="33"/>
  <c r="C23" i="33"/>
  <c r="C28" i="33"/>
  <c r="D29" i="32"/>
  <c r="C88" i="33"/>
  <c r="B20" i="33"/>
  <c r="J7" i="32"/>
  <c r="H24" i="32"/>
  <c r="B27" i="32"/>
  <c r="C93" i="33"/>
  <c r="C58" i="33"/>
  <c r="H21" i="32"/>
  <c r="C37" i="32"/>
  <c r="B70" i="33"/>
  <c r="C53" i="33"/>
  <c r="B60" i="33"/>
  <c r="F5" i="32"/>
  <c r="B50" i="33"/>
  <c r="J10" i="32"/>
  <c r="C105" i="33"/>
  <c r="C30" i="32"/>
  <c r="F23" i="32"/>
  <c r="J29" i="32"/>
  <c r="C22" i="32"/>
  <c r="B88" i="33"/>
  <c r="I7" i="32"/>
  <c r="C24" i="32"/>
  <c r="C7" i="32"/>
  <c r="B33" i="33"/>
  <c r="F39" i="32"/>
  <c r="I28" i="32"/>
  <c r="B37" i="32"/>
  <c r="B35" i="32"/>
  <c r="I25" i="32"/>
  <c r="C19" i="32"/>
  <c r="H7" i="32"/>
  <c r="C63" i="33"/>
  <c r="B31" i="32"/>
  <c r="B75" i="33"/>
  <c r="C100" i="33"/>
  <c r="I24" i="32"/>
  <c r="C34" i="32"/>
  <c r="C11" i="32"/>
  <c r="F38" i="32"/>
  <c r="I19" i="32"/>
  <c r="C95" i="33"/>
  <c r="B118" i="33"/>
  <c r="C85" i="33"/>
  <c r="J22" i="32"/>
  <c r="B113" i="33"/>
  <c r="C35" i="32"/>
  <c r="I26" i="32"/>
  <c r="I23" i="32"/>
  <c r="H37" i="32"/>
  <c r="F28" i="32"/>
  <c r="B39" i="32"/>
  <c r="B36" i="32"/>
  <c r="B23" i="33"/>
  <c r="B48" i="33"/>
  <c r="I21" i="32"/>
  <c r="H22" i="32"/>
  <c r="C115" i="33"/>
  <c r="D27" i="32"/>
  <c r="B20" i="32"/>
  <c r="B28" i="33"/>
  <c r="C25" i="33"/>
  <c r="H31" i="32"/>
  <c r="I30" i="32"/>
  <c r="I33" i="32"/>
  <c r="B30" i="32"/>
  <c r="B30" i="33"/>
  <c r="J38" i="32"/>
  <c r="J37" i="32"/>
  <c r="D30" i="32"/>
  <c r="C26" i="32"/>
  <c r="B40" i="33"/>
  <c r="B58" i="33"/>
  <c r="C75" i="33"/>
  <c r="B38" i="32"/>
  <c r="I36" i="32"/>
  <c r="F10" i="32"/>
  <c r="I29" i="32"/>
  <c r="J20" i="32"/>
  <c r="H30" i="32"/>
  <c r="D38" i="32"/>
  <c r="C25" i="32"/>
  <c r="C10" i="33"/>
  <c r="H28" i="32"/>
  <c r="D24" i="32"/>
  <c r="B10" i="33"/>
  <c r="J27" i="32"/>
  <c r="C36" i="32"/>
  <c r="J32" i="32"/>
  <c r="F27" i="32"/>
  <c r="D32" i="32"/>
  <c r="B108" i="33"/>
  <c r="F31" i="32"/>
  <c r="C120" i="33"/>
  <c r="B21" i="32"/>
  <c r="C60" i="33"/>
  <c r="J23" i="32"/>
  <c r="F22" i="32"/>
  <c r="F21" i="32"/>
  <c r="J28" i="32"/>
  <c r="C32" i="32"/>
  <c r="I18" i="32"/>
  <c r="D23" i="32"/>
  <c r="B65" i="33"/>
  <c r="I11" i="32"/>
  <c r="C73" i="33"/>
  <c r="J31" i="32"/>
  <c r="B43" i="33"/>
  <c r="B55" i="33"/>
  <c r="B34" i="32"/>
  <c r="B25" i="33"/>
  <c r="C83" i="33"/>
  <c r="G34" i="32" l="1"/>
  <c r="AE300" i="13"/>
  <c r="D7" i="32"/>
  <c r="D21" i="32"/>
  <c r="J16" i="32"/>
  <c r="C15" i="32"/>
  <c r="C16" i="32"/>
  <c r="B16" i="32"/>
  <c r="B15" i="32"/>
  <c r="D19" i="32"/>
  <c r="I16" i="32"/>
  <c r="H16" i="32"/>
  <c r="F16" i="32"/>
  <c r="D20" i="32"/>
  <c r="D16" i="32"/>
  <c r="E271" i="31" l="1"/>
  <c r="D271" i="31"/>
  <c r="E267" i="30"/>
  <c r="D267" i="30"/>
  <c r="E190" i="29"/>
  <c r="D190" i="29"/>
  <c r="E282" i="28"/>
  <c r="D282" i="28"/>
  <c r="E293" i="27"/>
  <c r="D293" i="27"/>
  <c r="G251" i="31" l="1"/>
  <c r="G254" i="31"/>
  <c r="G243" i="31"/>
  <c r="A261" i="31"/>
  <c r="A243" i="31"/>
  <c r="K243" i="31"/>
  <c r="E248" i="31"/>
  <c r="G248" i="31"/>
  <c r="E267" i="31"/>
  <c r="G260" i="31"/>
  <c r="A260" i="31"/>
  <c r="A266" i="31"/>
  <c r="A249" i="31"/>
  <c r="A254" i="31"/>
  <c r="I254" i="31"/>
  <c r="K254" i="31"/>
  <c r="K260" i="31"/>
  <c r="G249" i="31"/>
  <c r="G255" i="31"/>
  <c r="A262" i="31"/>
  <c r="K244" i="31"/>
  <c r="E250" i="31"/>
  <c r="I255" i="31"/>
  <c r="A263" i="31"/>
  <c r="K261" i="31"/>
  <c r="G244" i="31"/>
  <c r="A245" i="31"/>
  <c r="G250" i="31"/>
  <c r="K255" i="31"/>
  <c r="E263" i="31"/>
  <c r="I256" i="31"/>
  <c r="E245" i="31"/>
  <c r="K250" i="31"/>
  <c r="I263" i="31"/>
  <c r="K245" i="31"/>
  <c r="E251" i="31"/>
  <c r="K256" i="31"/>
  <c r="E264" i="31"/>
  <c r="E257" i="31"/>
  <c r="A265" i="31"/>
  <c r="E241" i="31"/>
  <c r="I251" i="31"/>
  <c r="I257" i="31"/>
  <c r="E265" i="31"/>
  <c r="A246" i="31"/>
  <c r="E246" i="31"/>
  <c r="I241" i="31"/>
  <c r="I246" i="31"/>
  <c r="E252" i="31"/>
  <c r="K257" i="31"/>
  <c r="E266" i="31"/>
  <c r="A244" i="31"/>
  <c r="A247" i="31"/>
  <c r="I258" i="31"/>
  <c r="A242" i="31"/>
  <c r="E247" i="31"/>
  <c r="I252" i="31"/>
  <c r="K258" i="31"/>
  <c r="E256" i="31"/>
  <c r="E249" i="31"/>
  <c r="G252" i="31"/>
  <c r="K266" i="31"/>
  <c r="I242" i="31"/>
  <c r="I247" i="31"/>
  <c r="G253" i="31"/>
  <c r="K259" i="31"/>
  <c r="K241" i="31"/>
  <c r="K242" i="31"/>
  <c r="A248" i="31"/>
  <c r="I253" i="31"/>
  <c r="G266" i="31"/>
  <c r="A241" i="31"/>
  <c r="E244" i="31"/>
  <c r="G247" i="31"/>
  <c r="I250" i="31"/>
  <c r="K253" i="31"/>
  <c r="A257" i="31"/>
  <c r="E260" i="31"/>
  <c r="G263" i="31"/>
  <c r="I266" i="31"/>
  <c r="G241" i="31"/>
  <c r="I244" i="31"/>
  <c r="K247" i="31"/>
  <c r="A251" i="31"/>
  <c r="E254" i="31"/>
  <c r="G257" i="31"/>
  <c r="I260" i="31"/>
  <c r="K263" i="31"/>
  <c r="A267" i="31"/>
  <c r="A264" i="31"/>
  <c r="A258" i="31"/>
  <c r="E261" i="31"/>
  <c r="G264" i="31"/>
  <c r="G267" i="31"/>
  <c r="E242" i="31"/>
  <c r="K251" i="31"/>
  <c r="A255" i="31"/>
  <c r="E258" i="31"/>
  <c r="G261" i="31"/>
  <c r="I264" i="31"/>
  <c r="I267" i="31"/>
  <c r="G245" i="31"/>
  <c r="I248" i="31"/>
  <c r="D248" i="31" s="1"/>
  <c r="F248" i="31" s="1"/>
  <c r="G242" i="31"/>
  <c r="I245" i="31"/>
  <c r="K248" i="31"/>
  <c r="A252" i="31"/>
  <c r="E255" i="31"/>
  <c r="G258" i="31"/>
  <c r="I261" i="31"/>
  <c r="K264" i="31"/>
  <c r="K267" i="31"/>
  <c r="G265" i="31"/>
  <c r="A259" i="31"/>
  <c r="E262" i="31"/>
  <c r="E243" i="31"/>
  <c r="G246" i="31"/>
  <c r="I249" i="31"/>
  <c r="K252" i="31"/>
  <c r="A256" i="31"/>
  <c r="E259" i="31"/>
  <c r="G262" i="31"/>
  <c r="I265" i="31"/>
  <c r="A253" i="31"/>
  <c r="G259" i="31"/>
  <c r="I262" i="31"/>
  <c r="K265" i="31"/>
  <c r="K249" i="31"/>
  <c r="I243" i="31"/>
  <c r="K246" i="31"/>
  <c r="A250" i="31"/>
  <c r="E253" i="31"/>
  <c r="G256" i="31"/>
  <c r="I259" i="31"/>
  <c r="K262" i="31"/>
  <c r="I244" i="30"/>
  <c r="E241" i="30"/>
  <c r="G257" i="30"/>
  <c r="G254" i="30"/>
  <c r="G241" i="30"/>
  <c r="E244" i="30"/>
  <c r="G259" i="30"/>
  <c r="G244" i="30"/>
  <c r="E247" i="30"/>
  <c r="K247" i="30"/>
  <c r="A238" i="30"/>
  <c r="I250" i="30"/>
  <c r="G247" i="30"/>
  <c r="K237" i="30"/>
  <c r="E238" i="30"/>
  <c r="A251" i="30"/>
  <c r="G238" i="30"/>
  <c r="G253" i="30"/>
  <c r="G261" i="30"/>
  <c r="K238" i="30"/>
  <c r="I253" i="30"/>
  <c r="A254" i="30"/>
  <c r="A241" i="30"/>
  <c r="G250" i="30"/>
  <c r="I241" i="30"/>
  <c r="I256" i="30"/>
  <c r="A242" i="30"/>
  <c r="A257" i="30"/>
  <c r="G256" i="30"/>
  <c r="A244" i="30"/>
  <c r="I259" i="30"/>
  <c r="I262" i="30"/>
  <c r="K262" i="30"/>
  <c r="E248" i="30"/>
  <c r="E251" i="30"/>
  <c r="G248" i="30"/>
  <c r="I263" i="30"/>
  <c r="I242" i="30"/>
  <c r="A261" i="30"/>
  <c r="A240" i="30"/>
  <c r="G252" i="30"/>
  <c r="A237" i="30"/>
  <c r="E240" i="30"/>
  <c r="E243" i="30"/>
  <c r="G246" i="30"/>
  <c r="I249" i="30"/>
  <c r="I252" i="30"/>
  <c r="I255" i="30"/>
  <c r="K258" i="30"/>
  <c r="K261" i="30"/>
  <c r="I260" i="30"/>
  <c r="A255" i="30"/>
  <c r="I258" i="30"/>
  <c r="E237" i="30"/>
  <c r="G240" i="30"/>
  <c r="G243" i="30"/>
  <c r="I246" i="30"/>
  <c r="K249" i="30"/>
  <c r="K252" i="30"/>
  <c r="K255" i="30"/>
  <c r="A259" i="30"/>
  <c r="A262" i="30"/>
  <c r="G260" i="30"/>
  <c r="E242" i="30"/>
  <c r="I257" i="30"/>
  <c r="G239" i="30"/>
  <c r="G249" i="30"/>
  <c r="I261" i="30"/>
  <c r="G237" i="30"/>
  <c r="I240" i="30"/>
  <c r="I243" i="30"/>
  <c r="K246" i="30"/>
  <c r="A250" i="30"/>
  <c r="A253" i="30"/>
  <c r="A256" i="30"/>
  <c r="E262" i="30"/>
  <c r="A245" i="30"/>
  <c r="G263" i="30"/>
  <c r="A239" i="30"/>
  <c r="E245" i="30"/>
  <c r="I254" i="30"/>
  <c r="E239" i="30"/>
  <c r="I245" i="30"/>
  <c r="A258" i="30"/>
  <c r="E246" i="30"/>
  <c r="G255" i="30"/>
  <c r="I237" i="30"/>
  <c r="K240" i="30"/>
  <c r="K243" i="30"/>
  <c r="A247" i="30"/>
  <c r="E250" i="30"/>
  <c r="E253" i="30"/>
  <c r="E256" i="30"/>
  <c r="E259" i="30"/>
  <c r="G262" i="30"/>
  <c r="I247" i="30"/>
  <c r="K250" i="30"/>
  <c r="K253" i="30"/>
  <c r="K256" i="30"/>
  <c r="K259" i="30"/>
  <c r="A263" i="30"/>
  <c r="A260" i="30"/>
  <c r="I238" i="30"/>
  <c r="K241" i="30"/>
  <c r="K244" i="30"/>
  <c r="A248" i="30"/>
  <c r="E254" i="30"/>
  <c r="E257" i="30"/>
  <c r="E260" i="30"/>
  <c r="E263" i="30"/>
  <c r="G242" i="30"/>
  <c r="G245" i="30"/>
  <c r="I248" i="30"/>
  <c r="I251" i="30"/>
  <c r="K254" i="30"/>
  <c r="K257" i="30"/>
  <c r="K260" i="30"/>
  <c r="K263" i="30"/>
  <c r="K251" i="30"/>
  <c r="K245" i="30"/>
  <c r="A252" i="30"/>
  <c r="E258" i="30"/>
  <c r="E261" i="30"/>
  <c r="G251" i="30"/>
  <c r="K248" i="30"/>
  <c r="I239" i="30"/>
  <c r="K242" i="30"/>
  <c r="A249" i="30"/>
  <c r="K239" i="30"/>
  <c r="A243" i="30"/>
  <c r="A246" i="30"/>
  <c r="E249" i="30"/>
  <c r="E252" i="30"/>
  <c r="E255" i="30"/>
  <c r="G258" i="30"/>
  <c r="E169" i="29"/>
  <c r="G177" i="29"/>
  <c r="I162" i="29"/>
  <c r="A175" i="29"/>
  <c r="G162" i="29"/>
  <c r="E161" i="29"/>
  <c r="G164" i="29"/>
  <c r="G172" i="29"/>
  <c r="A172" i="29"/>
  <c r="K162" i="29"/>
  <c r="I175" i="29"/>
  <c r="K164" i="29"/>
  <c r="E178" i="29"/>
  <c r="A181" i="29"/>
  <c r="G181" i="29"/>
  <c r="I165" i="29"/>
  <c r="G161" i="29"/>
  <c r="I167" i="29"/>
  <c r="I180" i="29"/>
  <c r="K177" i="29"/>
  <c r="K178" i="29"/>
  <c r="K165" i="29"/>
  <c r="A166" i="29"/>
  <c r="E184" i="29"/>
  <c r="K167" i="29"/>
  <c r="A184" i="29"/>
  <c r="I164" i="29"/>
  <c r="A171" i="29"/>
  <c r="K171" i="29"/>
  <c r="K170" i="29"/>
  <c r="E174" i="29"/>
  <c r="A165" i="29"/>
  <c r="G165" i="29"/>
  <c r="I174" i="29"/>
  <c r="K161" i="29"/>
  <c r="E175" i="29"/>
  <c r="G171" i="29"/>
  <c r="E168" i="29"/>
  <c r="I161" i="29"/>
  <c r="I168" i="29"/>
  <c r="E162" i="29"/>
  <c r="K168" i="29"/>
  <c r="A162" i="29"/>
  <c r="E165" i="29"/>
  <c r="G168" i="29"/>
  <c r="I171" i="29"/>
  <c r="K174" i="29"/>
  <c r="A178" i="29"/>
  <c r="E181" i="29"/>
  <c r="G184" i="29"/>
  <c r="I184" i="29"/>
  <c r="G178" i="29"/>
  <c r="I181" i="29"/>
  <c r="K184" i="29"/>
  <c r="A169" i="29"/>
  <c r="E172" i="29"/>
  <c r="G175" i="29"/>
  <c r="I178" i="29"/>
  <c r="K181" i="29"/>
  <c r="A185" i="29"/>
  <c r="E185" i="29"/>
  <c r="E166" i="29"/>
  <c r="A179" i="29"/>
  <c r="G185" i="29"/>
  <c r="K175" i="29"/>
  <c r="A160" i="29"/>
  <c r="E163" i="29"/>
  <c r="G166" i="29"/>
  <c r="I169" i="29"/>
  <c r="K172" i="29"/>
  <c r="A176" i="29"/>
  <c r="E179" i="29"/>
  <c r="G182" i="29"/>
  <c r="I185" i="29"/>
  <c r="A182" i="29"/>
  <c r="I172" i="29"/>
  <c r="E160" i="29"/>
  <c r="G163" i="29"/>
  <c r="I166" i="29"/>
  <c r="K169" i="29"/>
  <c r="A173" i="29"/>
  <c r="E176" i="29"/>
  <c r="G179" i="29"/>
  <c r="I182" i="29"/>
  <c r="K185" i="29"/>
  <c r="A163" i="29"/>
  <c r="G169" i="29"/>
  <c r="E182" i="29"/>
  <c r="G160" i="29"/>
  <c r="I163" i="29"/>
  <c r="K166" i="29"/>
  <c r="A170" i="29"/>
  <c r="E173" i="29"/>
  <c r="G176" i="29"/>
  <c r="I179" i="29"/>
  <c r="K182" i="29"/>
  <c r="A186" i="29"/>
  <c r="E186" i="29"/>
  <c r="K163" i="29"/>
  <c r="E170" i="29"/>
  <c r="K179" i="29"/>
  <c r="K160" i="29"/>
  <c r="A164" i="29"/>
  <c r="E167" i="29"/>
  <c r="G170" i="29"/>
  <c r="I173" i="29"/>
  <c r="K176" i="29"/>
  <c r="A180" i="29"/>
  <c r="E183" i="29"/>
  <c r="G186" i="29"/>
  <c r="I160" i="29"/>
  <c r="A167" i="29"/>
  <c r="G173" i="29"/>
  <c r="I176" i="29"/>
  <c r="A183" i="29"/>
  <c r="A161" i="29"/>
  <c r="E164" i="29"/>
  <c r="G167" i="29"/>
  <c r="I170" i="29"/>
  <c r="K173" i="29"/>
  <c r="A177" i="29"/>
  <c r="E180" i="29"/>
  <c r="G183" i="29"/>
  <c r="I186" i="29"/>
  <c r="A174" i="29"/>
  <c r="E177" i="29"/>
  <c r="G180" i="29"/>
  <c r="I183" i="29"/>
  <c r="K186" i="29"/>
  <c r="K183" i="29"/>
  <c r="A168" i="29"/>
  <c r="E171" i="29"/>
  <c r="G174" i="29"/>
  <c r="I177" i="29"/>
  <c r="K180" i="29"/>
  <c r="A260" i="28"/>
  <c r="E278" i="28"/>
  <c r="K252" i="28"/>
  <c r="K278" i="28"/>
  <c r="A270" i="28"/>
  <c r="K253" i="28"/>
  <c r="K256" i="28"/>
  <c r="E272" i="28"/>
  <c r="A257" i="28"/>
  <c r="I260" i="28"/>
  <c r="K269" i="28"/>
  <c r="G254" i="28"/>
  <c r="K260" i="28"/>
  <c r="A267" i="28"/>
  <c r="A273" i="28"/>
  <c r="I278" i="28"/>
  <c r="K257" i="28"/>
  <c r="A261" i="28"/>
  <c r="A264" i="28"/>
  <c r="E267" i="28"/>
  <c r="E270" i="28"/>
  <c r="A276" i="28"/>
  <c r="K254" i="28"/>
  <c r="A258" i="28"/>
  <c r="E261" i="28"/>
  <c r="E264" i="28"/>
  <c r="G267" i="28"/>
  <c r="G270" i="28"/>
  <c r="E273" i="28"/>
  <c r="A255" i="28"/>
  <c r="E258" i="28"/>
  <c r="G261" i="28"/>
  <c r="G264" i="28"/>
  <c r="I267" i="28"/>
  <c r="I270" i="28"/>
  <c r="G273" i="28"/>
  <c r="E276" i="28"/>
  <c r="E269" i="28"/>
  <c r="G257" i="28"/>
  <c r="I263" i="28"/>
  <c r="K272" i="28"/>
  <c r="I257" i="28"/>
  <c r="K263" i="28"/>
  <c r="I254" i="28"/>
  <c r="A252" i="28"/>
  <c r="E255" i="28"/>
  <c r="G258" i="28"/>
  <c r="I261" i="28"/>
  <c r="I264" i="28"/>
  <c r="K267" i="28"/>
  <c r="K270" i="28"/>
  <c r="G276" i="28"/>
  <c r="E252" i="28"/>
  <c r="G255" i="28"/>
  <c r="I258" i="28"/>
  <c r="K261" i="28"/>
  <c r="K264" i="28"/>
  <c r="A268" i="28"/>
  <c r="A271" i="28"/>
  <c r="I273" i="28"/>
  <c r="I276" i="28"/>
  <c r="K258" i="28"/>
  <c r="A265" i="28"/>
  <c r="E268" i="28"/>
  <c r="K273" i="28"/>
  <c r="A259" i="28"/>
  <c r="I255" i="28"/>
  <c r="A274" i="28"/>
  <c r="A256" i="28"/>
  <c r="A277" i="28"/>
  <c r="I253" i="28"/>
  <c r="G252" i="28"/>
  <c r="A262" i="28"/>
  <c r="I252" i="28"/>
  <c r="K255" i="28"/>
  <c r="E265" i="28"/>
  <c r="G268" i="28"/>
  <c r="E271" i="28"/>
  <c r="G262" i="28"/>
  <c r="G265" i="28"/>
  <c r="I268" i="28"/>
  <c r="E274" i="28"/>
  <c r="A253" i="28"/>
  <c r="E256" i="28"/>
  <c r="I262" i="28"/>
  <c r="I265" i="28"/>
  <c r="K268" i="28"/>
  <c r="G274" i="28"/>
  <c r="E277" i="28"/>
  <c r="E253" i="28"/>
  <c r="G256" i="28"/>
  <c r="I259" i="28"/>
  <c r="K262" i="28"/>
  <c r="K265" i="28"/>
  <c r="A269" i="28"/>
  <c r="K271" i="28"/>
  <c r="I274" i="28"/>
  <c r="G277" i="28"/>
  <c r="E262" i="28"/>
  <c r="K276" i="28"/>
  <c r="E259" i="28"/>
  <c r="G271" i="28"/>
  <c r="G259" i="28"/>
  <c r="I271" i="28"/>
  <c r="G253" i="28"/>
  <c r="I256" i="28"/>
  <c r="K259" i="28"/>
  <c r="A263" i="28"/>
  <c r="A266" i="28"/>
  <c r="A272" i="28"/>
  <c r="K274" i="28"/>
  <c r="I277" i="28"/>
  <c r="A275" i="28"/>
  <c r="E260" i="28"/>
  <c r="E263" i="28"/>
  <c r="G266" i="28"/>
  <c r="G269" i="28"/>
  <c r="G272" i="28"/>
  <c r="E275" i="28"/>
  <c r="A278" i="28"/>
  <c r="A254" i="28"/>
  <c r="E257" i="28"/>
  <c r="G260" i="28"/>
  <c r="G263" i="28"/>
  <c r="I266" i="28"/>
  <c r="I269" i="28"/>
  <c r="I272" i="28"/>
  <c r="G275" i="28"/>
  <c r="E266" i="28"/>
  <c r="E254" i="28"/>
  <c r="K266" i="28"/>
  <c r="I275" i="28"/>
  <c r="G278" i="28"/>
  <c r="K275" i="28"/>
  <c r="K277" i="28"/>
  <c r="E283" i="27"/>
  <c r="K270" i="27"/>
  <c r="E280" i="27"/>
  <c r="G289" i="27"/>
  <c r="G286" i="27"/>
  <c r="K289" i="27"/>
  <c r="K264" i="27"/>
  <c r="K267" i="27"/>
  <c r="A286" i="27"/>
  <c r="I264" i="27"/>
  <c r="E287" i="27"/>
  <c r="I267" i="27"/>
  <c r="E277" i="27"/>
  <c r="E274" i="27"/>
  <c r="G274" i="27"/>
  <c r="K280" i="27"/>
  <c r="K283" i="27"/>
  <c r="A287" i="27"/>
  <c r="K277" i="27"/>
  <c r="I289" i="27"/>
  <c r="G280" i="27"/>
  <c r="A265" i="27"/>
  <c r="I283" i="27"/>
  <c r="I277" i="27"/>
  <c r="G268" i="27"/>
  <c r="I271" i="27"/>
  <c r="I274" i="27"/>
  <c r="A281" i="27"/>
  <c r="A284" i="27"/>
  <c r="I265" i="27"/>
  <c r="I268" i="27"/>
  <c r="K271" i="27"/>
  <c r="K274" i="27"/>
  <c r="A278" i="27"/>
  <c r="E281" i="27"/>
  <c r="E284" i="27"/>
  <c r="G287" i="27"/>
  <c r="I280" i="27"/>
  <c r="E272" i="27"/>
  <c r="G283" i="27"/>
  <c r="G271" i="27"/>
  <c r="K268" i="27"/>
  <c r="E278" i="27"/>
  <c r="I287" i="27"/>
  <c r="G278" i="27"/>
  <c r="K287" i="27"/>
  <c r="E269" i="27"/>
  <c r="K281" i="27"/>
  <c r="A288" i="27"/>
  <c r="I286" i="27"/>
  <c r="E271" i="27"/>
  <c r="E268" i="27"/>
  <c r="G265" i="27"/>
  <c r="K265" i="27"/>
  <c r="A272" i="27"/>
  <c r="A275" i="27"/>
  <c r="G281" i="27"/>
  <c r="G284" i="27"/>
  <c r="A266" i="27"/>
  <c r="A269" i="27"/>
  <c r="E275" i="27"/>
  <c r="I281" i="27"/>
  <c r="I284" i="27"/>
  <c r="A263" i="27"/>
  <c r="G272" i="27"/>
  <c r="G275" i="27"/>
  <c r="I278" i="27"/>
  <c r="K284" i="27"/>
  <c r="E263" i="27"/>
  <c r="E266" i="27"/>
  <c r="G269" i="27"/>
  <c r="I272" i="27"/>
  <c r="I275" i="27"/>
  <c r="K278" i="27"/>
  <c r="A282" i="27"/>
  <c r="A285" i="27"/>
  <c r="E288" i="27"/>
  <c r="K275" i="27"/>
  <c r="K286" i="27"/>
  <c r="I266" i="27"/>
  <c r="G277" i="27"/>
  <c r="K272" i="27"/>
  <c r="G288" i="27"/>
  <c r="A273" i="27"/>
  <c r="E282" i="27"/>
  <c r="K263" i="27"/>
  <c r="A270" i="27"/>
  <c r="G279" i="27"/>
  <c r="G282" i="27"/>
  <c r="I285" i="27"/>
  <c r="K288" i="27"/>
  <c r="A277" i="27"/>
  <c r="A268" i="27"/>
  <c r="E265" i="27"/>
  <c r="D265" i="27" s="1"/>
  <c r="G263" i="27"/>
  <c r="G266" i="27"/>
  <c r="I269" i="27"/>
  <c r="A279" i="27"/>
  <c r="E285" i="27"/>
  <c r="I263" i="27"/>
  <c r="K269" i="27"/>
  <c r="A276" i="27"/>
  <c r="E279" i="27"/>
  <c r="G285" i="27"/>
  <c r="I288" i="27"/>
  <c r="K266" i="27"/>
  <c r="E273" i="27"/>
  <c r="E276" i="27"/>
  <c r="A264" i="27"/>
  <c r="A267" i="27"/>
  <c r="E270" i="27"/>
  <c r="G273" i="27"/>
  <c r="G276" i="27"/>
  <c r="I279" i="27"/>
  <c r="I282" i="27"/>
  <c r="K285" i="27"/>
  <c r="A289" i="27"/>
  <c r="E264" i="27"/>
  <c r="G270" i="27"/>
  <c r="E289" i="27"/>
  <c r="A274" i="27"/>
  <c r="A271" i="27"/>
  <c r="E267" i="27"/>
  <c r="I273" i="27"/>
  <c r="I276" i="27"/>
  <c r="K279" i="27"/>
  <c r="K282" i="27"/>
  <c r="G264" i="27"/>
  <c r="G267" i="27"/>
  <c r="I270" i="27"/>
  <c r="K273" i="27"/>
  <c r="K276" i="27"/>
  <c r="A280" i="27"/>
  <c r="A283" i="27"/>
  <c r="E286" i="27"/>
  <c r="E156" i="25"/>
  <c r="D156" i="25"/>
  <c r="E152" i="24"/>
  <c r="D152" i="24"/>
  <c r="E153" i="23"/>
  <c r="D153" i="23"/>
  <c r="E150" i="22"/>
  <c r="D150" i="22"/>
  <c r="E308" i="21"/>
  <c r="D308" i="21"/>
  <c r="E270" i="20"/>
  <c r="D270" i="20"/>
  <c r="E263" i="19"/>
  <c r="D263" i="19"/>
  <c r="E156" i="18"/>
  <c r="D156" i="18"/>
  <c r="E303" i="17"/>
  <c r="D303" i="17"/>
  <c r="E148" i="16"/>
  <c r="D148" i="16"/>
  <c r="E173" i="15"/>
  <c r="D173" i="15"/>
  <c r="E194" i="14"/>
  <c r="D194" i="14"/>
  <c r="X106" i="13"/>
  <c r="Y107" i="13"/>
  <c r="Z106" i="13" s="1"/>
  <c r="X98" i="13"/>
  <c r="Y99" i="13"/>
  <c r="Z98" i="13" s="1"/>
  <c r="X100" i="13"/>
  <c r="Y101" i="13"/>
  <c r="Z100" i="13" s="1"/>
  <c r="X102" i="13"/>
  <c r="Y103" i="13"/>
  <c r="Z102" i="13" s="1"/>
  <c r="X104" i="13"/>
  <c r="Y105" i="13"/>
  <c r="Z104" i="13" s="1"/>
  <c r="Y97" i="13"/>
  <c r="Z96" i="13" s="1"/>
  <c r="X96" i="13"/>
  <c r="Y95" i="13"/>
  <c r="Z94" i="13" s="1"/>
  <c r="X94" i="13"/>
  <c r="Y93" i="13"/>
  <c r="Z92" i="13" s="1"/>
  <c r="X92" i="13"/>
  <c r="Y91" i="13"/>
  <c r="Z90" i="13" s="1"/>
  <c r="X90" i="13"/>
  <c r="Y89" i="13"/>
  <c r="Z88" i="13" s="1"/>
  <c r="X88" i="13"/>
  <c r="Y87" i="13"/>
  <c r="Z86" i="13" s="1"/>
  <c r="X86" i="13"/>
  <c r="Y85" i="13"/>
  <c r="Z84" i="13" s="1"/>
  <c r="X84" i="13"/>
  <c r="Y83" i="13"/>
  <c r="Z82" i="13" s="1"/>
  <c r="X82" i="13"/>
  <c r="Y66" i="13"/>
  <c r="Z65" i="13" s="1"/>
  <c r="X65" i="13"/>
  <c r="Y64" i="13"/>
  <c r="Z63" i="13" s="1"/>
  <c r="X63" i="13"/>
  <c r="Y62" i="13"/>
  <c r="Z61" i="13" s="1"/>
  <c r="X61" i="13"/>
  <c r="Y60" i="13"/>
  <c r="Z59" i="13" s="1"/>
  <c r="X59" i="13"/>
  <c r="Y58" i="13"/>
  <c r="Z57" i="13" s="1"/>
  <c r="X57" i="13"/>
  <c r="Y56" i="13"/>
  <c r="Z55" i="13" s="1"/>
  <c r="X55" i="13"/>
  <c r="Y54" i="13"/>
  <c r="Z53" i="13" s="1"/>
  <c r="X53" i="13"/>
  <c r="Y52" i="13"/>
  <c r="Z51" i="13" s="1"/>
  <c r="X51" i="13"/>
  <c r="X26" i="13"/>
  <c r="Y27" i="13"/>
  <c r="Z26" i="13" s="1"/>
  <c r="X28" i="13"/>
  <c r="Y29" i="13"/>
  <c r="Z28" i="13" s="1"/>
  <c r="X30" i="13"/>
  <c r="Y31" i="13"/>
  <c r="Z30" i="13" s="1"/>
  <c r="X32" i="13"/>
  <c r="Y33" i="13"/>
  <c r="Z32" i="13" s="1"/>
  <c r="X34" i="13"/>
  <c r="Y35" i="13"/>
  <c r="Z34" i="13" s="1"/>
  <c r="Y25" i="13"/>
  <c r="Z24" i="13" s="1"/>
  <c r="X24" i="13"/>
  <c r="Y23" i="13"/>
  <c r="Z22" i="13" s="1"/>
  <c r="X22" i="13"/>
  <c r="Y21" i="13"/>
  <c r="Z20" i="13" s="1"/>
  <c r="X20" i="13"/>
  <c r="Y19" i="13"/>
  <c r="Z18" i="13" s="1"/>
  <c r="X18" i="13"/>
  <c r="Y17" i="13"/>
  <c r="Z16" i="13" s="1"/>
  <c r="X16" i="13"/>
  <c r="Y15" i="13"/>
  <c r="Z14" i="13" s="1"/>
  <c r="X14" i="13"/>
  <c r="Y13" i="13"/>
  <c r="Z12" i="13" s="1"/>
  <c r="X12" i="13"/>
  <c r="Y11" i="13"/>
  <c r="Z10" i="13" s="1"/>
  <c r="X10" i="13"/>
  <c r="E277" i="12"/>
  <c r="D277" i="12"/>
  <c r="E297" i="11"/>
  <c r="D297" i="11"/>
  <c r="E184" i="10"/>
  <c r="D184" i="10"/>
  <c r="E283" i="39"/>
  <c r="D283" i="39"/>
  <c r="E572" i="7"/>
  <c r="D572" i="7"/>
  <c r="E350" i="6"/>
  <c r="D350" i="6"/>
  <c r="E457" i="5"/>
  <c r="D457" i="5"/>
  <c r="B255" i="4"/>
  <c r="B231" i="4"/>
  <c r="E292" i="4"/>
  <c r="D292" i="4"/>
  <c r="J268" i="35"/>
  <c r="J270" i="35"/>
  <c r="E101" i="35"/>
  <c r="F89" i="34"/>
  <c r="J304" i="35"/>
  <c r="E169" i="35"/>
  <c r="E99" i="35"/>
  <c r="E271" i="35"/>
  <c r="J169" i="35"/>
  <c r="E67" i="35"/>
  <c r="J337" i="35"/>
  <c r="F93" i="34"/>
  <c r="E268" i="35"/>
  <c r="E166" i="35"/>
  <c r="J167" i="35"/>
  <c r="J166" i="35"/>
  <c r="F37" i="34"/>
  <c r="J132" i="35"/>
  <c r="J202" i="35"/>
  <c r="F77" i="34"/>
  <c r="J405" i="35"/>
  <c r="J336" i="35"/>
  <c r="E407" i="35"/>
  <c r="J99" i="35"/>
  <c r="E168" i="35"/>
  <c r="E305" i="35"/>
  <c r="F101" i="34"/>
  <c r="E202" i="35"/>
  <c r="E64" i="35"/>
  <c r="E406" i="35"/>
  <c r="E203" i="35"/>
  <c r="E336" i="35"/>
  <c r="F17" i="34"/>
  <c r="J67" i="35"/>
  <c r="E135" i="35"/>
  <c r="J200" i="35"/>
  <c r="J66" i="35"/>
  <c r="E201" i="35"/>
  <c r="J339" i="35"/>
  <c r="J372" i="35"/>
  <c r="F69" i="34"/>
  <c r="I101" i="35"/>
  <c r="J30" i="35"/>
  <c r="F73" i="34"/>
  <c r="J370" i="35"/>
  <c r="E370" i="35"/>
  <c r="J203" i="35"/>
  <c r="E133" i="35"/>
  <c r="E98" i="35"/>
  <c r="F97" i="34"/>
  <c r="J237" i="35"/>
  <c r="F53" i="34"/>
  <c r="E237" i="35"/>
  <c r="E65" i="35"/>
  <c r="I304" i="35"/>
  <c r="J135" i="35"/>
  <c r="E66" i="35"/>
  <c r="E302" i="35"/>
  <c r="J134" i="35"/>
  <c r="J64" i="35"/>
  <c r="E372" i="35"/>
  <c r="F41" i="34"/>
  <c r="J235" i="35"/>
  <c r="E134" i="35"/>
  <c r="E270" i="35"/>
  <c r="E30" i="35"/>
  <c r="J168" i="35"/>
  <c r="F25" i="34"/>
  <c r="E32" i="35"/>
  <c r="J65" i="35"/>
  <c r="E337" i="35"/>
  <c r="J101" i="35"/>
  <c r="J302" i="35"/>
  <c r="I235" i="35"/>
  <c r="E234" i="35"/>
  <c r="J33" i="35"/>
  <c r="J303" i="35"/>
  <c r="F9" i="34"/>
  <c r="F81" i="34"/>
  <c r="E303" i="35"/>
  <c r="J407" i="35"/>
  <c r="F45" i="34"/>
  <c r="J373" i="35"/>
  <c r="E33" i="35"/>
  <c r="E371" i="35"/>
  <c r="J338" i="35"/>
  <c r="J17" i="32"/>
  <c r="E304" i="35"/>
  <c r="J100" i="35"/>
  <c r="F13" i="34"/>
  <c r="J406" i="35"/>
  <c r="J269" i="35"/>
  <c r="F85" i="34"/>
  <c r="E338" i="35"/>
  <c r="J404" i="35"/>
  <c r="E339" i="35"/>
  <c r="J236" i="35"/>
  <c r="J271" i="35"/>
  <c r="J32" i="35"/>
  <c r="E236" i="35"/>
  <c r="F21" i="34"/>
  <c r="F33" i="34"/>
  <c r="J31" i="35"/>
  <c r="E235" i="35"/>
  <c r="F49" i="34"/>
  <c r="E100" i="35"/>
  <c r="F29" i="34"/>
  <c r="E404" i="35"/>
  <c r="J371" i="35"/>
  <c r="E405" i="35"/>
  <c r="E132" i="35"/>
  <c r="F61" i="34"/>
  <c r="E31" i="35"/>
  <c r="J305" i="35"/>
  <c r="F57" i="34"/>
  <c r="E269" i="35"/>
  <c r="J98" i="35"/>
  <c r="J133" i="35"/>
  <c r="F65" i="34"/>
  <c r="J234" i="35"/>
  <c r="E167" i="35"/>
  <c r="J201" i="35"/>
  <c r="E200" i="35"/>
  <c r="E373" i="35"/>
  <c r="K543" i="7" l="1"/>
  <c r="K559" i="7"/>
  <c r="E549" i="7"/>
  <c r="E565" i="7"/>
  <c r="G554" i="7"/>
  <c r="E566" i="7"/>
  <c r="K545" i="7"/>
  <c r="E567" i="7"/>
  <c r="E552" i="7"/>
  <c r="K547" i="7"/>
  <c r="G558" i="7"/>
  <c r="E554" i="7"/>
  <c r="K549" i="7"/>
  <c r="K566" i="7"/>
  <c r="G562" i="7"/>
  <c r="K552" i="7"/>
  <c r="E544" i="7"/>
  <c r="G566" i="7"/>
  <c r="K544" i="7"/>
  <c r="K560" i="7"/>
  <c r="E550" i="7"/>
  <c r="G555" i="7"/>
  <c r="E551" i="7"/>
  <c r="K546" i="7"/>
  <c r="E568" i="7"/>
  <c r="G557" i="7"/>
  <c r="K563" i="7"/>
  <c r="E542" i="7"/>
  <c r="K564" i="7"/>
  <c r="G543" i="7"/>
  <c r="G560" i="7"/>
  <c r="G561" i="7"/>
  <c r="K567" i="7"/>
  <c r="K553" i="7"/>
  <c r="K561" i="7"/>
  <c r="G556" i="7"/>
  <c r="K562" i="7"/>
  <c r="E553" i="7"/>
  <c r="K548" i="7"/>
  <c r="G559" i="7"/>
  <c r="E555" i="7"/>
  <c r="K550" i="7"/>
  <c r="G547" i="7"/>
  <c r="E543" i="7"/>
  <c r="K554" i="7"/>
  <c r="G550" i="7"/>
  <c r="E556" i="7"/>
  <c r="G546" i="7"/>
  <c r="K568" i="7"/>
  <c r="E559" i="7"/>
  <c r="K555" i="7"/>
  <c r="G548" i="7"/>
  <c r="G549" i="7"/>
  <c r="E545" i="7"/>
  <c r="K556" i="7"/>
  <c r="E546" i="7"/>
  <c r="E562" i="7"/>
  <c r="G551" i="7"/>
  <c r="G567" i="7"/>
  <c r="K557" i="7"/>
  <c r="E563" i="7"/>
  <c r="G552" i="7"/>
  <c r="K558" i="7"/>
  <c r="E564" i="7"/>
  <c r="G542" i="7"/>
  <c r="K565" i="7"/>
  <c r="G545" i="7"/>
  <c r="E557" i="7"/>
  <c r="E558" i="7"/>
  <c r="G565" i="7"/>
  <c r="E547" i="7"/>
  <c r="G568" i="7"/>
  <c r="K542" i="7"/>
  <c r="E548" i="7"/>
  <c r="G553" i="7"/>
  <c r="G544" i="7"/>
  <c r="K551" i="7"/>
  <c r="G563" i="7"/>
  <c r="G564" i="7"/>
  <c r="E560" i="7"/>
  <c r="E561" i="7"/>
  <c r="K285" i="17"/>
  <c r="G274" i="17"/>
  <c r="G290" i="17"/>
  <c r="K288" i="17"/>
  <c r="K289" i="17"/>
  <c r="K274" i="17"/>
  <c r="G295" i="17"/>
  <c r="K275" i="17"/>
  <c r="G281" i="17"/>
  <c r="G286" i="17"/>
  <c r="K286" i="17"/>
  <c r="G275" i="17"/>
  <c r="G291" i="17"/>
  <c r="G293" i="17"/>
  <c r="G273" i="17"/>
  <c r="G278" i="17"/>
  <c r="G279" i="17"/>
  <c r="K291" i="17"/>
  <c r="K293" i="17"/>
  <c r="G284" i="17"/>
  <c r="K280" i="17"/>
  <c r="K287" i="17"/>
  <c r="G276" i="17"/>
  <c r="G292" i="17"/>
  <c r="G277" i="17"/>
  <c r="G294" i="17"/>
  <c r="G296" i="17"/>
  <c r="K276" i="17"/>
  <c r="K279" i="17"/>
  <c r="K296" i="17"/>
  <c r="K278" i="17"/>
  <c r="G280" i="17"/>
  <c r="K290" i="17"/>
  <c r="G283" i="17"/>
  <c r="K281" i="17"/>
  <c r="K282" i="17"/>
  <c r="K298" i="17"/>
  <c r="G287" i="17"/>
  <c r="K273" i="17"/>
  <c r="G297" i="17"/>
  <c r="K277" i="17"/>
  <c r="G298" i="17"/>
  <c r="K294" i="17"/>
  <c r="K295" i="17"/>
  <c r="K283" i="17"/>
  <c r="K299" i="17"/>
  <c r="G288" i="17"/>
  <c r="K284" i="17"/>
  <c r="G289" i="17"/>
  <c r="K292" i="17"/>
  <c r="G282" i="17"/>
  <c r="G299" i="17"/>
  <c r="G285" i="17"/>
  <c r="K297" i="17"/>
  <c r="E344" i="26"/>
  <c r="E332" i="26"/>
  <c r="E333" i="26"/>
  <c r="E337" i="26"/>
  <c r="E340" i="26"/>
  <c r="E345" i="26"/>
  <c r="E346" i="26"/>
  <c r="E331" i="26"/>
  <c r="E347" i="26"/>
  <c r="E348" i="26"/>
  <c r="E349" i="26"/>
  <c r="E352" i="26"/>
  <c r="E356" i="26"/>
  <c r="I330" i="26"/>
  <c r="G330" i="26"/>
  <c r="E334" i="26"/>
  <c r="E350" i="26"/>
  <c r="E353" i="26"/>
  <c r="E341" i="26"/>
  <c r="E343" i="26"/>
  <c r="E335" i="26"/>
  <c r="E351" i="26"/>
  <c r="E355" i="26"/>
  <c r="E336" i="26"/>
  <c r="E338" i="26"/>
  <c r="E354" i="26"/>
  <c r="E339" i="26"/>
  <c r="E330" i="26"/>
  <c r="E342" i="26"/>
  <c r="K342" i="26"/>
  <c r="G332" i="26"/>
  <c r="G348" i="26"/>
  <c r="K345" i="26"/>
  <c r="K346" i="26"/>
  <c r="G352" i="26"/>
  <c r="G337" i="26"/>
  <c r="G356" i="26"/>
  <c r="G342" i="26"/>
  <c r="K354" i="26"/>
  <c r="K343" i="26"/>
  <c r="G333" i="26"/>
  <c r="G349" i="26"/>
  <c r="G335" i="26"/>
  <c r="G336" i="26"/>
  <c r="K331" i="26"/>
  <c r="G353" i="26"/>
  <c r="K332" i="26"/>
  <c r="K333" i="26"/>
  <c r="K336" i="26"/>
  <c r="K344" i="26"/>
  <c r="G334" i="26"/>
  <c r="G350" i="26"/>
  <c r="G351" i="26"/>
  <c r="K347" i="26"/>
  <c r="K348" i="26"/>
  <c r="G339" i="26"/>
  <c r="G340" i="26"/>
  <c r="G341" i="26"/>
  <c r="K338" i="26"/>
  <c r="G344" i="26"/>
  <c r="K334" i="26"/>
  <c r="K350" i="26"/>
  <c r="K337" i="26"/>
  <c r="K353" i="26"/>
  <c r="K339" i="26"/>
  <c r="K355" i="26"/>
  <c r="G345" i="26"/>
  <c r="K341" i="26"/>
  <c r="G347" i="26"/>
  <c r="G354" i="26"/>
  <c r="G355" i="26"/>
  <c r="K351" i="26"/>
  <c r="K352" i="26"/>
  <c r="G343" i="26"/>
  <c r="K340" i="26"/>
  <c r="K356" i="26"/>
  <c r="G346" i="26"/>
  <c r="G331" i="26"/>
  <c r="G338" i="26"/>
  <c r="K349" i="26"/>
  <c r="K335" i="26"/>
  <c r="G261" i="39"/>
  <c r="G277" i="39"/>
  <c r="G264" i="39"/>
  <c r="G270" i="39"/>
  <c r="G272" i="39"/>
  <c r="G262" i="39"/>
  <c r="G278" i="39"/>
  <c r="G253" i="39"/>
  <c r="G268" i="39"/>
  <c r="G254" i="39"/>
  <c r="G263" i="39"/>
  <c r="G279" i="39"/>
  <c r="G265" i="39"/>
  <c r="G266" i="39"/>
  <c r="G267" i="39"/>
  <c r="G256" i="39"/>
  <c r="G255" i="39"/>
  <c r="G257" i="39"/>
  <c r="G258" i="39"/>
  <c r="G274" i="39"/>
  <c r="G276" i="39"/>
  <c r="G273" i="39"/>
  <c r="G259" i="39"/>
  <c r="G275" i="39"/>
  <c r="G260" i="39"/>
  <c r="G269" i="39"/>
  <c r="G271" i="39"/>
  <c r="G139" i="25"/>
  <c r="G133" i="25"/>
  <c r="G140" i="25"/>
  <c r="G144" i="25"/>
  <c r="G141" i="25"/>
  <c r="G143" i="25"/>
  <c r="G129" i="25"/>
  <c r="G130" i="25"/>
  <c r="G149" i="25"/>
  <c r="G135" i="25"/>
  <c r="G142" i="25"/>
  <c r="G128" i="25"/>
  <c r="G150" i="25"/>
  <c r="G152" i="25"/>
  <c r="G127" i="25"/>
  <c r="G145" i="25"/>
  <c r="G136" i="25"/>
  <c r="G131" i="25"/>
  <c r="G147" i="25"/>
  <c r="G132" i="25"/>
  <c r="G148" i="25"/>
  <c r="G137" i="25"/>
  <c r="G138" i="25"/>
  <c r="G146" i="25"/>
  <c r="G134" i="25"/>
  <c r="G151" i="25"/>
  <c r="A154" i="10"/>
  <c r="G445" i="5"/>
  <c r="K247" i="12"/>
  <c r="A240" i="20"/>
  <c r="D165" i="29"/>
  <c r="A262" i="4"/>
  <c r="G247" i="12"/>
  <c r="K444" i="5"/>
  <c r="I440" i="5"/>
  <c r="A233" i="19"/>
  <c r="K436" i="5"/>
  <c r="K429" i="5"/>
  <c r="K427" i="5"/>
  <c r="E448" i="5"/>
  <c r="E432" i="5"/>
  <c r="G443" i="5"/>
  <c r="I427" i="5"/>
  <c r="I438" i="5"/>
  <c r="K449" i="5"/>
  <c r="K433" i="5"/>
  <c r="E450" i="5"/>
  <c r="A272" i="4"/>
  <c r="E447" i="5"/>
  <c r="E431" i="5"/>
  <c r="G442" i="5"/>
  <c r="I453" i="5"/>
  <c r="I437" i="5"/>
  <c r="K448" i="5"/>
  <c r="K432" i="5"/>
  <c r="K451" i="5"/>
  <c r="E446" i="5"/>
  <c r="E430" i="5"/>
  <c r="G441" i="5"/>
  <c r="I452" i="5"/>
  <c r="I436" i="5"/>
  <c r="K447" i="5"/>
  <c r="K431" i="5"/>
  <c r="AM33" i="13"/>
  <c r="AW29" i="13"/>
  <c r="AU26" i="13"/>
  <c r="AS23" i="13"/>
  <c r="AQ20" i="13"/>
  <c r="AM17" i="13"/>
  <c r="AW13" i="13"/>
  <c r="AU10" i="13"/>
  <c r="AW32" i="13"/>
  <c r="AU29" i="13"/>
  <c r="AS26" i="13"/>
  <c r="AQ23" i="13"/>
  <c r="AM20" i="13"/>
  <c r="AW16" i="13"/>
  <c r="AU13" i="13"/>
  <c r="AS10" i="13"/>
  <c r="AU32" i="13"/>
  <c r="AS29" i="13"/>
  <c r="AQ26" i="13"/>
  <c r="AM23" i="13"/>
  <c r="AW19" i="13"/>
  <c r="AU16" i="13"/>
  <c r="AS13" i="13"/>
  <c r="AQ10" i="13"/>
  <c r="AS32" i="13"/>
  <c r="AQ29" i="13"/>
  <c r="AM26" i="13"/>
  <c r="AW22" i="13"/>
  <c r="AU19" i="13"/>
  <c r="AS16" i="13"/>
  <c r="AQ13" i="13"/>
  <c r="AM10" i="13"/>
  <c r="AW34" i="13"/>
  <c r="AU31" i="13"/>
  <c r="AS28" i="13"/>
  <c r="AQ25" i="13"/>
  <c r="AM22" i="13"/>
  <c r="AW18" i="13"/>
  <c r="AU15" i="13"/>
  <c r="AS12" i="13"/>
  <c r="AQ9" i="13"/>
  <c r="AS33" i="13"/>
  <c r="AQ30" i="13"/>
  <c r="AM27" i="13"/>
  <c r="AW23" i="13"/>
  <c r="AU20" i="13"/>
  <c r="AS17" i="13"/>
  <c r="AQ14" i="13"/>
  <c r="AM11" i="13"/>
  <c r="AS30" i="13"/>
  <c r="AW24" i="13"/>
  <c r="AS19" i="13"/>
  <c r="AW14" i="13"/>
  <c r="AS9" i="13"/>
  <c r="AU34" i="13"/>
  <c r="AM30" i="13"/>
  <c r="AU24" i="13"/>
  <c r="AQ19" i="13"/>
  <c r="AU14" i="13"/>
  <c r="AM9" i="13"/>
  <c r="AS34" i="13"/>
  <c r="AM29" i="13"/>
  <c r="AS24" i="13"/>
  <c r="AM19" i="13"/>
  <c r="AS14" i="13"/>
  <c r="AW8" i="13"/>
  <c r="AQ34" i="13"/>
  <c r="AW28" i="13"/>
  <c r="AQ24" i="13"/>
  <c r="AU18" i="13"/>
  <c r="AM14" i="13"/>
  <c r="AU8" i="13"/>
  <c r="AM34" i="13"/>
  <c r="AU28" i="13"/>
  <c r="AM24" i="13"/>
  <c r="AS18" i="13"/>
  <c r="AM13" i="13"/>
  <c r="AS8" i="13"/>
  <c r="AW33" i="13"/>
  <c r="AQ28" i="13"/>
  <c r="AU23" i="13"/>
  <c r="AQ18" i="13"/>
  <c r="AW12" i="13"/>
  <c r="AQ8" i="13"/>
  <c r="AS31" i="13"/>
  <c r="AW26" i="13"/>
  <c r="AS21" i="13"/>
  <c r="AM16" i="13"/>
  <c r="AS11" i="13"/>
  <c r="AQ31" i="13"/>
  <c r="AW25" i="13"/>
  <c r="AQ21" i="13"/>
  <c r="AW15" i="13"/>
  <c r="AQ11" i="13"/>
  <c r="AW30" i="13"/>
  <c r="AS25" i="13"/>
  <c r="AW20" i="13"/>
  <c r="AQ15" i="13"/>
  <c r="AW9" i="13"/>
  <c r="AU33" i="13"/>
  <c r="AQ22" i="13"/>
  <c r="AU11" i="13"/>
  <c r="AQ33" i="13"/>
  <c r="AW21" i="13"/>
  <c r="AW10" i="13"/>
  <c r="AQ32" i="13"/>
  <c r="AU21" i="13"/>
  <c r="AU9" i="13"/>
  <c r="AM32" i="13"/>
  <c r="AM21" i="13"/>
  <c r="AM8" i="13"/>
  <c r="AW31" i="13"/>
  <c r="AS20" i="13"/>
  <c r="AM31" i="13"/>
  <c r="AM18" i="13"/>
  <c r="AU30" i="13"/>
  <c r="AW17" i="13"/>
  <c r="AM28" i="13"/>
  <c r="AU17" i="13"/>
  <c r="AW27" i="13"/>
  <c r="AU27" i="13"/>
  <c r="AQ16" i="13"/>
  <c r="AS27" i="13"/>
  <c r="AS15" i="13"/>
  <c r="AQ27" i="13"/>
  <c r="AM15" i="13"/>
  <c r="AU25" i="13"/>
  <c r="AU12" i="13"/>
  <c r="AM25" i="13"/>
  <c r="AQ12" i="13"/>
  <c r="AU22" i="13"/>
  <c r="AM12" i="13"/>
  <c r="AS22" i="13"/>
  <c r="AQ17" i="13"/>
  <c r="AW11" i="13"/>
  <c r="A320" i="13"/>
  <c r="G314" i="13"/>
  <c r="A314" i="13"/>
  <c r="A305" i="13"/>
  <c r="I304" i="13"/>
  <c r="A313" i="13"/>
  <c r="A304" i="13"/>
  <c r="E308" i="13"/>
  <c r="I325" i="13"/>
  <c r="E319" i="13"/>
  <c r="K318" i="13"/>
  <c r="K317" i="13"/>
  <c r="E325" i="13"/>
  <c r="A319" i="13"/>
  <c r="I313" i="13"/>
  <c r="E309" i="13"/>
  <c r="K304" i="13"/>
  <c r="G324" i="13"/>
  <c r="G308" i="13"/>
  <c r="G313" i="13"/>
  <c r="G303" i="13"/>
  <c r="A323" i="13"/>
  <c r="I317" i="13"/>
  <c r="I312" i="13"/>
  <c r="A308" i="13"/>
  <c r="E303" i="13"/>
  <c r="A311" i="13"/>
  <c r="K310" i="13"/>
  <c r="I322" i="13"/>
  <c r="E317" i="13"/>
  <c r="G312" i="13"/>
  <c r="K307" i="13"/>
  <c r="A303" i="13"/>
  <c r="A307" i="13"/>
  <c r="A302" i="13"/>
  <c r="E321" i="13"/>
  <c r="A321" i="13"/>
  <c r="G322" i="13"/>
  <c r="K316" i="13"/>
  <c r="I311" i="13"/>
  <c r="I307" i="13"/>
  <c r="G302" i="13"/>
  <c r="E316" i="13"/>
  <c r="A316" i="13"/>
  <c r="K315" i="13"/>
  <c r="E322" i="13"/>
  <c r="I316" i="13"/>
  <c r="G311" i="13"/>
  <c r="E307" i="13"/>
  <c r="E302" i="13"/>
  <c r="A322" i="13"/>
  <c r="E311" i="13"/>
  <c r="I306" i="13"/>
  <c r="G306" i="13"/>
  <c r="I328" i="13"/>
  <c r="K320" i="13"/>
  <c r="I315" i="13"/>
  <c r="G310" i="13"/>
  <c r="E306" i="13"/>
  <c r="G320" i="13"/>
  <c r="E310" i="13"/>
  <c r="A306" i="13"/>
  <c r="K319" i="13"/>
  <c r="I309" i="13"/>
  <c r="E305" i="13"/>
  <c r="G325" i="13"/>
  <c r="G309" i="13"/>
  <c r="E324" i="13"/>
  <c r="A324" i="13"/>
  <c r="G328" i="13"/>
  <c r="K314" i="13"/>
  <c r="G327" i="13"/>
  <c r="I314" i="13"/>
  <c r="K309" i="13"/>
  <c r="I305" i="13"/>
  <c r="K308" i="13"/>
  <c r="A318" i="13"/>
  <c r="K312" i="13"/>
  <c r="E323" i="13"/>
  <c r="K302" i="13"/>
  <c r="G326" i="13"/>
  <c r="E327" i="13"/>
  <c r="K305" i="13"/>
  <c r="K303" i="13"/>
  <c r="G307" i="13"/>
  <c r="G305" i="13"/>
  <c r="K328" i="13"/>
  <c r="I308" i="13"/>
  <c r="G315" i="13"/>
  <c r="K311" i="13"/>
  <c r="K325" i="13"/>
  <c r="A317" i="13"/>
  <c r="A315" i="13"/>
  <c r="E320" i="13"/>
  <c r="A325" i="13"/>
  <c r="K326" i="13"/>
  <c r="I321" i="13"/>
  <c r="E304" i="13"/>
  <c r="I327" i="13"/>
  <c r="A309" i="13"/>
  <c r="E312" i="13"/>
  <c r="I310" i="13"/>
  <c r="G319" i="13"/>
  <c r="K313" i="13"/>
  <c r="I318" i="13"/>
  <c r="K321" i="13"/>
  <c r="I303" i="13"/>
  <c r="E318" i="13"/>
  <c r="G316" i="13"/>
  <c r="K306" i="13"/>
  <c r="G323" i="13"/>
  <c r="G321" i="13"/>
  <c r="A310" i="13"/>
  <c r="I326" i="13"/>
  <c r="I324" i="13"/>
  <c r="E313" i="13"/>
  <c r="I323" i="13"/>
  <c r="K327" i="13"/>
  <c r="K324" i="13"/>
  <c r="I319" i="13"/>
  <c r="E314" i="13"/>
  <c r="A328" i="13"/>
  <c r="K322" i="13"/>
  <c r="G317" i="13"/>
  <c r="A312" i="13"/>
  <c r="A326" i="13"/>
  <c r="I320" i="13"/>
  <c r="E315" i="13"/>
  <c r="G304" i="13"/>
  <c r="E326" i="13"/>
  <c r="K323" i="13"/>
  <c r="G318" i="13"/>
  <c r="E328" i="13"/>
  <c r="A327" i="13"/>
  <c r="I302" i="13"/>
  <c r="E445" i="5"/>
  <c r="G440" i="5"/>
  <c r="I451" i="5"/>
  <c r="I435" i="5"/>
  <c r="K446" i="5"/>
  <c r="K430" i="5"/>
  <c r="E429" i="5"/>
  <c r="E444" i="5"/>
  <c r="E428" i="5"/>
  <c r="G439" i="5"/>
  <c r="I450" i="5"/>
  <c r="I434" i="5"/>
  <c r="K445" i="5"/>
  <c r="K435" i="5"/>
  <c r="E443" i="5"/>
  <c r="G438" i="5"/>
  <c r="I433" i="5"/>
  <c r="K428" i="5"/>
  <c r="G427" i="5"/>
  <c r="I449" i="5"/>
  <c r="G278" i="4"/>
  <c r="E442" i="5"/>
  <c r="G453" i="5"/>
  <c r="G437" i="5"/>
  <c r="I448" i="5"/>
  <c r="I432" i="5"/>
  <c r="K443" i="5"/>
  <c r="G436" i="5"/>
  <c r="I447" i="5"/>
  <c r="I431" i="5"/>
  <c r="K442" i="5"/>
  <c r="A133" i="16"/>
  <c r="E440" i="5"/>
  <c r="K441" i="5"/>
  <c r="E434" i="5"/>
  <c r="G451" i="5"/>
  <c r="I446" i="5"/>
  <c r="E439" i="5"/>
  <c r="G450" i="5"/>
  <c r="G434" i="5"/>
  <c r="I445" i="5"/>
  <c r="I429" i="5"/>
  <c r="K440" i="5"/>
  <c r="E441" i="5"/>
  <c r="G435" i="5"/>
  <c r="I430" i="5"/>
  <c r="E427" i="5"/>
  <c r="E438" i="5"/>
  <c r="G449" i="5"/>
  <c r="G433" i="5"/>
  <c r="I444" i="5"/>
  <c r="I428" i="5"/>
  <c r="K439" i="5"/>
  <c r="D169" i="29"/>
  <c r="E275" i="4"/>
  <c r="E437" i="5"/>
  <c r="G432" i="5"/>
  <c r="K438" i="5"/>
  <c r="G452" i="5"/>
  <c r="E453" i="5"/>
  <c r="G448" i="5"/>
  <c r="I443" i="5"/>
  <c r="E452" i="5"/>
  <c r="E436" i="5"/>
  <c r="G447" i="5"/>
  <c r="G431" i="5"/>
  <c r="I442" i="5"/>
  <c r="K453" i="5"/>
  <c r="K437" i="5"/>
  <c r="G429" i="5"/>
  <c r="E451" i="5"/>
  <c r="E435" i="5"/>
  <c r="G446" i="5"/>
  <c r="G430" i="5"/>
  <c r="I441" i="5"/>
  <c r="K452" i="5"/>
  <c r="D257" i="28"/>
  <c r="F257" i="28" s="1"/>
  <c r="E449" i="5"/>
  <c r="E433" i="5"/>
  <c r="G444" i="5"/>
  <c r="G428" i="5"/>
  <c r="I439" i="5"/>
  <c r="K450" i="5"/>
  <c r="K434" i="5"/>
  <c r="A247" i="12"/>
  <c r="A273" i="17"/>
  <c r="A333" i="26"/>
  <c r="I342" i="26"/>
  <c r="A349" i="26"/>
  <c r="A336" i="26"/>
  <c r="A330" i="26"/>
  <c r="I339" i="26"/>
  <c r="A346" i="26"/>
  <c r="I355" i="26"/>
  <c r="I336" i="26"/>
  <c r="D336" i="26" s="1"/>
  <c r="A343" i="26"/>
  <c r="I352" i="26"/>
  <c r="D352" i="26" s="1"/>
  <c r="A340" i="26"/>
  <c r="I349" i="26"/>
  <c r="D349" i="26" s="1"/>
  <c r="A356" i="26"/>
  <c r="I333" i="26"/>
  <c r="A337" i="26"/>
  <c r="I346" i="26"/>
  <c r="A353" i="26"/>
  <c r="K330" i="26"/>
  <c r="I343" i="26"/>
  <c r="A350" i="26"/>
  <c r="A331" i="26"/>
  <c r="A334" i="26"/>
  <c r="I340" i="26"/>
  <c r="A347" i="26"/>
  <c r="I356" i="26"/>
  <c r="I344" i="26"/>
  <c r="I337" i="26"/>
  <c r="A344" i="26"/>
  <c r="I353" i="26"/>
  <c r="A341" i="26"/>
  <c r="I350" i="26"/>
  <c r="I331" i="26"/>
  <c r="I334" i="26"/>
  <c r="D334" i="26" s="1"/>
  <c r="A338" i="26"/>
  <c r="I347" i="26"/>
  <c r="D347" i="26" s="1"/>
  <c r="A354" i="26"/>
  <c r="A351" i="26"/>
  <c r="A332" i="26"/>
  <c r="A335" i="26"/>
  <c r="I341" i="26"/>
  <c r="A348" i="26"/>
  <c r="I338" i="26"/>
  <c r="A345" i="26"/>
  <c r="I354" i="26"/>
  <c r="I345" i="26"/>
  <c r="A342" i="26"/>
  <c r="I351" i="26"/>
  <c r="D351" i="26" s="1"/>
  <c r="I332" i="26"/>
  <c r="I335" i="26"/>
  <c r="A339" i="26"/>
  <c r="I348" i="26"/>
  <c r="D348" i="26" s="1"/>
  <c r="A355" i="26"/>
  <c r="A352" i="26"/>
  <c r="D247" i="30"/>
  <c r="F247" i="30" s="1"/>
  <c r="D266" i="31"/>
  <c r="F266" i="31" s="1"/>
  <c r="D245" i="31"/>
  <c r="J245" i="31" s="1"/>
  <c r="D247" i="31"/>
  <c r="F247" i="31" s="1"/>
  <c r="D249" i="31"/>
  <c r="F249" i="31" s="1"/>
  <c r="D257" i="31"/>
  <c r="H257" i="31" s="1"/>
  <c r="D258" i="31"/>
  <c r="J258" i="31" s="1"/>
  <c r="D255" i="31"/>
  <c r="L255" i="31" s="1"/>
  <c r="D265" i="31"/>
  <c r="H265" i="31" s="1"/>
  <c r="L248" i="31"/>
  <c r="D251" i="31"/>
  <c r="F251" i="31" s="1"/>
  <c r="D254" i="31"/>
  <c r="F254" i="31" s="1"/>
  <c r="D250" i="31"/>
  <c r="H250" i="31" s="1"/>
  <c r="D253" i="31"/>
  <c r="H253" i="31" s="1"/>
  <c r="D243" i="31"/>
  <c r="H243" i="31" s="1"/>
  <c r="D264" i="31"/>
  <c r="F264" i="31" s="1"/>
  <c r="I268" i="31"/>
  <c r="D241" i="31"/>
  <c r="H241" i="31" s="1"/>
  <c r="D256" i="31"/>
  <c r="J256" i="31" s="1"/>
  <c r="G268" i="31"/>
  <c r="K271" i="31" s="1"/>
  <c r="D260" i="31"/>
  <c r="H260" i="31" s="1"/>
  <c r="D246" i="31"/>
  <c r="F246" i="31" s="1"/>
  <c r="D263" i="31"/>
  <c r="J263" i="31" s="1"/>
  <c r="E268" i="31"/>
  <c r="D261" i="31"/>
  <c r="F261" i="31" s="1"/>
  <c r="D259" i="31"/>
  <c r="L259" i="31" s="1"/>
  <c r="D252" i="31"/>
  <c r="J252" i="31" s="1"/>
  <c r="A268" i="31"/>
  <c r="D262" i="31"/>
  <c r="J262" i="31" s="1"/>
  <c r="K268" i="31"/>
  <c r="K270" i="31" s="1"/>
  <c r="J248" i="31"/>
  <c r="D244" i="31"/>
  <c r="H248" i="31"/>
  <c r="D242" i="31"/>
  <c r="F242" i="31" s="1"/>
  <c r="D267" i="31"/>
  <c r="F267" i="31" s="1"/>
  <c r="D244" i="30"/>
  <c r="H244" i="30" s="1"/>
  <c r="D256" i="30"/>
  <c r="L256" i="30" s="1"/>
  <c r="D253" i="30"/>
  <c r="F253" i="30" s="1"/>
  <c r="D241" i="30"/>
  <c r="H241" i="30" s="1"/>
  <c r="D246" i="30"/>
  <c r="H246" i="30" s="1"/>
  <c r="D250" i="30"/>
  <c r="F250" i="30" s="1"/>
  <c r="D248" i="30"/>
  <c r="F248" i="30" s="1"/>
  <c r="D238" i="30"/>
  <c r="F238" i="30" s="1"/>
  <c r="D259" i="30"/>
  <c r="F259" i="30" s="1"/>
  <c r="D262" i="30"/>
  <c r="H262" i="30" s="1"/>
  <c r="D252" i="30"/>
  <c r="H252" i="30" s="1"/>
  <c r="D242" i="30"/>
  <c r="F242" i="30" s="1"/>
  <c r="D239" i="30"/>
  <c r="F239" i="30" s="1"/>
  <c r="D261" i="30"/>
  <c r="H261" i="30" s="1"/>
  <c r="D258" i="30"/>
  <c r="J258" i="30" s="1"/>
  <c r="D237" i="30"/>
  <c r="L237" i="30" s="1"/>
  <c r="D245" i="30"/>
  <c r="J245" i="30" s="1"/>
  <c r="K264" i="30"/>
  <c r="K266" i="30" s="1"/>
  <c r="G264" i="30"/>
  <c r="K267" i="30" s="1"/>
  <c r="I264" i="30"/>
  <c r="E264" i="30"/>
  <c r="D249" i="30"/>
  <c r="H249" i="30" s="1"/>
  <c r="D240" i="30"/>
  <c r="L240" i="30" s="1"/>
  <c r="D254" i="30"/>
  <c r="J254" i="30" s="1"/>
  <c r="D260" i="30"/>
  <c r="L260" i="30" s="1"/>
  <c r="D263" i="30"/>
  <c r="F263" i="30" s="1"/>
  <c r="D257" i="30"/>
  <c r="D243" i="30"/>
  <c r="J243" i="30" s="1"/>
  <c r="A264" i="30"/>
  <c r="D255" i="30"/>
  <c r="L255" i="30" s="1"/>
  <c r="D251" i="30"/>
  <c r="F251" i="30" s="1"/>
  <c r="D162" i="29"/>
  <c r="L162" i="29" s="1"/>
  <c r="D178" i="29"/>
  <c r="H178" i="29" s="1"/>
  <c r="D181" i="29"/>
  <c r="J181" i="29" s="1"/>
  <c r="D175" i="29"/>
  <c r="J175" i="29" s="1"/>
  <c r="D180" i="29"/>
  <c r="J180" i="29" s="1"/>
  <c r="D168" i="29"/>
  <c r="H168" i="29" s="1"/>
  <c r="D161" i="29"/>
  <c r="J161" i="29" s="1"/>
  <c r="D160" i="29"/>
  <c r="H160" i="29" s="1"/>
  <c r="D164" i="29"/>
  <c r="J164" i="29" s="1"/>
  <c r="D184" i="29"/>
  <c r="J184" i="29" s="1"/>
  <c r="D166" i="29"/>
  <c r="F166" i="29" s="1"/>
  <c r="D185" i="29"/>
  <c r="H185" i="29" s="1"/>
  <c r="D174" i="29"/>
  <c r="F174" i="29" s="1"/>
  <c r="D177" i="29"/>
  <c r="F177" i="29" s="1"/>
  <c r="D173" i="29"/>
  <c r="H173" i="29" s="1"/>
  <c r="I187" i="29"/>
  <c r="D182" i="29"/>
  <c r="L182" i="29" s="1"/>
  <c r="D179" i="29"/>
  <c r="F179" i="29" s="1"/>
  <c r="D171" i="29"/>
  <c r="J171" i="29" s="1"/>
  <c r="K187" i="29"/>
  <c r="K189" i="29" s="1"/>
  <c r="D163" i="29"/>
  <c r="L163" i="29" s="1"/>
  <c r="D170" i="29"/>
  <c r="J170" i="29" s="1"/>
  <c r="G187" i="29"/>
  <c r="K190" i="29" s="1"/>
  <c r="D186" i="29"/>
  <c r="J186" i="29" s="1"/>
  <c r="D176" i="29"/>
  <c r="F176" i="29" s="1"/>
  <c r="D172" i="29"/>
  <c r="J172" i="29" s="1"/>
  <c r="A187" i="29"/>
  <c r="D183" i="29"/>
  <c r="H183" i="29" s="1"/>
  <c r="E187" i="29"/>
  <c r="D167" i="29"/>
  <c r="L167" i="29" s="1"/>
  <c r="J165" i="29"/>
  <c r="H165" i="29"/>
  <c r="D260" i="28"/>
  <c r="J260" i="28" s="1"/>
  <c r="D254" i="28"/>
  <c r="J254" i="28" s="1"/>
  <c r="D274" i="28"/>
  <c r="F274" i="28" s="1"/>
  <c r="D268" i="28"/>
  <c r="J268" i="28" s="1"/>
  <c r="D252" i="28"/>
  <c r="L252" i="28" s="1"/>
  <c r="D258" i="28"/>
  <c r="L258" i="28" s="1"/>
  <c r="D265" i="28"/>
  <c r="H265" i="28" s="1"/>
  <c r="D277" i="28"/>
  <c r="H277" i="28" s="1"/>
  <c r="D256" i="28"/>
  <c r="H256" i="28" s="1"/>
  <c r="D255" i="28"/>
  <c r="D266" i="28"/>
  <c r="H266" i="28" s="1"/>
  <c r="D264" i="28"/>
  <c r="J264" i="28" s="1"/>
  <c r="D261" i="28"/>
  <c r="J261" i="28" s="1"/>
  <c r="K279" i="28"/>
  <c r="K281" i="28" s="1"/>
  <c r="I279" i="28"/>
  <c r="D262" i="28"/>
  <c r="H262" i="28" s="1"/>
  <c r="D270" i="28"/>
  <c r="D275" i="28"/>
  <c r="H275" i="28" s="1"/>
  <c r="D263" i="28"/>
  <c r="F263" i="28" s="1"/>
  <c r="D267" i="28"/>
  <c r="H267" i="28" s="1"/>
  <c r="D271" i="28"/>
  <c r="L271" i="28" s="1"/>
  <c r="A279" i="28"/>
  <c r="D273" i="28"/>
  <c r="L273" i="28" s="1"/>
  <c r="D259" i="28"/>
  <c r="H259" i="28" s="1"/>
  <c r="G279" i="28"/>
  <c r="K282" i="28" s="1"/>
  <c r="D253" i="28"/>
  <c r="L253" i="28" s="1"/>
  <c r="D272" i="28"/>
  <c r="J272" i="28" s="1"/>
  <c r="D269" i="28"/>
  <c r="F269" i="28" s="1"/>
  <c r="E279" i="28"/>
  <c r="D276" i="28"/>
  <c r="H276" i="28" s="1"/>
  <c r="D278" i="28"/>
  <c r="J278" i="28" s="1"/>
  <c r="D267" i="27"/>
  <c r="H267" i="27" s="1"/>
  <c r="D283" i="27"/>
  <c r="F283" i="27" s="1"/>
  <c r="D280" i="27"/>
  <c r="J280" i="27" s="1"/>
  <c r="H265" i="27"/>
  <c r="D273" i="27"/>
  <c r="J273" i="27" s="1"/>
  <c r="D289" i="27"/>
  <c r="J289" i="27" s="1"/>
  <c r="D269" i="27"/>
  <c r="F269" i="27" s="1"/>
  <c r="D264" i="27"/>
  <c r="H264" i="27" s="1"/>
  <c r="D285" i="27"/>
  <c r="H285" i="27" s="1"/>
  <c r="D279" i="27"/>
  <c r="L279" i="27" s="1"/>
  <c r="D276" i="27"/>
  <c r="J276" i="27" s="1"/>
  <c r="D272" i="27"/>
  <c r="F272" i="27" s="1"/>
  <c r="D277" i="27"/>
  <c r="L277" i="27" s="1"/>
  <c r="D268" i="27"/>
  <c r="L268" i="27" s="1"/>
  <c r="D287" i="27"/>
  <c r="H287" i="27" s="1"/>
  <c r="K290" i="27"/>
  <c r="K292" i="27" s="1"/>
  <c r="D271" i="27"/>
  <c r="L271" i="27" s="1"/>
  <c r="E290" i="27"/>
  <c r="G290" i="27"/>
  <c r="K293" i="27" s="1"/>
  <c r="D284" i="27"/>
  <c r="F284" i="27" s="1"/>
  <c r="I290" i="27"/>
  <c r="D288" i="27"/>
  <c r="L288" i="27" s="1"/>
  <c r="D275" i="27"/>
  <c r="D266" i="27"/>
  <c r="F266" i="27" s="1"/>
  <c r="D282" i="27"/>
  <c r="L282" i="27" s="1"/>
  <c r="D270" i="27"/>
  <c r="D278" i="27"/>
  <c r="D263" i="27"/>
  <c r="F263" i="27" s="1"/>
  <c r="D286" i="27"/>
  <c r="L286" i="27" s="1"/>
  <c r="D281" i="27"/>
  <c r="J281" i="27" s="1"/>
  <c r="A290" i="27"/>
  <c r="D274" i="27"/>
  <c r="L274" i="27" s="1"/>
  <c r="L265" i="27"/>
  <c r="F265" i="27"/>
  <c r="J265" i="27"/>
  <c r="K152" i="25"/>
  <c r="I127" i="25"/>
  <c r="K130" i="25"/>
  <c r="A134" i="25"/>
  <c r="E137" i="25"/>
  <c r="I143" i="25"/>
  <c r="K146" i="25"/>
  <c r="A150" i="25"/>
  <c r="A128" i="25"/>
  <c r="E131" i="25"/>
  <c r="I137" i="25"/>
  <c r="K140" i="25"/>
  <c r="A144" i="25"/>
  <c r="E147" i="25"/>
  <c r="E128" i="25"/>
  <c r="I134" i="25"/>
  <c r="K137" i="25"/>
  <c r="A141" i="25"/>
  <c r="E144" i="25"/>
  <c r="I150" i="25"/>
  <c r="I131" i="25"/>
  <c r="K134" i="25"/>
  <c r="A138" i="25"/>
  <c r="E141" i="25"/>
  <c r="I147" i="25"/>
  <c r="K150" i="25"/>
  <c r="I128" i="25"/>
  <c r="K131" i="25"/>
  <c r="A135" i="25"/>
  <c r="E138" i="25"/>
  <c r="I144" i="25"/>
  <c r="K147" i="25"/>
  <c r="A151" i="25"/>
  <c r="I130" i="25"/>
  <c r="A137" i="25"/>
  <c r="E150" i="25"/>
  <c r="K128" i="25"/>
  <c r="A132" i="25"/>
  <c r="E135" i="25"/>
  <c r="I141" i="25"/>
  <c r="K144" i="25"/>
  <c r="A148" i="25"/>
  <c r="E151" i="25"/>
  <c r="E134" i="25"/>
  <c r="A129" i="25"/>
  <c r="E132" i="25"/>
  <c r="I138" i="25"/>
  <c r="K141" i="25"/>
  <c r="A145" i="25"/>
  <c r="E148" i="25"/>
  <c r="K143" i="25"/>
  <c r="A126" i="25"/>
  <c r="E129" i="25"/>
  <c r="I135" i="25"/>
  <c r="K138" i="25"/>
  <c r="A142" i="25"/>
  <c r="E145" i="25"/>
  <c r="I151" i="25"/>
  <c r="K127" i="25"/>
  <c r="E126" i="25"/>
  <c r="I132" i="25"/>
  <c r="K135" i="25"/>
  <c r="A139" i="25"/>
  <c r="E142" i="25"/>
  <c r="I148" i="25"/>
  <c r="K151" i="25"/>
  <c r="I146" i="25"/>
  <c r="G126" i="25"/>
  <c r="I129" i="25"/>
  <c r="K132" i="25"/>
  <c r="A136" i="25"/>
  <c r="E139" i="25"/>
  <c r="I145" i="25"/>
  <c r="K148" i="25"/>
  <c r="A152" i="25"/>
  <c r="I140" i="25"/>
  <c r="I126" i="25"/>
  <c r="K129" i="25"/>
  <c r="A133" i="25"/>
  <c r="E136" i="25"/>
  <c r="I142" i="25"/>
  <c r="K145" i="25"/>
  <c r="A149" i="25"/>
  <c r="E152" i="25"/>
  <c r="A131" i="25"/>
  <c r="K126" i="25"/>
  <c r="A130" i="25"/>
  <c r="E133" i="25"/>
  <c r="I139" i="25"/>
  <c r="K142" i="25"/>
  <c r="A146" i="25"/>
  <c r="E149" i="25"/>
  <c r="E130" i="25"/>
  <c r="I136" i="25"/>
  <c r="K139" i="25"/>
  <c r="A143" i="25"/>
  <c r="E146" i="25"/>
  <c r="I152" i="25"/>
  <c r="K133" i="25"/>
  <c r="E140" i="25"/>
  <c r="K149" i="25"/>
  <c r="A147" i="25"/>
  <c r="A127" i="25"/>
  <c r="E127" i="25"/>
  <c r="I133" i="25"/>
  <c r="K136" i="25"/>
  <c r="A140" i="25"/>
  <c r="E143" i="25"/>
  <c r="I149" i="25"/>
  <c r="E131" i="23"/>
  <c r="I123" i="23"/>
  <c r="A124" i="23"/>
  <c r="I137" i="23"/>
  <c r="A144" i="23"/>
  <c r="I146" i="23"/>
  <c r="G136" i="23"/>
  <c r="K124" i="23"/>
  <c r="G131" i="23"/>
  <c r="K138" i="23"/>
  <c r="E148" i="23"/>
  <c r="A125" i="23"/>
  <c r="G132" i="23"/>
  <c r="A139" i="23"/>
  <c r="G148" i="23"/>
  <c r="A126" i="23"/>
  <c r="I132" i="23"/>
  <c r="I139" i="23"/>
  <c r="G149" i="23"/>
  <c r="A147" i="23"/>
  <c r="E126" i="23"/>
  <c r="E133" i="23"/>
  <c r="A140" i="23"/>
  <c r="K126" i="23"/>
  <c r="I133" i="23"/>
  <c r="E140" i="23"/>
  <c r="E127" i="23"/>
  <c r="K133" i="23"/>
  <c r="G140" i="23"/>
  <c r="E149" i="23"/>
  <c r="I127" i="23"/>
  <c r="A134" i="23"/>
  <c r="K140" i="23"/>
  <c r="G124" i="23"/>
  <c r="A128" i="23"/>
  <c r="G134" i="23"/>
  <c r="A142" i="23"/>
  <c r="E128" i="23"/>
  <c r="I134" i="23"/>
  <c r="E142" i="23"/>
  <c r="E129" i="23"/>
  <c r="I135" i="23"/>
  <c r="E143" i="23"/>
  <c r="K149" i="23"/>
  <c r="G129" i="23"/>
  <c r="K135" i="23"/>
  <c r="I143" i="23"/>
  <c r="K139" i="23"/>
  <c r="A123" i="23"/>
  <c r="A130" i="23"/>
  <c r="G130" i="23"/>
  <c r="K136" i="23"/>
  <c r="E145" i="23"/>
  <c r="I130" i="23"/>
  <c r="A137" i="23"/>
  <c r="E146" i="23"/>
  <c r="G127" i="23"/>
  <c r="E124" i="23"/>
  <c r="K130" i="23"/>
  <c r="E137" i="23"/>
  <c r="G143" i="23"/>
  <c r="G146" i="23"/>
  <c r="I149" i="23"/>
  <c r="I124" i="23"/>
  <c r="K127" i="23"/>
  <c r="A131" i="23"/>
  <c r="E134" i="23"/>
  <c r="G137" i="23"/>
  <c r="I140" i="23"/>
  <c r="K143" i="23"/>
  <c r="K146" i="23"/>
  <c r="K137" i="23"/>
  <c r="A141" i="23"/>
  <c r="E144" i="23"/>
  <c r="E147" i="23"/>
  <c r="E125" i="23"/>
  <c r="G128" i="23"/>
  <c r="I131" i="23"/>
  <c r="K134" i="23"/>
  <c r="A138" i="23"/>
  <c r="E141" i="23"/>
  <c r="G144" i="23"/>
  <c r="G147" i="23"/>
  <c r="G125" i="23"/>
  <c r="I128" i="23"/>
  <c r="K131" i="23"/>
  <c r="A135" i="23"/>
  <c r="E138" i="23"/>
  <c r="G141" i="23"/>
  <c r="I144" i="23"/>
  <c r="I147" i="23"/>
  <c r="I125" i="23"/>
  <c r="K128" i="23"/>
  <c r="A132" i="23"/>
  <c r="E135" i="23"/>
  <c r="G138" i="23"/>
  <c r="I141" i="23"/>
  <c r="K144" i="23"/>
  <c r="K147" i="23"/>
  <c r="K125" i="23"/>
  <c r="A129" i="23"/>
  <c r="E132" i="23"/>
  <c r="G135" i="23"/>
  <c r="I138" i="23"/>
  <c r="K141" i="23"/>
  <c r="A145" i="23"/>
  <c r="A148" i="23"/>
  <c r="E123" i="23"/>
  <c r="G126" i="23"/>
  <c r="I129" i="23"/>
  <c r="K132" i="23"/>
  <c r="A136" i="23"/>
  <c r="E139" i="23"/>
  <c r="G142" i="23"/>
  <c r="G145" i="23"/>
  <c r="I148" i="23"/>
  <c r="G123" i="23"/>
  <c r="I126" i="23"/>
  <c r="K129" i="23"/>
  <c r="A133" i="23"/>
  <c r="E136" i="23"/>
  <c r="G139" i="23"/>
  <c r="I142" i="23"/>
  <c r="I145" i="23"/>
  <c r="K148" i="23"/>
  <c r="K142" i="23"/>
  <c r="K145" i="23"/>
  <c r="A149" i="23"/>
  <c r="K123" i="23"/>
  <c r="A127" i="23"/>
  <c r="E130" i="23"/>
  <c r="G133" i="23"/>
  <c r="I136" i="23"/>
  <c r="A143" i="23"/>
  <c r="A146" i="23"/>
  <c r="A296" i="21"/>
  <c r="G297" i="21"/>
  <c r="G285" i="21"/>
  <c r="A291" i="21"/>
  <c r="G283" i="21"/>
  <c r="G301" i="21"/>
  <c r="K279" i="21"/>
  <c r="I283" i="21"/>
  <c r="A279" i="21"/>
  <c r="I284" i="21"/>
  <c r="A290" i="21"/>
  <c r="G296" i="21"/>
  <c r="E279" i="21"/>
  <c r="K284" i="21"/>
  <c r="K290" i="21"/>
  <c r="E297" i="21"/>
  <c r="I304" i="21"/>
  <c r="A280" i="21"/>
  <c r="I285" i="21"/>
  <c r="E291" i="21"/>
  <c r="I297" i="21"/>
  <c r="E280" i="21"/>
  <c r="E286" i="21"/>
  <c r="K291" i="21"/>
  <c r="G298" i="21"/>
  <c r="G286" i="21"/>
  <c r="A292" i="21"/>
  <c r="A299" i="21"/>
  <c r="E281" i="21"/>
  <c r="I286" i="21"/>
  <c r="I292" i="21"/>
  <c r="E299" i="21"/>
  <c r="G281" i="21"/>
  <c r="K286" i="21"/>
  <c r="K292" i="21"/>
  <c r="I299" i="21"/>
  <c r="I281" i="21"/>
  <c r="I287" i="21"/>
  <c r="A293" i="21"/>
  <c r="G300" i="21"/>
  <c r="E282" i="21"/>
  <c r="K287" i="21"/>
  <c r="E293" i="21"/>
  <c r="I300" i="21"/>
  <c r="G282" i="21"/>
  <c r="A288" i="21"/>
  <c r="A294" i="21"/>
  <c r="K300" i="21"/>
  <c r="G280" i="21"/>
  <c r="A283" i="21"/>
  <c r="I288" i="21"/>
  <c r="E294" i="21"/>
  <c r="I301" i="21"/>
  <c r="E283" i="21"/>
  <c r="K288" i="21"/>
  <c r="G294" i="21"/>
  <c r="K302" i="21"/>
  <c r="A278" i="21"/>
  <c r="G289" i="21"/>
  <c r="E295" i="21"/>
  <c r="I303" i="21"/>
  <c r="E278" i="21"/>
  <c r="I289" i="21"/>
  <c r="K295" i="21"/>
  <c r="K304" i="21"/>
  <c r="G278" i="21"/>
  <c r="G284" i="21"/>
  <c r="K289" i="21"/>
  <c r="G279" i="21"/>
  <c r="I282" i="21"/>
  <c r="K285" i="21"/>
  <c r="A289" i="21"/>
  <c r="E292" i="21"/>
  <c r="G295" i="21"/>
  <c r="I298" i="21"/>
  <c r="K301" i="21"/>
  <c r="I279" i="21"/>
  <c r="K282" i="21"/>
  <c r="A286" i="21"/>
  <c r="E289" i="21"/>
  <c r="G292" i="21"/>
  <c r="I295" i="21"/>
  <c r="K298" i="21"/>
  <c r="A302" i="21"/>
  <c r="E302" i="21"/>
  <c r="G302" i="21"/>
  <c r="E296" i="21"/>
  <c r="G299" i="21"/>
  <c r="I302" i="21"/>
  <c r="I280" i="21"/>
  <c r="K283" i="21"/>
  <c r="A287" i="21"/>
  <c r="E290" i="21"/>
  <c r="G293" i="21"/>
  <c r="I296" i="21"/>
  <c r="K299" i="21"/>
  <c r="A303" i="21"/>
  <c r="K280" i="21"/>
  <c r="A284" i="21"/>
  <c r="E287" i="21"/>
  <c r="G290" i="21"/>
  <c r="I293" i="21"/>
  <c r="K296" i="21"/>
  <c r="A300" i="21"/>
  <c r="E303" i="21"/>
  <c r="A281" i="21"/>
  <c r="E284" i="21"/>
  <c r="G287" i="21"/>
  <c r="I290" i="21"/>
  <c r="K293" i="21"/>
  <c r="A297" i="21"/>
  <c r="E300" i="21"/>
  <c r="G303" i="21"/>
  <c r="K303" i="21"/>
  <c r="A304" i="21"/>
  <c r="I278" i="21"/>
  <c r="K281" i="21"/>
  <c r="A285" i="21"/>
  <c r="E288" i="21"/>
  <c r="G291" i="21"/>
  <c r="I294" i="21"/>
  <c r="K297" i="21"/>
  <c r="A301" i="21"/>
  <c r="E304" i="21"/>
  <c r="K278" i="21"/>
  <c r="A282" i="21"/>
  <c r="E285" i="21"/>
  <c r="G288" i="21"/>
  <c r="I291" i="21"/>
  <c r="K294" i="21"/>
  <c r="A298" i="21"/>
  <c r="E301" i="21"/>
  <c r="G304" i="21"/>
  <c r="A295" i="21"/>
  <c r="E298" i="21"/>
  <c r="E250" i="20"/>
  <c r="E242" i="20"/>
  <c r="G245" i="20"/>
  <c r="G250" i="20"/>
  <c r="E241" i="20"/>
  <c r="I242" i="20"/>
  <c r="A245" i="20"/>
  <c r="I245" i="20"/>
  <c r="E247" i="20"/>
  <c r="A249" i="20"/>
  <c r="K251" i="20"/>
  <c r="G253" i="20"/>
  <c r="A255" i="20"/>
  <c r="A260" i="20"/>
  <c r="I254" i="20"/>
  <c r="G242" i="20"/>
  <c r="K245" i="20"/>
  <c r="I256" i="20"/>
  <c r="A247" i="20"/>
  <c r="K257" i="20"/>
  <c r="K241" i="20"/>
  <c r="I247" i="20"/>
  <c r="A261" i="20"/>
  <c r="E248" i="20"/>
  <c r="E264" i="20"/>
  <c r="I248" i="20"/>
  <c r="I240" i="20"/>
  <c r="K248" i="20"/>
  <c r="A264" i="20"/>
  <c r="K240" i="20"/>
  <c r="K243" i="20"/>
  <c r="K250" i="20"/>
  <c r="A244" i="20"/>
  <c r="G251" i="20"/>
  <c r="G244" i="20"/>
  <c r="A242" i="20"/>
  <c r="E245" i="20"/>
  <c r="G248" i="20"/>
  <c r="I251" i="20"/>
  <c r="K254" i="20"/>
  <c r="A258" i="20"/>
  <c r="E261" i="20"/>
  <c r="G264" i="20"/>
  <c r="E258" i="20"/>
  <c r="G261" i="20"/>
  <c r="I264" i="20"/>
  <c r="A252" i="20"/>
  <c r="E255" i="20"/>
  <c r="G258" i="20"/>
  <c r="I261" i="20"/>
  <c r="K264" i="20"/>
  <c r="E252" i="20"/>
  <c r="G255" i="20"/>
  <c r="I258" i="20"/>
  <c r="K261" i="20"/>
  <c r="A265" i="20"/>
  <c r="K242" i="20"/>
  <c r="A246" i="20"/>
  <c r="E249" i="20"/>
  <c r="G252" i="20"/>
  <c r="I255" i="20"/>
  <c r="K258" i="20"/>
  <c r="A262" i="20"/>
  <c r="E265" i="20"/>
  <c r="A243" i="20"/>
  <c r="E246" i="20"/>
  <c r="G249" i="20"/>
  <c r="I252" i="20"/>
  <c r="K255" i="20"/>
  <c r="A259" i="20"/>
  <c r="E262" i="20"/>
  <c r="G265" i="20"/>
  <c r="E243" i="20"/>
  <c r="G246" i="20"/>
  <c r="I249" i="20"/>
  <c r="K252" i="20"/>
  <c r="A256" i="20"/>
  <c r="E259" i="20"/>
  <c r="G262" i="20"/>
  <c r="I265" i="20"/>
  <c r="E240" i="20"/>
  <c r="G243" i="20"/>
  <c r="I246" i="20"/>
  <c r="K249" i="20"/>
  <c r="A253" i="20"/>
  <c r="E256" i="20"/>
  <c r="G259" i="20"/>
  <c r="I262" i="20"/>
  <c r="K265" i="20"/>
  <c r="G240" i="20"/>
  <c r="I243" i="20"/>
  <c r="K246" i="20"/>
  <c r="A250" i="20"/>
  <c r="E253" i="20"/>
  <c r="G256" i="20"/>
  <c r="I259" i="20"/>
  <c r="K262" i="20"/>
  <c r="A266" i="20"/>
  <c r="K259" i="20"/>
  <c r="A263" i="20"/>
  <c r="E266" i="20"/>
  <c r="I253" i="20"/>
  <c r="K256" i="20"/>
  <c r="E263" i="20"/>
  <c r="G266" i="20"/>
  <c r="A241" i="20"/>
  <c r="E244" i="20"/>
  <c r="G247" i="20"/>
  <c r="I250" i="20"/>
  <c r="K253" i="20"/>
  <c r="A257" i="20"/>
  <c r="E260" i="20"/>
  <c r="G263" i="20"/>
  <c r="I266" i="20"/>
  <c r="A254" i="20"/>
  <c r="E257" i="20"/>
  <c r="G260" i="20"/>
  <c r="I263" i="20"/>
  <c r="K266" i="20"/>
  <c r="G241" i="20"/>
  <c r="I244" i="20"/>
  <c r="K247" i="20"/>
  <c r="A251" i="20"/>
  <c r="E254" i="20"/>
  <c r="G257" i="20"/>
  <c r="I260" i="20"/>
  <c r="K263" i="20"/>
  <c r="I241" i="20"/>
  <c r="K244" i="20"/>
  <c r="A248" i="20"/>
  <c r="E251" i="20"/>
  <c r="G254" i="20"/>
  <c r="I257" i="20"/>
  <c r="K260" i="20"/>
  <c r="A243" i="19"/>
  <c r="K255" i="19"/>
  <c r="I252" i="19"/>
  <c r="G233" i="19"/>
  <c r="K239" i="19"/>
  <c r="E246" i="19"/>
  <c r="G249" i="19"/>
  <c r="K257" i="19"/>
  <c r="K259" i="19"/>
  <c r="G234" i="19"/>
  <c r="E236" i="19"/>
  <c r="G239" i="19"/>
  <c r="I242" i="19"/>
  <c r="K245" i="19"/>
  <c r="A249" i="19"/>
  <c r="E252" i="19"/>
  <c r="G255" i="19"/>
  <c r="A258" i="19"/>
  <c r="E233" i="19"/>
  <c r="G236" i="19"/>
  <c r="I239" i="19"/>
  <c r="K242" i="19"/>
  <c r="A246" i="19"/>
  <c r="E249" i="19"/>
  <c r="G252" i="19"/>
  <c r="I255" i="19"/>
  <c r="E258" i="19"/>
  <c r="K236" i="19"/>
  <c r="A240" i="19"/>
  <c r="E243" i="19"/>
  <c r="G246" i="19"/>
  <c r="I249" i="19"/>
  <c r="K252" i="19"/>
  <c r="A256" i="19"/>
  <c r="I258" i="19"/>
  <c r="I236" i="19"/>
  <c r="K233" i="19"/>
  <c r="A237" i="19"/>
  <c r="E240" i="19"/>
  <c r="G243" i="19"/>
  <c r="I246" i="19"/>
  <c r="K249" i="19"/>
  <c r="A253" i="19"/>
  <c r="E256" i="19"/>
  <c r="K258" i="19"/>
  <c r="I233" i="19"/>
  <c r="A234" i="19"/>
  <c r="E237" i="19"/>
  <c r="G240" i="19"/>
  <c r="I243" i="19"/>
  <c r="K246" i="19"/>
  <c r="A250" i="19"/>
  <c r="E253" i="19"/>
  <c r="G256" i="19"/>
  <c r="A259" i="19"/>
  <c r="E234" i="19"/>
  <c r="G237" i="19"/>
  <c r="I240" i="19"/>
  <c r="K243" i="19"/>
  <c r="A247" i="19"/>
  <c r="E250" i="19"/>
  <c r="G253" i="19"/>
  <c r="I256" i="19"/>
  <c r="E259" i="19"/>
  <c r="I237" i="19"/>
  <c r="K240" i="19"/>
  <c r="A244" i="19"/>
  <c r="E247" i="19"/>
  <c r="G250" i="19"/>
  <c r="I253" i="19"/>
  <c r="K256" i="19"/>
  <c r="G259" i="19"/>
  <c r="G258" i="19"/>
  <c r="I234" i="19"/>
  <c r="K237" i="19"/>
  <c r="A241" i="19"/>
  <c r="E244" i="19"/>
  <c r="G247" i="19"/>
  <c r="I250" i="19"/>
  <c r="K253" i="19"/>
  <c r="A257" i="19"/>
  <c r="I259" i="19"/>
  <c r="K234" i="19"/>
  <c r="A238" i="19"/>
  <c r="E241" i="19"/>
  <c r="G244" i="19"/>
  <c r="I247" i="19"/>
  <c r="K250" i="19"/>
  <c r="A254" i="19"/>
  <c r="A235" i="19"/>
  <c r="E238" i="19"/>
  <c r="G241" i="19"/>
  <c r="I244" i="19"/>
  <c r="K247" i="19"/>
  <c r="A251" i="19"/>
  <c r="E254" i="19"/>
  <c r="E257" i="19"/>
  <c r="E235" i="19"/>
  <c r="G238" i="19"/>
  <c r="I241" i="19"/>
  <c r="K244" i="19"/>
  <c r="A248" i="19"/>
  <c r="E251" i="19"/>
  <c r="G254" i="19"/>
  <c r="G235" i="19"/>
  <c r="I238" i="19"/>
  <c r="K241" i="19"/>
  <c r="A245" i="19"/>
  <c r="E248" i="19"/>
  <c r="G251" i="19"/>
  <c r="I254" i="19"/>
  <c r="G257" i="19"/>
  <c r="I235" i="19"/>
  <c r="K238" i="19"/>
  <c r="A242" i="19"/>
  <c r="E245" i="19"/>
  <c r="G248" i="19"/>
  <c r="I251" i="19"/>
  <c r="K254" i="19"/>
  <c r="K235" i="19"/>
  <c r="A239" i="19"/>
  <c r="E242" i="19"/>
  <c r="G245" i="19"/>
  <c r="I248" i="19"/>
  <c r="K251" i="19"/>
  <c r="A255" i="19"/>
  <c r="I257" i="19"/>
  <c r="A236" i="19"/>
  <c r="E239" i="19"/>
  <c r="G242" i="19"/>
  <c r="I245" i="19"/>
  <c r="K248" i="19"/>
  <c r="A252" i="19"/>
  <c r="E255" i="19"/>
  <c r="E143" i="18"/>
  <c r="K136" i="18"/>
  <c r="I151" i="18"/>
  <c r="A136" i="18"/>
  <c r="G126" i="18"/>
  <c r="A140" i="18"/>
  <c r="I130" i="18"/>
  <c r="I131" i="18"/>
  <c r="G152" i="18"/>
  <c r="I133" i="18"/>
  <c r="I149" i="18"/>
  <c r="A139" i="18"/>
  <c r="I129" i="18"/>
  <c r="K135" i="18"/>
  <c r="E140" i="18"/>
  <c r="G142" i="18"/>
  <c r="I152" i="18"/>
  <c r="E126" i="18"/>
  <c r="K129" i="18"/>
  <c r="E141" i="18"/>
  <c r="G130" i="18"/>
  <c r="E142" i="18"/>
  <c r="I132" i="18"/>
  <c r="E144" i="18"/>
  <c r="K132" i="18"/>
  <c r="E145" i="18"/>
  <c r="K133" i="18"/>
  <c r="I150" i="18"/>
  <c r="K134" i="18"/>
  <c r="G151" i="18"/>
  <c r="I126" i="18"/>
  <c r="A137" i="18"/>
  <c r="G149" i="18"/>
  <c r="E127" i="18"/>
  <c r="E139" i="18"/>
  <c r="G127" i="18"/>
  <c r="A150" i="18"/>
  <c r="G145" i="18"/>
  <c r="E146" i="18"/>
  <c r="G146" i="18"/>
  <c r="G150" i="18"/>
  <c r="G147" i="18"/>
  <c r="G148" i="18"/>
  <c r="E147" i="18"/>
  <c r="G128" i="18"/>
  <c r="A138" i="18"/>
  <c r="I148" i="18"/>
  <c r="G129" i="18"/>
  <c r="K126" i="18"/>
  <c r="I128" i="18"/>
  <c r="K131" i="18"/>
  <c r="A135" i="18"/>
  <c r="E138" i="18"/>
  <c r="G141" i="18"/>
  <c r="G144" i="18"/>
  <c r="I147" i="18"/>
  <c r="K150" i="18"/>
  <c r="K128" i="18"/>
  <c r="A132" i="18"/>
  <c r="E135" i="18"/>
  <c r="G138" i="18"/>
  <c r="I141" i="18"/>
  <c r="I144" i="18"/>
  <c r="K147" i="18"/>
  <c r="A151" i="18"/>
  <c r="A129" i="18"/>
  <c r="E132" i="18"/>
  <c r="G135" i="18"/>
  <c r="I138" i="18"/>
  <c r="K141" i="18"/>
  <c r="K144" i="18"/>
  <c r="A148" i="18"/>
  <c r="A126" i="18"/>
  <c r="E129" i="18"/>
  <c r="G132" i="18"/>
  <c r="I135" i="18"/>
  <c r="K138" i="18"/>
  <c r="A142" i="18"/>
  <c r="A145" i="18"/>
  <c r="E148" i="18"/>
  <c r="E151" i="18"/>
  <c r="A133" i="18"/>
  <c r="E136" i="18"/>
  <c r="G139" i="18"/>
  <c r="I142" i="18"/>
  <c r="I145" i="18"/>
  <c r="K148" i="18"/>
  <c r="K151" i="18"/>
  <c r="A130" i="18"/>
  <c r="E133" i="18"/>
  <c r="G136" i="18"/>
  <c r="I139" i="18"/>
  <c r="K142" i="18"/>
  <c r="K145" i="18"/>
  <c r="A149" i="18"/>
  <c r="A152" i="18"/>
  <c r="A127" i="18"/>
  <c r="E130" i="18"/>
  <c r="G133" i="18"/>
  <c r="I136" i="18"/>
  <c r="K139" i="18"/>
  <c r="A143" i="18"/>
  <c r="A146" i="18"/>
  <c r="E149" i="18"/>
  <c r="E152" i="18"/>
  <c r="I127" i="18"/>
  <c r="K130" i="18"/>
  <c r="A134" i="18"/>
  <c r="E137" i="18"/>
  <c r="G140" i="18"/>
  <c r="G143" i="18"/>
  <c r="I146" i="18"/>
  <c r="K149" i="18"/>
  <c r="K152" i="18"/>
  <c r="K127" i="18"/>
  <c r="A131" i="18"/>
  <c r="E134" i="18"/>
  <c r="G137" i="18"/>
  <c r="I140" i="18"/>
  <c r="I143" i="18"/>
  <c r="K146" i="18"/>
  <c r="A128" i="18"/>
  <c r="E131" i="18"/>
  <c r="G134" i="18"/>
  <c r="I137" i="18"/>
  <c r="K140" i="18"/>
  <c r="K143" i="18"/>
  <c r="A147" i="18"/>
  <c r="E150" i="18"/>
  <c r="E128" i="18"/>
  <c r="G131" i="18"/>
  <c r="I134" i="18"/>
  <c r="K137" i="18"/>
  <c r="A141" i="18"/>
  <c r="A144" i="18"/>
  <c r="G121" i="16"/>
  <c r="E138" i="16"/>
  <c r="G118" i="16"/>
  <c r="E131" i="16"/>
  <c r="K142" i="16"/>
  <c r="G125" i="16"/>
  <c r="A144" i="16"/>
  <c r="A127" i="16"/>
  <c r="A128" i="16"/>
  <c r="E144" i="16"/>
  <c r="A119" i="16"/>
  <c r="E121" i="16"/>
  <c r="A122" i="16"/>
  <c r="I121" i="16"/>
  <c r="K124" i="16"/>
  <c r="E137" i="16"/>
  <c r="I127" i="16"/>
  <c r="E133" i="16"/>
  <c r="I138" i="16"/>
  <c r="K144" i="16"/>
  <c r="K127" i="16"/>
  <c r="G133" i="16"/>
  <c r="G139" i="16"/>
  <c r="A134" i="16"/>
  <c r="I139" i="16"/>
  <c r="E122" i="16"/>
  <c r="G128" i="16"/>
  <c r="E134" i="16"/>
  <c r="K139" i="16"/>
  <c r="I144" i="16"/>
  <c r="I122" i="16"/>
  <c r="I128" i="16"/>
  <c r="G134" i="16"/>
  <c r="G140" i="16"/>
  <c r="G123" i="16"/>
  <c r="A129" i="16"/>
  <c r="K134" i="16"/>
  <c r="I140" i="16"/>
  <c r="I123" i="16"/>
  <c r="K129" i="16"/>
  <c r="A135" i="16"/>
  <c r="K140" i="16"/>
  <c r="A141" i="16"/>
  <c r="A118" i="16"/>
  <c r="K123" i="16"/>
  <c r="A130" i="16"/>
  <c r="G135" i="16"/>
  <c r="E141" i="16"/>
  <c r="G124" i="16"/>
  <c r="K118" i="16"/>
  <c r="E118" i="16"/>
  <c r="I124" i="16"/>
  <c r="E130" i="16"/>
  <c r="E136" i="16"/>
  <c r="G141" i="16"/>
  <c r="G144" i="16"/>
  <c r="K130" i="16"/>
  <c r="G136" i="16"/>
  <c r="K141" i="16"/>
  <c r="I118" i="16"/>
  <c r="E125" i="16"/>
  <c r="A131" i="16"/>
  <c r="I136" i="16"/>
  <c r="I142" i="16"/>
  <c r="G119" i="16"/>
  <c r="E120" i="16"/>
  <c r="K125" i="16"/>
  <c r="I131" i="16"/>
  <c r="G137" i="16"/>
  <c r="I143" i="16"/>
  <c r="G120" i="16"/>
  <c r="I126" i="16"/>
  <c r="K131" i="16"/>
  <c r="I137" i="16"/>
  <c r="K143" i="16"/>
  <c r="I120" i="16"/>
  <c r="K126" i="16"/>
  <c r="E132" i="16"/>
  <c r="A138" i="16"/>
  <c r="I119" i="16"/>
  <c r="K122" i="16"/>
  <c r="A126" i="16"/>
  <c r="E129" i="16"/>
  <c r="G132" i="16"/>
  <c r="I135" i="16"/>
  <c r="K138" i="16"/>
  <c r="A142" i="16"/>
  <c r="K119" i="16"/>
  <c r="A123" i="16"/>
  <c r="E126" i="16"/>
  <c r="G129" i="16"/>
  <c r="I132" i="16"/>
  <c r="K135" i="16"/>
  <c r="A139" i="16"/>
  <c r="E142" i="16"/>
  <c r="A120" i="16"/>
  <c r="E123" i="16"/>
  <c r="G126" i="16"/>
  <c r="I129" i="16"/>
  <c r="D129" i="16" s="1"/>
  <c r="F129" i="16" s="1"/>
  <c r="K132" i="16"/>
  <c r="A136" i="16"/>
  <c r="E139" i="16"/>
  <c r="G142" i="16"/>
  <c r="A143" i="16"/>
  <c r="K120" i="16"/>
  <c r="A124" i="16"/>
  <c r="E127" i="16"/>
  <c r="G130" i="16"/>
  <c r="I133" i="16"/>
  <c r="K136" i="16"/>
  <c r="A140" i="16"/>
  <c r="E143" i="16"/>
  <c r="A121" i="16"/>
  <c r="E124" i="16"/>
  <c r="G127" i="16"/>
  <c r="I130" i="16"/>
  <c r="K133" i="16"/>
  <c r="A137" i="16"/>
  <c r="E140" i="16"/>
  <c r="G143" i="16"/>
  <c r="K121" i="16"/>
  <c r="A125" i="16"/>
  <c r="E128" i="16"/>
  <c r="G131" i="16"/>
  <c r="I134" i="16"/>
  <c r="K137" i="16"/>
  <c r="E119" i="16"/>
  <c r="G122" i="16"/>
  <c r="I125" i="16"/>
  <c r="K128" i="16"/>
  <c r="A132" i="16"/>
  <c r="E135" i="16"/>
  <c r="G138" i="16"/>
  <c r="I141" i="16"/>
  <c r="K161" i="15"/>
  <c r="A154" i="15"/>
  <c r="A149" i="15"/>
  <c r="E154" i="15"/>
  <c r="G160" i="15"/>
  <c r="E169" i="15"/>
  <c r="E149" i="15"/>
  <c r="A144" i="15"/>
  <c r="K149" i="15"/>
  <c r="G155" i="15"/>
  <c r="A163" i="15"/>
  <c r="A162" i="15"/>
  <c r="E144" i="15"/>
  <c r="E150" i="15"/>
  <c r="I155" i="15"/>
  <c r="E163" i="15"/>
  <c r="G143" i="15"/>
  <c r="G154" i="15"/>
  <c r="G144" i="15"/>
  <c r="G150" i="15"/>
  <c r="E156" i="15"/>
  <c r="G163" i="15"/>
  <c r="K143" i="15"/>
  <c r="I144" i="15"/>
  <c r="I150" i="15"/>
  <c r="I156" i="15"/>
  <c r="I163" i="15"/>
  <c r="A169" i="15"/>
  <c r="K144" i="15"/>
  <c r="K150" i="15"/>
  <c r="K156" i="15"/>
  <c r="A165" i="15"/>
  <c r="K145" i="15"/>
  <c r="A151" i="15"/>
  <c r="A157" i="15"/>
  <c r="E165" i="15"/>
  <c r="A146" i="15"/>
  <c r="E151" i="15"/>
  <c r="E157" i="15"/>
  <c r="E166" i="15"/>
  <c r="I146" i="15"/>
  <c r="E152" i="15"/>
  <c r="G157" i="15"/>
  <c r="I166" i="15"/>
  <c r="A147" i="15"/>
  <c r="G152" i="15"/>
  <c r="I158" i="15"/>
  <c r="K166" i="15"/>
  <c r="E147" i="15"/>
  <c r="A153" i="15"/>
  <c r="K158" i="15"/>
  <c r="E168" i="15"/>
  <c r="G147" i="15"/>
  <c r="G153" i="15"/>
  <c r="K159" i="15"/>
  <c r="G168" i="15"/>
  <c r="I147" i="15"/>
  <c r="I153" i="15"/>
  <c r="A160" i="15"/>
  <c r="G169" i="15"/>
  <c r="K147" i="15"/>
  <c r="K153" i="15"/>
  <c r="E160" i="15"/>
  <c r="A148" i="15"/>
  <c r="G166" i="15"/>
  <c r="I169" i="15"/>
  <c r="K169" i="15"/>
  <c r="I160" i="15"/>
  <c r="K163" i="15"/>
  <c r="A167" i="15"/>
  <c r="I157" i="15"/>
  <c r="K160" i="15"/>
  <c r="A164" i="15"/>
  <c r="E167" i="15"/>
  <c r="A145" i="15"/>
  <c r="E148" i="15"/>
  <c r="G151" i="15"/>
  <c r="I154" i="15"/>
  <c r="K157" i="15"/>
  <c r="A161" i="15"/>
  <c r="E164" i="15"/>
  <c r="G167" i="15"/>
  <c r="E145" i="15"/>
  <c r="G148" i="15"/>
  <c r="I151" i="15"/>
  <c r="K154" i="15"/>
  <c r="A158" i="15"/>
  <c r="E161" i="15"/>
  <c r="G164" i="15"/>
  <c r="I167" i="15"/>
  <c r="G145" i="15"/>
  <c r="I148" i="15"/>
  <c r="K151" i="15"/>
  <c r="A155" i="15"/>
  <c r="E158" i="15"/>
  <c r="D158" i="15" s="1"/>
  <c r="G161" i="15"/>
  <c r="I164" i="15"/>
  <c r="K167" i="15"/>
  <c r="I145" i="15"/>
  <c r="K148" i="15"/>
  <c r="A152" i="15"/>
  <c r="E155" i="15"/>
  <c r="G158" i="15"/>
  <c r="I161" i="15"/>
  <c r="K164" i="15"/>
  <c r="A168" i="15"/>
  <c r="A143" i="15"/>
  <c r="E146" i="15"/>
  <c r="G149" i="15"/>
  <c r="I152" i="15"/>
  <c r="K155" i="15"/>
  <c r="A159" i="15"/>
  <c r="E162" i="15"/>
  <c r="G165" i="15"/>
  <c r="I168" i="15"/>
  <c r="E143" i="15"/>
  <c r="G146" i="15"/>
  <c r="I149" i="15"/>
  <c r="K152" i="15"/>
  <c r="A156" i="15"/>
  <c r="E159" i="15"/>
  <c r="G162" i="15"/>
  <c r="I165" i="15"/>
  <c r="K168" i="15"/>
  <c r="G159" i="15"/>
  <c r="I162" i="15"/>
  <c r="K165" i="15"/>
  <c r="I143" i="15"/>
  <c r="K146" i="15"/>
  <c r="A150" i="15"/>
  <c r="E153" i="15"/>
  <c r="G156" i="15"/>
  <c r="I159" i="15"/>
  <c r="K162" i="15"/>
  <c r="A166" i="15"/>
  <c r="A190" i="14"/>
  <c r="E165" i="14"/>
  <c r="E164" i="14"/>
  <c r="I165" i="14"/>
  <c r="K183" i="14"/>
  <c r="E168" i="14"/>
  <c r="G168" i="14"/>
  <c r="E170" i="14"/>
  <c r="E171" i="14"/>
  <c r="G171" i="14"/>
  <c r="A181" i="14"/>
  <c r="K173" i="14"/>
  <c r="I182" i="14"/>
  <c r="G174" i="14"/>
  <c r="G176" i="14"/>
  <c r="I177" i="14"/>
  <c r="K171" i="14"/>
  <c r="K177" i="14"/>
  <c r="I185" i="14"/>
  <c r="I183" i="14"/>
  <c r="I189" i="14"/>
  <c r="K180" i="14"/>
  <c r="K166" i="14"/>
  <c r="I170" i="14"/>
  <c r="D170" i="14" s="1"/>
  <c r="F170" i="14" s="1"/>
  <c r="I176" i="14"/>
  <c r="A184" i="14"/>
  <c r="E184" i="14"/>
  <c r="K165" i="14"/>
  <c r="A165" i="14"/>
  <c r="I171" i="14"/>
  <c r="A178" i="14"/>
  <c r="K185" i="14"/>
  <c r="E178" i="14"/>
  <c r="K186" i="14"/>
  <c r="G166" i="14"/>
  <c r="A172" i="14"/>
  <c r="G178" i="14"/>
  <c r="E187" i="14"/>
  <c r="A167" i="14"/>
  <c r="E172" i="14"/>
  <c r="I179" i="14"/>
  <c r="G187" i="14"/>
  <c r="G189" i="14"/>
  <c r="G167" i="14"/>
  <c r="E173" i="14"/>
  <c r="K179" i="14"/>
  <c r="I188" i="14"/>
  <c r="A168" i="14"/>
  <c r="G173" i="14"/>
  <c r="I180" i="14"/>
  <c r="K188" i="14"/>
  <c r="I168" i="14"/>
  <c r="I174" i="14"/>
  <c r="E181" i="14"/>
  <c r="E190" i="14"/>
  <c r="K168" i="14"/>
  <c r="K174" i="14"/>
  <c r="G182" i="14"/>
  <c r="A169" i="14"/>
  <c r="A175" i="14"/>
  <c r="G165" i="14"/>
  <c r="A170" i="14"/>
  <c r="E175" i="14"/>
  <c r="K164" i="14"/>
  <c r="A187" i="14"/>
  <c r="K189" i="14"/>
  <c r="G184" i="14"/>
  <c r="I187" i="14"/>
  <c r="G190" i="14"/>
  <c r="G175" i="14"/>
  <c r="I178" i="14"/>
  <c r="G181" i="14"/>
  <c r="I184" i="14"/>
  <c r="K187" i="14"/>
  <c r="I190" i="14"/>
  <c r="A166" i="14"/>
  <c r="E169" i="14"/>
  <c r="G172" i="14"/>
  <c r="I175" i="14"/>
  <c r="K178" i="14"/>
  <c r="I181" i="14"/>
  <c r="K184" i="14"/>
  <c r="A188" i="14"/>
  <c r="K190" i="14"/>
  <c r="E166" i="14"/>
  <c r="G169" i="14"/>
  <c r="I172" i="14"/>
  <c r="K175" i="14"/>
  <c r="A179" i="14"/>
  <c r="K181" i="14"/>
  <c r="A185" i="14"/>
  <c r="I169" i="14"/>
  <c r="K172" i="14"/>
  <c r="A176" i="14"/>
  <c r="E179" i="14"/>
  <c r="A182" i="14"/>
  <c r="E185" i="14"/>
  <c r="E188" i="14"/>
  <c r="I166" i="14"/>
  <c r="K169" i="14"/>
  <c r="A173" i="14"/>
  <c r="E176" i="14"/>
  <c r="G179" i="14"/>
  <c r="E182" i="14"/>
  <c r="G185" i="14"/>
  <c r="G188" i="14"/>
  <c r="A164" i="14"/>
  <c r="E167" i="14"/>
  <c r="G170" i="14"/>
  <c r="I173" i="14"/>
  <c r="K176" i="14"/>
  <c r="A180" i="14"/>
  <c r="K182" i="14"/>
  <c r="A186" i="14"/>
  <c r="A189" i="14"/>
  <c r="A177" i="14"/>
  <c r="A183" i="14"/>
  <c r="E186" i="14"/>
  <c r="G164" i="14"/>
  <c r="I167" i="14"/>
  <c r="K170" i="14"/>
  <c r="A174" i="14"/>
  <c r="E177" i="14"/>
  <c r="E180" i="14"/>
  <c r="E183" i="14"/>
  <c r="G186" i="14"/>
  <c r="E189" i="14"/>
  <c r="I164" i="14"/>
  <c r="K167" i="14"/>
  <c r="A171" i="14"/>
  <c r="E174" i="14"/>
  <c r="G177" i="14"/>
  <c r="G180" i="14"/>
  <c r="G183" i="14"/>
  <c r="I186" i="14"/>
  <c r="I256" i="12"/>
  <c r="E264" i="12"/>
  <c r="G249" i="12"/>
  <c r="A269" i="12"/>
  <c r="I253" i="12"/>
  <c r="A248" i="12"/>
  <c r="I254" i="12"/>
  <c r="E268" i="12"/>
  <c r="I272" i="12"/>
  <c r="I258" i="12"/>
  <c r="G248" i="12"/>
  <c r="G259" i="12"/>
  <c r="E250" i="12"/>
  <c r="A261" i="12"/>
  <c r="G250" i="12"/>
  <c r="K261" i="12"/>
  <c r="G251" i="12"/>
  <c r="I262" i="12"/>
  <c r="G272" i="12"/>
  <c r="G271" i="12"/>
  <c r="K259" i="12"/>
  <c r="E252" i="12"/>
  <c r="E263" i="12"/>
  <c r="A253" i="12"/>
  <c r="K263" i="12"/>
  <c r="K249" i="12"/>
  <c r="A254" i="12"/>
  <c r="G264" i="12"/>
  <c r="E270" i="12"/>
  <c r="G254" i="12"/>
  <c r="A267" i="12"/>
  <c r="I269" i="12"/>
  <c r="A257" i="12"/>
  <c r="E247" i="12"/>
  <c r="G257" i="12"/>
  <c r="K271" i="12"/>
  <c r="K257" i="12"/>
  <c r="I250" i="12"/>
  <c r="K254" i="12"/>
  <c r="A260" i="12"/>
  <c r="A265" i="12"/>
  <c r="K272" i="12"/>
  <c r="G273" i="12"/>
  <c r="K250" i="12"/>
  <c r="G255" i="12"/>
  <c r="G260" i="12"/>
  <c r="G265" i="12"/>
  <c r="A251" i="12"/>
  <c r="K255" i="12"/>
  <c r="I260" i="12"/>
  <c r="K265" i="12"/>
  <c r="E251" i="12"/>
  <c r="E256" i="12"/>
  <c r="K260" i="12"/>
  <c r="E266" i="12"/>
  <c r="I271" i="12"/>
  <c r="G266" i="12"/>
  <c r="I251" i="12"/>
  <c r="K256" i="12"/>
  <c r="E261" i="12"/>
  <c r="K266" i="12"/>
  <c r="I247" i="12"/>
  <c r="I252" i="12"/>
  <c r="E257" i="12"/>
  <c r="E262" i="12"/>
  <c r="E267" i="12"/>
  <c r="E248" i="12"/>
  <c r="G253" i="12"/>
  <c r="I257" i="12"/>
  <c r="A263" i="12"/>
  <c r="I268" i="12"/>
  <c r="A249" i="12"/>
  <c r="K253" i="12"/>
  <c r="A258" i="12"/>
  <c r="I263" i="12"/>
  <c r="G269" i="12"/>
  <c r="E254" i="12"/>
  <c r="A259" i="12"/>
  <c r="A264" i="12"/>
  <c r="E260" i="12"/>
  <c r="G263" i="12"/>
  <c r="I266" i="12"/>
  <c r="K269" i="12"/>
  <c r="A273" i="12"/>
  <c r="A270" i="12"/>
  <c r="E273" i="12"/>
  <c r="G270" i="12"/>
  <c r="I273" i="12"/>
  <c r="G267" i="12"/>
  <c r="I270" i="12"/>
  <c r="K273" i="12"/>
  <c r="I267" i="12"/>
  <c r="K270" i="12"/>
  <c r="I248" i="12"/>
  <c r="K251" i="12"/>
  <c r="A255" i="12"/>
  <c r="E258" i="12"/>
  <c r="G261" i="12"/>
  <c r="I264" i="12"/>
  <c r="K267" i="12"/>
  <c r="A271" i="12"/>
  <c r="K248" i="12"/>
  <c r="A252" i="12"/>
  <c r="E255" i="12"/>
  <c r="G258" i="12"/>
  <c r="I261" i="12"/>
  <c r="K264" i="12"/>
  <c r="A268" i="12"/>
  <c r="E271" i="12"/>
  <c r="E249" i="12"/>
  <c r="G252" i="12"/>
  <c r="I255" i="12"/>
  <c r="K258" i="12"/>
  <c r="A262" i="12"/>
  <c r="E265" i="12"/>
  <c r="G268" i="12"/>
  <c r="I249" i="12"/>
  <c r="K252" i="12"/>
  <c r="A256" i="12"/>
  <c r="E259" i="12"/>
  <c r="G262" i="12"/>
  <c r="I265" i="12"/>
  <c r="K268" i="12"/>
  <c r="A272" i="12"/>
  <c r="E272" i="12"/>
  <c r="A250" i="12"/>
  <c r="E253" i="12"/>
  <c r="G256" i="12"/>
  <c r="I259" i="12"/>
  <c r="K262" i="12"/>
  <c r="A266" i="12"/>
  <c r="E269" i="12"/>
  <c r="K282" i="11"/>
  <c r="E275" i="11"/>
  <c r="A270" i="11"/>
  <c r="K268" i="11"/>
  <c r="A291" i="11"/>
  <c r="K269" i="11"/>
  <c r="E276" i="11"/>
  <c r="E283" i="11"/>
  <c r="K276" i="11"/>
  <c r="G284" i="11"/>
  <c r="E270" i="11"/>
  <c r="G270" i="11"/>
  <c r="E277" i="11"/>
  <c r="K284" i="11"/>
  <c r="K270" i="11"/>
  <c r="K277" i="11"/>
  <c r="K285" i="11"/>
  <c r="G276" i="11"/>
  <c r="G271" i="11"/>
  <c r="A278" i="11"/>
  <c r="G286" i="11"/>
  <c r="I271" i="11"/>
  <c r="G278" i="11"/>
  <c r="K286" i="11"/>
  <c r="A272" i="11"/>
  <c r="G279" i="11"/>
  <c r="A288" i="11"/>
  <c r="A273" i="11"/>
  <c r="I279" i="11"/>
  <c r="A289" i="11"/>
  <c r="A267" i="11"/>
  <c r="E273" i="11"/>
  <c r="A280" i="11"/>
  <c r="A290" i="11"/>
  <c r="E267" i="11"/>
  <c r="G273" i="11"/>
  <c r="G280" i="11"/>
  <c r="E292" i="11"/>
  <c r="I267" i="11"/>
  <c r="I273" i="11"/>
  <c r="A281" i="11"/>
  <c r="E293" i="11"/>
  <c r="E268" i="11"/>
  <c r="A274" i="11"/>
  <c r="E281" i="11"/>
  <c r="G268" i="11"/>
  <c r="I274" i="11"/>
  <c r="I281" i="11"/>
  <c r="I283" i="11"/>
  <c r="I268" i="11"/>
  <c r="K274" i="11"/>
  <c r="I282" i="11"/>
  <c r="E291" i="11"/>
  <c r="A269" i="11"/>
  <c r="E272" i="11"/>
  <c r="G275" i="11"/>
  <c r="I278" i="11"/>
  <c r="K281" i="11"/>
  <c r="A285" i="11"/>
  <c r="E288" i="11"/>
  <c r="G291" i="11"/>
  <c r="E269" i="11"/>
  <c r="G272" i="11"/>
  <c r="I275" i="11"/>
  <c r="K278" i="11"/>
  <c r="A282" i="11"/>
  <c r="E285" i="11"/>
  <c r="G288" i="11"/>
  <c r="I291" i="11"/>
  <c r="G269" i="11"/>
  <c r="I272" i="11"/>
  <c r="K275" i="11"/>
  <c r="A279" i="11"/>
  <c r="E282" i="11"/>
  <c r="G285" i="11"/>
  <c r="I288" i="11"/>
  <c r="K291" i="11"/>
  <c r="I269" i="11"/>
  <c r="K272" i="11"/>
  <c r="A276" i="11"/>
  <c r="E279" i="11"/>
  <c r="G282" i="11"/>
  <c r="I285" i="11"/>
  <c r="K288" i="11"/>
  <c r="A292" i="11"/>
  <c r="A286" i="11"/>
  <c r="E289" i="11"/>
  <c r="G292" i="11"/>
  <c r="I276" i="11"/>
  <c r="K279" i="11"/>
  <c r="A283" i="11"/>
  <c r="E286" i="11"/>
  <c r="G289" i="11"/>
  <c r="I292" i="11"/>
  <c r="I289" i="11"/>
  <c r="K292" i="11"/>
  <c r="G267" i="11"/>
  <c r="I270" i="11"/>
  <c r="K273" i="11"/>
  <c r="A277" i="11"/>
  <c r="E280" i="11"/>
  <c r="G283" i="11"/>
  <c r="I286" i="11"/>
  <c r="K289" i="11"/>
  <c r="A293" i="11"/>
  <c r="K267" i="11"/>
  <c r="A271" i="11"/>
  <c r="E274" i="11"/>
  <c r="G277" i="11"/>
  <c r="I280" i="11"/>
  <c r="K283" i="11"/>
  <c r="A287" i="11"/>
  <c r="E290" i="11"/>
  <c r="G293" i="11"/>
  <c r="A268" i="11"/>
  <c r="E271" i="11"/>
  <c r="G274" i="11"/>
  <c r="I277" i="11"/>
  <c r="K280" i="11"/>
  <c r="A284" i="11"/>
  <c r="E287" i="11"/>
  <c r="G290" i="11"/>
  <c r="I293" i="11"/>
  <c r="E284" i="11"/>
  <c r="G287" i="11"/>
  <c r="I290" i="11"/>
  <c r="K293" i="11"/>
  <c r="I287" i="11"/>
  <c r="K290" i="11"/>
  <c r="K271" i="11"/>
  <c r="A275" i="11"/>
  <c r="E278" i="11"/>
  <c r="G281" i="11"/>
  <c r="I284" i="11"/>
  <c r="K287" i="11"/>
  <c r="A180" i="10"/>
  <c r="A165" i="10"/>
  <c r="G174" i="10"/>
  <c r="A177" i="10"/>
  <c r="G165" i="10"/>
  <c r="K158" i="10"/>
  <c r="I155" i="10"/>
  <c r="A162" i="10"/>
  <c r="E171" i="10"/>
  <c r="I177" i="10"/>
  <c r="E161" i="10"/>
  <c r="E158" i="10"/>
  <c r="G161" i="10"/>
  <c r="G164" i="10"/>
  <c r="K170" i="10"/>
  <c r="E155" i="10"/>
  <c r="G158" i="10"/>
  <c r="I161" i="10"/>
  <c r="I164" i="10"/>
  <c r="K167" i="10"/>
  <c r="A171" i="10"/>
  <c r="A174" i="10"/>
  <c r="E177" i="10"/>
  <c r="E180" i="10"/>
  <c r="G155" i="10"/>
  <c r="I158" i="10"/>
  <c r="K161" i="10"/>
  <c r="K164" i="10"/>
  <c r="A168" i="10"/>
  <c r="E174" i="10"/>
  <c r="G177" i="10"/>
  <c r="G180" i="10"/>
  <c r="K155" i="10"/>
  <c r="E162" i="10"/>
  <c r="E165" i="10"/>
  <c r="G168" i="10"/>
  <c r="G171" i="10"/>
  <c r="I174" i="10"/>
  <c r="K177" i="10"/>
  <c r="K180" i="10"/>
  <c r="A156" i="10"/>
  <c r="I171" i="10"/>
  <c r="K174" i="10"/>
  <c r="A178" i="10"/>
  <c r="E156" i="10"/>
  <c r="I162" i="10"/>
  <c r="K171" i="10"/>
  <c r="A175" i="10"/>
  <c r="E178" i="10"/>
  <c r="G162" i="10"/>
  <c r="G156" i="10"/>
  <c r="I159" i="10"/>
  <c r="K162" i="10"/>
  <c r="K165" i="10"/>
  <c r="A169" i="10"/>
  <c r="A172" i="10"/>
  <c r="E175" i="10"/>
  <c r="G178" i="10"/>
  <c r="E169" i="10"/>
  <c r="E172" i="10"/>
  <c r="G175" i="10"/>
  <c r="I178" i="10"/>
  <c r="E159" i="10"/>
  <c r="I156" i="10"/>
  <c r="K156" i="10"/>
  <c r="A160" i="10"/>
  <c r="E166" i="10"/>
  <c r="G169" i="10"/>
  <c r="G172" i="10"/>
  <c r="I175" i="10"/>
  <c r="K178" i="10"/>
  <c r="G159" i="10"/>
  <c r="K159" i="10"/>
  <c r="A157" i="10"/>
  <c r="E160" i="10"/>
  <c r="E163" i="10"/>
  <c r="G166" i="10"/>
  <c r="I169" i="10"/>
  <c r="I172" i="10"/>
  <c r="K175" i="10"/>
  <c r="A179" i="10"/>
  <c r="E168" i="10"/>
  <c r="I180" i="10"/>
  <c r="A159" i="10"/>
  <c r="I168" i="10"/>
  <c r="K168" i="10"/>
  <c r="A166" i="10"/>
  <c r="E154" i="10"/>
  <c r="E157" i="10"/>
  <c r="G160" i="10"/>
  <c r="G163" i="10"/>
  <c r="I166" i="10"/>
  <c r="K169" i="10"/>
  <c r="K172" i="10"/>
  <c r="A176" i="10"/>
  <c r="I165" i="10"/>
  <c r="A163" i="10"/>
  <c r="G154" i="10"/>
  <c r="G157" i="10"/>
  <c r="I160" i="10"/>
  <c r="I163" i="10"/>
  <c r="K166" i="10"/>
  <c r="A170" i="10"/>
  <c r="A173" i="10"/>
  <c r="E176" i="10"/>
  <c r="E179" i="10"/>
  <c r="K160" i="10"/>
  <c r="G176" i="10"/>
  <c r="I154" i="10"/>
  <c r="I157" i="10"/>
  <c r="K163" i="10"/>
  <c r="A167" i="10"/>
  <c r="E170" i="10"/>
  <c r="E173" i="10"/>
  <c r="G179" i="10"/>
  <c r="K154" i="10"/>
  <c r="K157" i="10"/>
  <c r="A161" i="10"/>
  <c r="A164" i="10"/>
  <c r="E167" i="10"/>
  <c r="G170" i="10"/>
  <c r="G173" i="10"/>
  <c r="I176" i="10"/>
  <c r="I179" i="10"/>
  <c r="A155" i="10"/>
  <c r="A158" i="10"/>
  <c r="E164" i="10"/>
  <c r="G167" i="10"/>
  <c r="I170" i="10"/>
  <c r="I173" i="10"/>
  <c r="K176" i="10"/>
  <c r="K179" i="10"/>
  <c r="I167" i="10"/>
  <c r="I266" i="39"/>
  <c r="K269" i="39"/>
  <c r="E257" i="39"/>
  <c r="K253" i="39"/>
  <c r="K272" i="39"/>
  <c r="A278" i="39"/>
  <c r="I253" i="39"/>
  <c r="K256" i="39"/>
  <c r="A260" i="39"/>
  <c r="A263" i="39"/>
  <c r="E266" i="39"/>
  <c r="A275" i="39"/>
  <c r="A254" i="39"/>
  <c r="A257" i="39"/>
  <c r="E260" i="39"/>
  <c r="E263" i="39"/>
  <c r="I269" i="39"/>
  <c r="I272" i="39"/>
  <c r="E275" i="39"/>
  <c r="E278" i="39"/>
  <c r="E254" i="39"/>
  <c r="I260" i="39"/>
  <c r="I263" i="39"/>
  <c r="K266" i="39"/>
  <c r="A270" i="39"/>
  <c r="A273" i="39"/>
  <c r="I275" i="39"/>
  <c r="I278" i="39"/>
  <c r="K260" i="39"/>
  <c r="K263" i="39"/>
  <c r="A267" i="39"/>
  <c r="E273" i="39"/>
  <c r="K275" i="39"/>
  <c r="K278" i="39"/>
  <c r="I257" i="39"/>
  <c r="I254" i="39"/>
  <c r="K257" i="39"/>
  <c r="A261" i="39"/>
  <c r="A264" i="39"/>
  <c r="E267" i="39"/>
  <c r="E270" i="39"/>
  <c r="A276" i="39"/>
  <c r="A279" i="39"/>
  <c r="E261" i="39"/>
  <c r="I273" i="39"/>
  <c r="E276" i="39"/>
  <c r="E279" i="39"/>
  <c r="A255" i="39"/>
  <c r="E258" i="39"/>
  <c r="I267" i="39"/>
  <c r="I270" i="39"/>
  <c r="K273" i="39"/>
  <c r="E264" i="39"/>
  <c r="E255" i="39"/>
  <c r="I261" i="39"/>
  <c r="I264" i="39"/>
  <c r="K267" i="39"/>
  <c r="K270" i="39"/>
  <c r="A274" i="39"/>
  <c r="I276" i="39"/>
  <c r="I279" i="39"/>
  <c r="K254" i="39"/>
  <c r="A258" i="39"/>
  <c r="I258" i="39"/>
  <c r="K261" i="39"/>
  <c r="K264" i="39"/>
  <c r="A268" i="39"/>
  <c r="A271" i="39"/>
  <c r="K276" i="39"/>
  <c r="K279" i="39"/>
  <c r="I255" i="39"/>
  <c r="K258" i="39"/>
  <c r="A262" i="39"/>
  <c r="A265" i="39"/>
  <c r="E268" i="39"/>
  <c r="E271" i="39"/>
  <c r="E274" i="39"/>
  <c r="A277" i="39"/>
  <c r="K255" i="39"/>
  <c r="A259" i="39"/>
  <c r="E265" i="39"/>
  <c r="E277" i="39"/>
  <c r="A256" i="39"/>
  <c r="E262" i="39"/>
  <c r="I271" i="39"/>
  <c r="A253" i="39"/>
  <c r="E253" i="39"/>
  <c r="E256" i="39"/>
  <c r="I265" i="39"/>
  <c r="K268" i="39"/>
  <c r="K271" i="39"/>
  <c r="I274" i="39"/>
  <c r="I277" i="39"/>
  <c r="E259" i="39"/>
  <c r="I268" i="39"/>
  <c r="I259" i="39"/>
  <c r="I262" i="39"/>
  <c r="K265" i="39"/>
  <c r="A269" i="39"/>
  <c r="A272" i="39"/>
  <c r="K277" i="39"/>
  <c r="I256" i="39"/>
  <c r="K259" i="39"/>
  <c r="K262" i="39"/>
  <c r="A266" i="39"/>
  <c r="E269" i="39"/>
  <c r="E272" i="39"/>
  <c r="K274" i="39"/>
  <c r="E343" i="6"/>
  <c r="I342" i="6"/>
  <c r="E320" i="6"/>
  <c r="I542" i="7"/>
  <c r="A559" i="7"/>
  <c r="I565" i="7"/>
  <c r="A558" i="7"/>
  <c r="A557" i="7"/>
  <c r="I564" i="7"/>
  <c r="A555" i="7"/>
  <c r="A552" i="7"/>
  <c r="I559" i="7"/>
  <c r="A548" i="7"/>
  <c r="I553" i="7"/>
  <c r="A546" i="7"/>
  <c r="I549" i="7"/>
  <c r="A544" i="7"/>
  <c r="I548" i="7"/>
  <c r="I543" i="7"/>
  <c r="A568" i="7"/>
  <c r="A567" i="7"/>
  <c r="A564" i="7"/>
  <c r="A562" i="7"/>
  <c r="A560" i="7"/>
  <c r="I558" i="7"/>
  <c r="A566" i="7"/>
  <c r="A550" i="7"/>
  <c r="I557" i="7"/>
  <c r="A551" i="7"/>
  <c r="A565" i="7"/>
  <c r="A549" i="7"/>
  <c r="I556" i="7"/>
  <c r="I555" i="7"/>
  <c r="A563" i="7"/>
  <c r="A547" i="7"/>
  <c r="I554" i="7"/>
  <c r="A561" i="7"/>
  <c r="A545" i="7"/>
  <c r="I568" i="7"/>
  <c r="I552" i="7"/>
  <c r="I567" i="7"/>
  <c r="I551" i="7"/>
  <c r="A543" i="7"/>
  <c r="I566" i="7"/>
  <c r="I550" i="7"/>
  <c r="A556" i="7"/>
  <c r="I563" i="7"/>
  <c r="D563" i="7" s="1"/>
  <c r="J563" i="7" s="1"/>
  <c r="I547" i="7"/>
  <c r="I562" i="7"/>
  <c r="I546" i="7"/>
  <c r="A542" i="7"/>
  <c r="A554" i="7"/>
  <c r="I561" i="7"/>
  <c r="I545" i="7"/>
  <c r="A553" i="7"/>
  <c r="I560" i="7"/>
  <c r="I544" i="7"/>
  <c r="G330" i="6"/>
  <c r="A320" i="6"/>
  <c r="G342" i="6"/>
  <c r="A340" i="6"/>
  <c r="K323" i="6"/>
  <c r="E330" i="6"/>
  <c r="K340" i="6"/>
  <c r="G331" i="6"/>
  <c r="G320" i="6"/>
  <c r="K332" i="6"/>
  <c r="I345" i="6"/>
  <c r="I320" i="6"/>
  <c r="A333" i="6"/>
  <c r="K345" i="6"/>
  <c r="I323" i="6"/>
  <c r="I333" i="6"/>
  <c r="G345" i="6"/>
  <c r="G333" i="6"/>
  <c r="G326" i="6"/>
  <c r="E336" i="6"/>
  <c r="G323" i="6"/>
  <c r="I326" i="6"/>
  <c r="I336" i="6"/>
  <c r="A336" i="6"/>
  <c r="K326" i="6"/>
  <c r="K336" i="6"/>
  <c r="G346" i="6"/>
  <c r="A324" i="6"/>
  <c r="A327" i="6"/>
  <c r="A337" i="6"/>
  <c r="I321" i="6"/>
  <c r="E333" i="6"/>
  <c r="E339" i="6"/>
  <c r="I329" i="6"/>
  <c r="G339" i="6"/>
  <c r="E323" i="6"/>
  <c r="E327" i="6"/>
  <c r="K329" i="6"/>
  <c r="A330" i="6"/>
  <c r="K320" i="6"/>
  <c r="K325" i="6"/>
  <c r="G336" i="6"/>
  <c r="I339" i="6"/>
  <c r="K342" i="6"/>
  <c r="A346" i="6"/>
  <c r="K339" i="6"/>
  <c r="A343" i="6"/>
  <c r="E346" i="6"/>
  <c r="A321" i="6"/>
  <c r="E324" i="6"/>
  <c r="I330" i="6"/>
  <c r="G343" i="6"/>
  <c r="G324" i="6"/>
  <c r="K330" i="6"/>
  <c r="A334" i="6"/>
  <c r="E337" i="6"/>
  <c r="G340" i="6"/>
  <c r="I343" i="6"/>
  <c r="K346" i="6"/>
  <c r="G327" i="6"/>
  <c r="K333" i="6"/>
  <c r="E340" i="6"/>
  <c r="I346" i="6"/>
  <c r="E321" i="6"/>
  <c r="I327" i="6"/>
  <c r="G321" i="6"/>
  <c r="I324" i="6"/>
  <c r="K327" i="6"/>
  <c r="A331" i="6"/>
  <c r="E334" i="6"/>
  <c r="G337" i="6"/>
  <c r="I340" i="6"/>
  <c r="K343" i="6"/>
  <c r="I337" i="6"/>
  <c r="A325" i="6"/>
  <c r="K337" i="6"/>
  <c r="A341" i="6"/>
  <c r="E344" i="6"/>
  <c r="G328" i="6"/>
  <c r="G344" i="6"/>
  <c r="E331" i="6"/>
  <c r="A344" i="6"/>
  <c r="E328" i="6"/>
  <c r="A322" i="6"/>
  <c r="A338" i="6"/>
  <c r="E341" i="6"/>
  <c r="E322" i="6"/>
  <c r="G325" i="6"/>
  <c r="I328" i="6"/>
  <c r="K331" i="6"/>
  <c r="A335" i="6"/>
  <c r="E338" i="6"/>
  <c r="G341" i="6"/>
  <c r="I344" i="6"/>
  <c r="G322" i="6"/>
  <c r="I325" i="6"/>
  <c r="K328" i="6"/>
  <c r="A332" i="6"/>
  <c r="E335" i="6"/>
  <c r="G338" i="6"/>
  <c r="I341" i="6"/>
  <c r="K344" i="6"/>
  <c r="G335" i="6"/>
  <c r="K324" i="6"/>
  <c r="G334" i="6"/>
  <c r="K321" i="6"/>
  <c r="I334" i="6"/>
  <c r="K334" i="6"/>
  <c r="I322" i="6"/>
  <c r="K341" i="6"/>
  <c r="E329" i="6"/>
  <c r="A328" i="6"/>
  <c r="E325" i="6"/>
  <c r="I331" i="6"/>
  <c r="A329" i="6"/>
  <c r="E332" i="6"/>
  <c r="I338" i="6"/>
  <c r="A345" i="6"/>
  <c r="K322" i="6"/>
  <c r="A326" i="6"/>
  <c r="G332" i="6"/>
  <c r="I335" i="6"/>
  <c r="K338" i="6"/>
  <c r="A342" i="6"/>
  <c r="E345" i="6"/>
  <c r="A323" i="6"/>
  <c r="E326" i="6"/>
  <c r="G329" i="6"/>
  <c r="I332" i="6"/>
  <c r="K335" i="6"/>
  <c r="A339" i="6"/>
  <c r="E342" i="6"/>
  <c r="A443" i="5"/>
  <c r="A427" i="5"/>
  <c r="A428" i="5"/>
  <c r="A437" i="5"/>
  <c r="A442" i="5"/>
  <c r="A440" i="5"/>
  <c r="A441" i="5"/>
  <c r="A439" i="5"/>
  <c r="A436" i="5"/>
  <c r="A453" i="5"/>
  <c r="A452" i="5"/>
  <c r="A451" i="5"/>
  <c r="A435" i="5"/>
  <c r="A450" i="5"/>
  <c r="A434" i="5"/>
  <c r="A449" i="5"/>
  <c r="A433" i="5"/>
  <c r="A438" i="5"/>
  <c r="A432" i="5"/>
  <c r="A431" i="5"/>
  <c r="A446" i="5"/>
  <c r="A430" i="5"/>
  <c r="A448" i="5"/>
  <c r="A447" i="5"/>
  <c r="A445" i="5"/>
  <c r="A429" i="5"/>
  <c r="A444" i="5"/>
  <c r="G262" i="4"/>
  <c r="A278" i="4"/>
  <c r="E278" i="4"/>
  <c r="G275" i="4"/>
  <c r="K265" i="4"/>
  <c r="I275" i="4"/>
  <c r="D275" i="4" s="1"/>
  <c r="A275" i="4"/>
  <c r="G264" i="4"/>
  <c r="I281" i="4"/>
  <c r="K281" i="4"/>
  <c r="I284" i="4"/>
  <c r="I268" i="4"/>
  <c r="K284" i="4"/>
  <c r="I287" i="4"/>
  <c r="E262" i="4"/>
  <c r="G265" i="4"/>
  <c r="K271" i="4"/>
  <c r="K268" i="4"/>
  <c r="E272" i="4"/>
  <c r="I265" i="4"/>
  <c r="I272" i="4"/>
  <c r="I286" i="4"/>
  <c r="I262" i="4"/>
  <c r="A269" i="4"/>
  <c r="E287" i="4"/>
  <c r="G281" i="4"/>
  <c r="G287" i="4"/>
  <c r="K262" i="4"/>
  <c r="E269" i="4"/>
  <c r="A288" i="4"/>
  <c r="G269" i="4"/>
  <c r="A282" i="4"/>
  <c r="E288" i="4"/>
  <c r="G279" i="4"/>
  <c r="G272" i="4"/>
  <c r="A263" i="4"/>
  <c r="K275" i="4"/>
  <c r="G266" i="4"/>
  <c r="I269" i="4"/>
  <c r="E282" i="4"/>
  <c r="G263" i="4"/>
  <c r="A273" i="4"/>
  <c r="G285" i="4"/>
  <c r="I288" i="4"/>
  <c r="G276" i="4"/>
  <c r="I285" i="4"/>
  <c r="A267" i="4"/>
  <c r="G273" i="4"/>
  <c r="I276" i="4"/>
  <c r="I279" i="4"/>
  <c r="K282" i="4"/>
  <c r="K285" i="4"/>
  <c r="A264" i="4"/>
  <c r="E267" i="4"/>
  <c r="G270" i="4"/>
  <c r="I273" i="4"/>
  <c r="K276" i="4"/>
  <c r="K279" i="4"/>
  <c r="A283" i="4"/>
  <c r="A286" i="4"/>
  <c r="A285" i="4"/>
  <c r="E266" i="4"/>
  <c r="E263" i="4"/>
  <c r="A279" i="4"/>
  <c r="I266" i="4"/>
  <c r="E279" i="4"/>
  <c r="I263" i="4"/>
  <c r="A280" i="4"/>
  <c r="E283" i="4"/>
  <c r="E286" i="4"/>
  <c r="D286" i="4" s="1"/>
  <c r="G288" i="4"/>
  <c r="K287" i="4"/>
  <c r="A266" i="4"/>
  <c r="I278" i="4"/>
  <c r="K272" i="4"/>
  <c r="E285" i="4"/>
  <c r="K269" i="4"/>
  <c r="G282" i="4"/>
  <c r="A270" i="4"/>
  <c r="E273" i="4"/>
  <c r="K288" i="4"/>
  <c r="K263" i="4"/>
  <c r="E270" i="4"/>
  <c r="E264" i="4"/>
  <c r="I270" i="4"/>
  <c r="A277" i="4"/>
  <c r="I267" i="4"/>
  <c r="A274" i="4"/>
  <c r="E280" i="4"/>
  <c r="G283" i="4"/>
  <c r="K267" i="4"/>
  <c r="E274" i="4"/>
  <c r="G280" i="4"/>
  <c r="I283" i="4"/>
  <c r="K264" i="4"/>
  <c r="E271" i="4"/>
  <c r="G274" i="4"/>
  <c r="I280" i="4"/>
  <c r="K286" i="4"/>
  <c r="A265" i="4"/>
  <c r="E268" i="4"/>
  <c r="G271" i="4"/>
  <c r="I274" i="4"/>
  <c r="I277" i="4"/>
  <c r="K280" i="4"/>
  <c r="A284" i="4"/>
  <c r="A287" i="4"/>
  <c r="K278" i="4"/>
  <c r="A276" i="4"/>
  <c r="E276" i="4"/>
  <c r="K266" i="4"/>
  <c r="I282" i="4"/>
  <c r="G267" i="4"/>
  <c r="K273" i="4"/>
  <c r="K270" i="4"/>
  <c r="G286" i="4"/>
  <c r="I264" i="4"/>
  <c r="A271" i="4"/>
  <c r="E277" i="4"/>
  <c r="A268" i="4"/>
  <c r="G277" i="4"/>
  <c r="K283" i="4"/>
  <c r="E265" i="4"/>
  <c r="G268" i="4"/>
  <c r="I271" i="4"/>
  <c r="K274" i="4"/>
  <c r="K277" i="4"/>
  <c r="A281" i="4"/>
  <c r="E284" i="4"/>
  <c r="E281" i="4"/>
  <c r="G284" i="4"/>
  <c r="B223" i="3"/>
  <c r="B199" i="3"/>
  <c r="E259" i="3"/>
  <c r="D259" i="3"/>
  <c r="E189" i="2"/>
  <c r="D189" i="2"/>
  <c r="D190" i="1"/>
  <c r="B130" i="2"/>
  <c r="B129" i="2"/>
  <c r="B128" i="2"/>
  <c r="E190" i="1"/>
  <c r="E321" i="9"/>
  <c r="D321" i="9"/>
  <c r="C45" i="34"/>
  <c r="G98" i="35"/>
  <c r="E122" i="35"/>
  <c r="E289" i="35"/>
  <c r="J89" i="35"/>
  <c r="E318" i="35"/>
  <c r="C166" i="35"/>
  <c r="E335" i="35"/>
  <c r="J148" i="35"/>
  <c r="E229" i="35"/>
  <c r="C235" i="35"/>
  <c r="F19" i="33"/>
  <c r="F55" i="33"/>
  <c r="J126" i="35"/>
  <c r="L133" i="35"/>
  <c r="C373" i="35"/>
  <c r="J130" i="35"/>
  <c r="I336" i="35"/>
  <c r="E363" i="35"/>
  <c r="D101" i="35"/>
  <c r="E124" i="35"/>
  <c r="J119" i="35"/>
  <c r="J52" i="35"/>
  <c r="E222" i="35"/>
  <c r="E91" i="35"/>
  <c r="J113" i="35"/>
  <c r="E322" i="35"/>
  <c r="D168" i="35"/>
  <c r="E88" i="35"/>
  <c r="J122" i="35"/>
  <c r="J181" i="35"/>
  <c r="J23" i="35"/>
  <c r="E125" i="35"/>
  <c r="J58" i="35"/>
  <c r="E16" i="35"/>
  <c r="J231" i="35"/>
  <c r="F118" i="33"/>
  <c r="J195" i="35"/>
  <c r="E220" i="35"/>
  <c r="C202" i="35"/>
  <c r="D406" i="35"/>
  <c r="F56" i="34"/>
  <c r="J118" i="35"/>
  <c r="J22" i="35"/>
  <c r="E290" i="35"/>
  <c r="C29" i="34"/>
  <c r="F80" i="34"/>
  <c r="E399" i="35"/>
  <c r="D30" i="35"/>
  <c r="J151" i="35"/>
  <c r="E215" i="35"/>
  <c r="J289" i="35"/>
  <c r="C169" i="35"/>
  <c r="E182" i="35"/>
  <c r="D133" i="35"/>
  <c r="E365" i="35"/>
  <c r="J97" i="35"/>
  <c r="E128" i="35"/>
  <c r="E131" i="35"/>
  <c r="C269" i="35"/>
  <c r="J399" i="35"/>
  <c r="I64" i="35"/>
  <c r="E151" i="35"/>
  <c r="C85" i="34"/>
  <c r="J198" i="35"/>
  <c r="G304" i="35"/>
  <c r="E297" i="35"/>
  <c r="C57" i="34"/>
  <c r="L407" i="35"/>
  <c r="C25" i="34"/>
  <c r="C302" i="35"/>
  <c r="J160" i="35"/>
  <c r="F24" i="34"/>
  <c r="E89" i="34"/>
  <c r="E96" i="35"/>
  <c r="J220" i="35"/>
  <c r="L236" i="35"/>
  <c r="C32" i="35"/>
  <c r="J357" i="35"/>
  <c r="E319" i="35"/>
  <c r="E262" i="35"/>
  <c r="D66" i="35"/>
  <c r="J392" i="35"/>
  <c r="H13" i="34"/>
  <c r="J159" i="35"/>
  <c r="E233" i="35"/>
  <c r="J53" i="35"/>
  <c r="E232" i="35"/>
  <c r="E291" i="35"/>
  <c r="F68" i="34"/>
  <c r="J19" i="35"/>
  <c r="J190" i="35"/>
  <c r="J333" i="35"/>
  <c r="L99" i="35"/>
  <c r="F48" i="33"/>
  <c r="G407" i="35"/>
  <c r="H37" i="34"/>
  <c r="E93" i="34"/>
  <c r="F60" i="33"/>
  <c r="E330" i="35"/>
  <c r="F54" i="33"/>
  <c r="E197" i="35"/>
  <c r="J356" i="35"/>
  <c r="E158" i="35"/>
  <c r="F99" i="33"/>
  <c r="F39" i="33"/>
  <c r="F84" i="33"/>
  <c r="C168" i="35"/>
  <c r="E396" i="35"/>
  <c r="E23" i="35"/>
  <c r="E193" i="35"/>
  <c r="I100" i="35"/>
  <c r="J398" i="35"/>
  <c r="E118" i="35"/>
  <c r="F28" i="34"/>
  <c r="E403" i="35"/>
  <c r="G200" i="35"/>
  <c r="I33" i="35"/>
  <c r="E80" i="35"/>
  <c r="D305" i="35"/>
  <c r="L235" i="35"/>
  <c r="F94" i="33"/>
  <c r="L200" i="35"/>
  <c r="C132" i="35"/>
  <c r="H29" i="34"/>
  <c r="E50" i="35"/>
  <c r="F43" i="33"/>
  <c r="E121" i="35"/>
  <c r="E296" i="35"/>
  <c r="F12" i="34"/>
  <c r="J93" i="35"/>
  <c r="C338" i="35"/>
  <c r="H41" i="34"/>
  <c r="J334" i="35"/>
  <c r="J125" i="35"/>
  <c r="J385" i="35"/>
  <c r="L32" i="35"/>
  <c r="D67" i="35"/>
  <c r="C236" i="35"/>
  <c r="E329" i="35"/>
  <c r="I132" i="35"/>
  <c r="G135" i="35"/>
  <c r="L406" i="35"/>
  <c r="F15" i="33"/>
  <c r="E60" i="35"/>
  <c r="J331" i="35"/>
  <c r="E154" i="35"/>
  <c r="E323" i="35"/>
  <c r="C33" i="34"/>
  <c r="E160" i="35"/>
  <c r="H9" i="34"/>
  <c r="E391" i="35"/>
  <c r="I237" i="35"/>
  <c r="E327" i="35"/>
  <c r="G405" i="35"/>
  <c r="J396" i="35"/>
  <c r="J219" i="35"/>
  <c r="F104" i="33"/>
  <c r="E352" i="35"/>
  <c r="F108" i="33"/>
  <c r="C49" i="34"/>
  <c r="E157" i="35"/>
  <c r="I373" i="35"/>
  <c r="I339" i="35"/>
  <c r="I99" i="35"/>
  <c r="I66" i="35"/>
  <c r="E26" i="35"/>
  <c r="C97" i="34"/>
  <c r="D37" i="36"/>
  <c r="E56" i="35"/>
  <c r="D337" i="35"/>
  <c r="D169" i="35"/>
  <c r="I371" i="35"/>
  <c r="G234" i="35"/>
  <c r="I134" i="35"/>
  <c r="E385" i="35"/>
  <c r="J85" i="35"/>
  <c r="J228" i="35"/>
  <c r="H21" i="34"/>
  <c r="C37" i="34"/>
  <c r="F49" i="33"/>
  <c r="E79" i="35"/>
  <c r="G235" i="35"/>
  <c r="F96" i="34"/>
  <c r="F9" i="33"/>
  <c r="J124" i="35"/>
  <c r="D304" i="35"/>
  <c r="E165" i="35"/>
  <c r="J183" i="35"/>
  <c r="G169" i="35"/>
  <c r="F32" i="34"/>
  <c r="E45" i="34"/>
  <c r="J29" i="35"/>
  <c r="J300" i="35"/>
  <c r="L66" i="35"/>
  <c r="D338" i="35"/>
  <c r="H65" i="34"/>
  <c r="E284" i="35"/>
  <c r="J26" i="35"/>
  <c r="C405" i="35"/>
  <c r="H61" i="34"/>
  <c r="C406" i="35"/>
  <c r="E37" i="34"/>
  <c r="G236" i="35"/>
  <c r="E360" i="35"/>
  <c r="E267" i="35"/>
  <c r="E29" i="35"/>
  <c r="J62" i="35"/>
  <c r="C33" i="35"/>
  <c r="F8" i="33"/>
  <c r="E152" i="35"/>
  <c r="E227" i="35"/>
  <c r="F78" i="33"/>
  <c r="J403" i="35"/>
  <c r="I203" i="35"/>
  <c r="G271" i="35"/>
  <c r="D407" i="35"/>
  <c r="J187" i="35"/>
  <c r="L405" i="35"/>
  <c r="G166" i="35"/>
  <c r="I270" i="35"/>
  <c r="J50" i="35"/>
  <c r="F24" i="33"/>
  <c r="E225" i="35"/>
  <c r="F83" i="33"/>
  <c r="E114" i="35"/>
  <c r="J296" i="35"/>
  <c r="H17" i="34"/>
  <c r="I234" i="35"/>
  <c r="D135" i="35"/>
  <c r="J395" i="35"/>
  <c r="J131" i="35"/>
  <c r="E127" i="35"/>
  <c r="L167" i="35"/>
  <c r="F40" i="34"/>
  <c r="F68" i="33"/>
  <c r="J226" i="35"/>
  <c r="H53" i="34"/>
  <c r="F50" i="33"/>
  <c r="C234" i="35"/>
  <c r="J18" i="35"/>
  <c r="D39" i="36"/>
  <c r="F79" i="33"/>
  <c r="D31" i="35"/>
  <c r="L304" i="35"/>
  <c r="J27" i="35"/>
  <c r="J323" i="35"/>
  <c r="L337" i="35"/>
  <c r="E156" i="35"/>
  <c r="E292" i="35"/>
  <c r="I30" i="35"/>
  <c r="J255" i="35"/>
  <c r="E181" i="35"/>
  <c r="J232" i="35"/>
  <c r="C201" i="35"/>
  <c r="C98" i="35"/>
  <c r="D404" i="35"/>
  <c r="E45" i="35"/>
  <c r="E77" i="34"/>
  <c r="J400" i="35"/>
  <c r="J369" i="35"/>
  <c r="D32" i="35"/>
  <c r="F90" i="33"/>
  <c r="D270" i="35"/>
  <c r="E49" i="34"/>
  <c r="E101" i="34"/>
  <c r="J401" i="35"/>
  <c r="C371" i="35"/>
  <c r="F59" i="33"/>
  <c r="D134" i="35"/>
  <c r="F92" i="34"/>
  <c r="C61" i="34"/>
  <c r="E153" i="35"/>
  <c r="I32" i="35"/>
  <c r="F75" i="33"/>
  <c r="J215" i="35"/>
  <c r="H77" i="34"/>
  <c r="J367" i="35"/>
  <c r="E86" i="35"/>
  <c r="J402" i="35"/>
  <c r="J397" i="35"/>
  <c r="G65" i="35"/>
  <c r="E221" i="35"/>
  <c r="J154" i="35"/>
  <c r="G404" i="35"/>
  <c r="J368" i="35"/>
  <c r="J225" i="35"/>
  <c r="E196" i="35"/>
  <c r="J147" i="35"/>
  <c r="J326" i="35"/>
  <c r="J191" i="35"/>
  <c r="J360" i="35"/>
  <c r="L33" i="35"/>
  <c r="E298" i="35"/>
  <c r="C203" i="35"/>
  <c r="D405" i="35"/>
  <c r="J224" i="35"/>
  <c r="I405" i="35"/>
  <c r="F64" i="34"/>
  <c r="F29" i="33"/>
  <c r="F70" i="33"/>
  <c r="E53" i="34"/>
  <c r="D65" i="35"/>
  <c r="I404" i="35"/>
  <c r="E390" i="35"/>
  <c r="J128" i="35"/>
  <c r="F44" i="33"/>
  <c r="F10" i="33"/>
  <c r="F63" i="33"/>
  <c r="L132" i="35"/>
  <c r="E148" i="35"/>
  <c r="E186" i="35"/>
  <c r="C101" i="34"/>
  <c r="D234" i="35"/>
  <c r="E395" i="35"/>
  <c r="E249" i="35"/>
  <c r="J157" i="35"/>
  <c r="L302" i="35"/>
  <c r="E13" i="34"/>
  <c r="E301" i="35"/>
  <c r="E331" i="35"/>
  <c r="E161" i="35"/>
  <c r="C69" i="34"/>
  <c r="E326" i="35"/>
  <c r="D33" i="35"/>
  <c r="E393" i="35"/>
  <c r="E17" i="34"/>
  <c r="G167" i="35"/>
  <c r="F20" i="34"/>
  <c r="E117" i="35"/>
  <c r="E81" i="35"/>
  <c r="F95" i="33"/>
  <c r="J199" i="35"/>
  <c r="J250" i="35"/>
  <c r="I15" i="35"/>
  <c r="E263" i="35"/>
  <c r="E219" i="35"/>
  <c r="E9" i="34"/>
  <c r="D373" i="35"/>
  <c r="F52" i="34"/>
  <c r="L404" i="35"/>
  <c r="J298" i="35"/>
  <c r="E83" i="35"/>
  <c r="J152" i="35"/>
  <c r="E149" i="35"/>
  <c r="E353" i="35"/>
  <c r="G269" i="35"/>
  <c r="J230" i="35"/>
  <c r="E51" i="35"/>
  <c r="C370" i="35"/>
  <c r="F120" i="33"/>
  <c r="I364" i="35"/>
  <c r="L98" i="35"/>
  <c r="F100" i="34"/>
  <c r="J295" i="35"/>
  <c r="J318" i="35"/>
  <c r="E190" i="35"/>
  <c r="J288" i="35"/>
  <c r="I268" i="35"/>
  <c r="J259" i="35"/>
  <c r="E63" i="35"/>
  <c r="E283" i="35"/>
  <c r="J389" i="35"/>
  <c r="E61" i="35"/>
  <c r="E400" i="35"/>
  <c r="D203" i="35"/>
  <c r="E129" i="35"/>
  <c r="L134" i="35"/>
  <c r="D46" i="35"/>
  <c r="J114" i="35"/>
  <c r="J321" i="35"/>
  <c r="E85" i="34"/>
  <c r="L166" i="35"/>
  <c r="G133" i="35"/>
  <c r="C303" i="35"/>
  <c r="G406" i="35"/>
  <c r="J95" i="35"/>
  <c r="G237" i="35"/>
  <c r="G373" i="35"/>
  <c r="E90" i="35"/>
  <c r="E58" i="35"/>
  <c r="J283" i="35"/>
  <c r="D100" i="35"/>
  <c r="F36" i="34"/>
  <c r="E328" i="35"/>
  <c r="L101" i="35"/>
  <c r="C407" i="35"/>
  <c r="E84" i="35"/>
  <c r="D132" i="35"/>
  <c r="L31" i="35"/>
  <c r="L65" i="35"/>
  <c r="I31" i="35"/>
  <c r="I406" i="35"/>
  <c r="J299" i="35"/>
  <c r="E57" i="35"/>
  <c r="H101" i="34"/>
  <c r="E17" i="35"/>
  <c r="E259" i="35"/>
  <c r="J292" i="35"/>
  <c r="D237" i="35"/>
  <c r="I169" i="35"/>
  <c r="J254" i="35"/>
  <c r="J186" i="35"/>
  <c r="J322" i="35"/>
  <c r="L372" i="35"/>
  <c r="J262" i="35"/>
  <c r="E12" i="35"/>
  <c r="I166" i="35"/>
  <c r="H57" i="34"/>
  <c r="E95" i="35"/>
  <c r="J267" i="35"/>
  <c r="J290" i="35"/>
  <c r="E28" i="35"/>
  <c r="E189" i="35"/>
  <c r="D98" i="35"/>
  <c r="J284" i="35"/>
  <c r="J221" i="35"/>
  <c r="L237" i="35"/>
  <c r="E59" i="35"/>
  <c r="J80" i="35"/>
  <c r="F28" i="33"/>
  <c r="J257" i="35"/>
  <c r="J193" i="35"/>
  <c r="E253" i="35"/>
  <c r="L135" i="35"/>
  <c r="E185" i="35"/>
  <c r="I269" i="35"/>
  <c r="J258" i="35"/>
  <c r="E24" i="35"/>
  <c r="L234" i="35"/>
  <c r="J60" i="35"/>
  <c r="G302" i="35"/>
  <c r="L338" i="35"/>
  <c r="E199" i="35"/>
  <c r="C237" i="35"/>
  <c r="J227" i="35"/>
  <c r="J324" i="35"/>
  <c r="J47" i="35"/>
  <c r="F48" i="34"/>
  <c r="J390" i="35"/>
  <c r="J20" i="35"/>
  <c r="J391" i="35"/>
  <c r="J366" i="35"/>
  <c r="J120" i="35"/>
  <c r="H33" i="34"/>
  <c r="E366" i="35"/>
  <c r="F69" i="33"/>
  <c r="E13" i="35"/>
  <c r="E265" i="35"/>
  <c r="G202" i="35"/>
  <c r="E333" i="35"/>
  <c r="C339" i="35"/>
  <c r="I65" i="35"/>
  <c r="L270" i="35"/>
  <c r="E358" i="35"/>
  <c r="E115" i="35"/>
  <c r="L100" i="35"/>
  <c r="E198" i="35"/>
  <c r="E357" i="35"/>
  <c r="J182" i="35"/>
  <c r="L371" i="35"/>
  <c r="E394" i="35"/>
  <c r="J162" i="35"/>
  <c r="E217" i="35"/>
  <c r="E62" i="35"/>
  <c r="G339" i="35"/>
  <c r="E401" i="35"/>
  <c r="E260" i="35"/>
  <c r="E18" i="35"/>
  <c r="L67" i="35"/>
  <c r="E332" i="35"/>
  <c r="J261" i="35"/>
  <c r="E29" i="34"/>
  <c r="E254" i="35"/>
  <c r="H93" i="34"/>
  <c r="F40" i="33"/>
  <c r="E258" i="35"/>
  <c r="E334" i="35"/>
  <c r="F16" i="34"/>
  <c r="E266" i="35"/>
  <c r="G270" i="35"/>
  <c r="F110" i="33"/>
  <c r="F58" i="33"/>
  <c r="C65" i="34"/>
  <c r="L202" i="35"/>
  <c r="C99" i="35"/>
  <c r="J149" i="35"/>
  <c r="C100" i="35"/>
  <c r="E22" i="35"/>
  <c r="J127" i="35"/>
  <c r="G305" i="35"/>
  <c r="H73" i="34"/>
  <c r="G100" i="35"/>
  <c r="J17" i="35"/>
  <c r="C13" i="34"/>
  <c r="E41" i="34"/>
  <c r="J59" i="35"/>
  <c r="J155" i="35"/>
  <c r="J91" i="35"/>
  <c r="F65" i="33"/>
  <c r="I338" i="35"/>
  <c r="J57" i="35"/>
  <c r="E54" i="35"/>
  <c r="D339" i="35"/>
  <c r="J45" i="35"/>
  <c r="L168" i="35"/>
  <c r="L203" i="35"/>
  <c r="L336" i="35"/>
  <c r="E324" i="35"/>
  <c r="E97" i="35"/>
  <c r="I168" i="35"/>
  <c r="E46" i="35"/>
  <c r="F89" i="33"/>
  <c r="C336" i="35"/>
  <c r="J129" i="35"/>
  <c r="E69" i="34"/>
  <c r="I133" i="35"/>
  <c r="F73" i="33"/>
  <c r="G33" i="35"/>
  <c r="I98" i="35"/>
  <c r="E25" i="34"/>
  <c r="F11" i="36"/>
  <c r="F84" i="34"/>
  <c r="J189" i="35"/>
  <c r="E368" i="35"/>
  <c r="F109" i="33"/>
  <c r="C404" i="35"/>
  <c r="E362" i="35"/>
  <c r="C89" i="34"/>
  <c r="C53" i="34"/>
  <c r="E155" i="35"/>
  <c r="F119" i="33"/>
  <c r="J123" i="35"/>
  <c r="C9" i="34"/>
  <c r="D167" i="35"/>
  <c r="F34" i="33"/>
  <c r="G372" i="35"/>
  <c r="E52" i="35"/>
  <c r="J251" i="35"/>
  <c r="E256" i="35"/>
  <c r="J84" i="35"/>
  <c r="J386" i="35"/>
  <c r="F88" i="34"/>
  <c r="G30" i="35"/>
  <c r="E47" i="35"/>
  <c r="G371" i="35"/>
  <c r="C200" i="35"/>
  <c r="L373" i="35"/>
  <c r="C167" i="35"/>
  <c r="E389" i="35"/>
  <c r="H25" i="34"/>
  <c r="J291" i="35"/>
  <c r="I370" i="35"/>
  <c r="C64" i="35"/>
  <c r="J355" i="35"/>
  <c r="C65" i="35"/>
  <c r="E21" i="34"/>
  <c r="C81" i="34"/>
  <c r="F13" i="33"/>
  <c r="J329" i="35"/>
  <c r="E325" i="35"/>
  <c r="J394" i="35"/>
  <c r="F45" i="33"/>
  <c r="D99" i="35"/>
  <c r="J319" i="35"/>
  <c r="E231" i="35"/>
  <c r="D236" i="35"/>
  <c r="E93" i="35"/>
  <c r="C304" i="35"/>
  <c r="E392" i="35"/>
  <c r="E13" i="33"/>
  <c r="E295" i="35"/>
  <c r="J28" i="35"/>
  <c r="E293" i="35"/>
  <c r="I167" i="35"/>
  <c r="C31" i="35"/>
  <c r="E126" i="35"/>
  <c r="J54" i="35"/>
  <c r="I201" i="35"/>
  <c r="F76" i="34"/>
  <c r="E191" i="35"/>
  <c r="L271" i="35"/>
  <c r="C21" i="34"/>
  <c r="J161" i="35"/>
  <c r="E20" i="35"/>
  <c r="I135" i="35"/>
  <c r="E228" i="35"/>
  <c r="J266" i="35"/>
  <c r="E192" i="35"/>
  <c r="E147" i="35"/>
  <c r="J87" i="35"/>
  <c r="E355" i="35"/>
  <c r="J393" i="35"/>
  <c r="F38" i="33"/>
  <c r="J117" i="35"/>
  <c r="J165" i="35"/>
  <c r="G67" i="35"/>
  <c r="J364" i="35"/>
  <c r="E87" i="35"/>
  <c r="I236" i="35"/>
  <c r="F105" i="33"/>
  <c r="F20" i="33"/>
  <c r="J352" i="35"/>
  <c r="D202" i="35"/>
  <c r="E288" i="35"/>
  <c r="F44" i="34"/>
  <c r="I372" i="35"/>
  <c r="G168" i="35"/>
  <c r="J293" i="35"/>
  <c r="F100" i="33"/>
  <c r="J46" i="35"/>
  <c r="E85" i="35"/>
  <c r="E113" i="35"/>
  <c r="G203" i="35"/>
  <c r="E287" i="35"/>
  <c r="E119" i="35"/>
  <c r="E81" i="34"/>
  <c r="C135" i="35"/>
  <c r="E402" i="35"/>
  <c r="E163" i="35"/>
  <c r="J253" i="35"/>
  <c r="F72" i="34"/>
  <c r="F85" i="33"/>
  <c r="L269" i="35"/>
  <c r="L64" i="35"/>
  <c r="J115" i="35"/>
  <c r="E257" i="35"/>
  <c r="G64" i="35"/>
  <c r="C305" i="35"/>
  <c r="E65" i="34"/>
  <c r="D235" i="35"/>
  <c r="E294" i="35"/>
  <c r="G201" i="35"/>
  <c r="E27" i="35"/>
  <c r="I305" i="35"/>
  <c r="I67" i="35"/>
  <c r="C268" i="35"/>
  <c r="J264" i="35"/>
  <c r="G303" i="35"/>
  <c r="D36" i="36"/>
  <c r="C101" i="35"/>
  <c r="J94" i="35"/>
  <c r="F37" i="36"/>
  <c r="E356" i="35"/>
  <c r="E264" i="35"/>
  <c r="H45" i="34"/>
  <c r="G66" i="35"/>
  <c r="J260" i="35"/>
  <c r="E94" i="35"/>
  <c r="D302" i="35"/>
  <c r="J49" i="35"/>
  <c r="E188" i="35"/>
  <c r="J233" i="35"/>
  <c r="J79" i="35"/>
  <c r="E359" i="35"/>
  <c r="J13" i="35"/>
  <c r="G336" i="35"/>
  <c r="I202" i="35"/>
  <c r="J285" i="35"/>
  <c r="E194" i="35"/>
  <c r="J90" i="35"/>
  <c r="E387" i="35"/>
  <c r="F25" i="33"/>
  <c r="J361" i="35"/>
  <c r="J197" i="35"/>
  <c r="F113" i="33"/>
  <c r="J265" i="35"/>
  <c r="G338" i="35"/>
  <c r="E367" i="35"/>
  <c r="J96" i="35"/>
  <c r="C93" i="34"/>
  <c r="F30" i="33"/>
  <c r="D370" i="35"/>
  <c r="I325" i="35"/>
  <c r="J192" i="35"/>
  <c r="G31" i="35"/>
  <c r="E123" i="35"/>
  <c r="G132" i="35"/>
  <c r="G134" i="35"/>
  <c r="F33" i="33"/>
  <c r="E15" i="35"/>
  <c r="E92" i="35"/>
  <c r="H85" i="34"/>
  <c r="J256" i="35"/>
  <c r="J249" i="35"/>
  <c r="E55" i="35"/>
  <c r="C17" i="34"/>
  <c r="J158" i="35"/>
  <c r="L268" i="35"/>
  <c r="J12" i="35"/>
  <c r="F115" i="33"/>
  <c r="E97" i="34"/>
  <c r="J156" i="35"/>
  <c r="F38" i="36"/>
  <c r="F103" i="33"/>
  <c r="E19" i="35"/>
  <c r="J229" i="35"/>
  <c r="D268" i="35"/>
  <c r="I407" i="35"/>
  <c r="C271" i="35"/>
  <c r="E317" i="35"/>
  <c r="C41" i="34"/>
  <c r="E49" i="35"/>
  <c r="E386" i="35"/>
  <c r="E164" i="35"/>
  <c r="C270" i="35"/>
  <c r="D371" i="35"/>
  <c r="J86" i="35"/>
  <c r="F35" i="33"/>
  <c r="E299" i="35"/>
  <c r="D200" i="35"/>
  <c r="E33" i="34"/>
  <c r="E162" i="35"/>
  <c r="J11" i="35"/>
  <c r="L169" i="35"/>
  <c r="E53" i="35"/>
  <c r="F53" i="33"/>
  <c r="E195" i="35"/>
  <c r="D201" i="35"/>
  <c r="E255" i="35"/>
  <c r="J358" i="35"/>
  <c r="J51" i="35"/>
  <c r="J287" i="35"/>
  <c r="J330" i="35"/>
  <c r="J363" i="35"/>
  <c r="E251" i="35"/>
  <c r="J317" i="35"/>
  <c r="J297" i="35"/>
  <c r="E216" i="35"/>
  <c r="G268" i="35"/>
  <c r="D11" i="36"/>
  <c r="D269" i="35"/>
  <c r="J61" i="35"/>
  <c r="E285" i="35"/>
  <c r="J353" i="35"/>
  <c r="E321" i="35"/>
  <c r="E183" i="35"/>
  <c r="F114" i="33"/>
  <c r="H97" i="34"/>
  <c r="J335" i="35"/>
  <c r="F8" i="34"/>
  <c r="E187" i="35"/>
  <c r="H89" i="34"/>
  <c r="J263" i="35"/>
  <c r="E223" i="35"/>
  <c r="F18" i="33"/>
  <c r="C67" i="35"/>
  <c r="E261" i="35"/>
  <c r="J16" i="35"/>
  <c r="C134" i="35"/>
  <c r="J332" i="35"/>
  <c r="E369" i="35"/>
  <c r="J328" i="35"/>
  <c r="J327" i="35"/>
  <c r="F74" i="33"/>
  <c r="J188" i="35"/>
  <c r="F39" i="36"/>
  <c r="L30" i="35"/>
  <c r="F88" i="33"/>
  <c r="J21" i="35"/>
  <c r="L370" i="35"/>
  <c r="G32" i="35"/>
  <c r="J196" i="35"/>
  <c r="D64" i="35"/>
  <c r="E89" i="35"/>
  <c r="C66" i="35"/>
  <c r="J387" i="35"/>
  <c r="J121" i="35"/>
  <c r="J216" i="35"/>
  <c r="F93" i="33"/>
  <c r="E130" i="35"/>
  <c r="J194" i="35"/>
  <c r="D372" i="35"/>
  <c r="I303" i="35"/>
  <c r="F23" i="33"/>
  <c r="J163" i="35"/>
  <c r="F80" i="33"/>
  <c r="J24" i="35"/>
  <c r="J185" i="35"/>
  <c r="J164" i="35"/>
  <c r="I200" i="35"/>
  <c r="G337" i="35"/>
  <c r="G99" i="35"/>
  <c r="G370" i="35"/>
  <c r="J55" i="35"/>
  <c r="E57" i="34"/>
  <c r="F36" i="36"/>
  <c r="F64" i="33"/>
  <c r="J294" i="35"/>
  <c r="D38" i="36"/>
  <c r="F98" i="33"/>
  <c r="G101" i="35"/>
  <c r="L339" i="35"/>
  <c r="J365" i="35"/>
  <c r="C337" i="35"/>
  <c r="H69" i="34"/>
  <c r="J325" i="35"/>
  <c r="D166" i="35"/>
  <c r="E398" i="35"/>
  <c r="E226" i="35"/>
  <c r="E397" i="35"/>
  <c r="L201" i="35"/>
  <c r="E361" i="35"/>
  <c r="D271" i="35"/>
  <c r="E250" i="35"/>
  <c r="J15" i="35"/>
  <c r="J351" i="35"/>
  <c r="J83" i="35"/>
  <c r="H49" i="34"/>
  <c r="C30" i="35"/>
  <c r="H81" i="34"/>
  <c r="I271" i="35"/>
  <c r="E21" i="35"/>
  <c r="J25" i="35"/>
  <c r="J362" i="35"/>
  <c r="E224" i="35"/>
  <c r="J92" i="35"/>
  <c r="E61" i="34"/>
  <c r="E25" i="35"/>
  <c r="L305" i="35"/>
  <c r="I337" i="35"/>
  <c r="E300" i="35"/>
  <c r="F60" i="34"/>
  <c r="E11" i="35"/>
  <c r="C77" i="34"/>
  <c r="E120" i="35"/>
  <c r="E230" i="35"/>
  <c r="J222" i="35"/>
  <c r="J88" i="35"/>
  <c r="E351" i="35"/>
  <c r="C73" i="34"/>
  <c r="J223" i="35"/>
  <c r="I302" i="35"/>
  <c r="J301" i="35"/>
  <c r="J153" i="35"/>
  <c r="E159" i="35"/>
  <c r="E73" i="34"/>
  <c r="D303" i="35"/>
  <c r="J359" i="35"/>
  <c r="D336" i="35"/>
  <c r="E364" i="35"/>
  <c r="C133" i="35"/>
  <c r="L303" i="35"/>
  <c r="F14" i="33"/>
  <c r="J63" i="35"/>
  <c r="C372" i="35"/>
  <c r="J217" i="35"/>
  <c r="J56" i="35"/>
  <c r="J81" i="35"/>
  <c r="D345" i="26" l="1"/>
  <c r="D331" i="26"/>
  <c r="D346" i="26"/>
  <c r="D356" i="26"/>
  <c r="D342" i="26"/>
  <c r="D133" i="18"/>
  <c r="N553" i="7"/>
  <c r="N278" i="4"/>
  <c r="N283" i="4"/>
  <c r="F165" i="29"/>
  <c r="L165" i="29"/>
  <c r="D427" i="5"/>
  <c r="D449" i="5"/>
  <c r="D354" i="26"/>
  <c r="D355" i="26"/>
  <c r="D131" i="16"/>
  <c r="J131" i="16" s="1"/>
  <c r="D279" i="21"/>
  <c r="D338" i="26"/>
  <c r="F338" i="26" s="1"/>
  <c r="D339" i="26"/>
  <c r="H339" i="26" s="1"/>
  <c r="N562" i="7"/>
  <c r="D335" i="26"/>
  <c r="H335" i="26" s="1"/>
  <c r="D350" i="26"/>
  <c r="D344" i="26"/>
  <c r="D340" i="26"/>
  <c r="D353" i="26"/>
  <c r="D332" i="26"/>
  <c r="N168" i="10"/>
  <c r="D333" i="26"/>
  <c r="F333" i="26" s="1"/>
  <c r="D341" i="26"/>
  <c r="L341" i="26" s="1"/>
  <c r="D337" i="26"/>
  <c r="L337" i="26" s="1"/>
  <c r="D343" i="26"/>
  <c r="L343" i="26" s="1"/>
  <c r="N158" i="10"/>
  <c r="A159" i="2"/>
  <c r="D281" i="4"/>
  <c r="N263" i="4"/>
  <c r="D128" i="25"/>
  <c r="F128" i="25" s="1"/>
  <c r="G569" i="7"/>
  <c r="K572" i="7" s="1"/>
  <c r="G280" i="39"/>
  <c r="K283" i="39" s="1"/>
  <c r="D330" i="26"/>
  <c r="F330" i="26" s="1"/>
  <c r="N268" i="4"/>
  <c r="D144" i="25"/>
  <c r="F144" i="25" s="1"/>
  <c r="D272" i="11"/>
  <c r="D318" i="13"/>
  <c r="F318" i="13" s="1"/>
  <c r="N162" i="10"/>
  <c r="D288" i="11"/>
  <c r="J288" i="11" s="1"/>
  <c r="D320" i="6"/>
  <c r="N564" i="7"/>
  <c r="N549" i="7"/>
  <c r="N565" i="7"/>
  <c r="N180" i="10"/>
  <c r="N288" i="4"/>
  <c r="N544" i="7"/>
  <c r="N277" i="4"/>
  <c r="N270" i="4"/>
  <c r="N282" i="4"/>
  <c r="N548" i="7"/>
  <c r="D311" i="13"/>
  <c r="F311" i="13" s="1"/>
  <c r="AZ10" i="13"/>
  <c r="D144" i="15"/>
  <c r="J144" i="15" s="1"/>
  <c r="N169" i="10"/>
  <c r="D134" i="16"/>
  <c r="F134" i="16" s="1"/>
  <c r="D138" i="16"/>
  <c r="H169" i="29"/>
  <c r="L169" i="29"/>
  <c r="F169" i="29"/>
  <c r="J169" i="29"/>
  <c r="N264" i="4"/>
  <c r="D264" i="12"/>
  <c r="F264" i="12" s="1"/>
  <c r="AZ21" i="13"/>
  <c r="D126" i="23"/>
  <c r="J126" i="23" s="1"/>
  <c r="N160" i="10"/>
  <c r="N161" i="10"/>
  <c r="D171" i="14"/>
  <c r="H171" i="14" s="1"/>
  <c r="D283" i="21"/>
  <c r="F283" i="21" s="1"/>
  <c r="N286" i="4"/>
  <c r="N172" i="10"/>
  <c r="F162" i="29"/>
  <c r="D564" i="7"/>
  <c r="J564" i="7" s="1"/>
  <c r="D253" i="39"/>
  <c r="L257" i="28"/>
  <c r="J257" i="28"/>
  <c r="N166" i="10"/>
  <c r="H257" i="28"/>
  <c r="AZ24" i="13"/>
  <c r="N178" i="10"/>
  <c r="N546" i="7"/>
  <c r="D258" i="12"/>
  <c r="F258" i="12" s="1"/>
  <c r="K300" i="9"/>
  <c r="N556" i="7"/>
  <c r="N275" i="4"/>
  <c r="N265" i="4"/>
  <c r="N560" i="7"/>
  <c r="N285" i="4"/>
  <c r="N561" i="7"/>
  <c r="N567" i="7"/>
  <c r="N174" i="10"/>
  <c r="N273" i="4"/>
  <c r="D565" i="7"/>
  <c r="G181" i="2"/>
  <c r="N269" i="4"/>
  <c r="N568" i="7"/>
  <c r="N171" i="10"/>
  <c r="L267" i="27"/>
  <c r="D131" i="23"/>
  <c r="J131" i="23" s="1"/>
  <c r="L256" i="28"/>
  <c r="D270" i="11"/>
  <c r="N159" i="10"/>
  <c r="D137" i="23"/>
  <c r="J162" i="29"/>
  <c r="D248" i="20"/>
  <c r="F248" i="20" s="1"/>
  <c r="N157" i="10"/>
  <c r="D548" i="7"/>
  <c r="L548" i="7" s="1"/>
  <c r="N557" i="7"/>
  <c r="D266" i="39"/>
  <c r="L266" i="39" s="1"/>
  <c r="N179" i="10"/>
  <c r="N154" i="10"/>
  <c r="AP18" i="13"/>
  <c r="AZ33" i="13"/>
  <c r="N175" i="10"/>
  <c r="D345" i="6"/>
  <c r="K163" i="2"/>
  <c r="E166" i="2"/>
  <c r="E179" i="2"/>
  <c r="G18" i="33"/>
  <c r="F21" i="33"/>
  <c r="K200" i="35"/>
  <c r="F200" i="35"/>
  <c r="F30" i="35"/>
  <c r="K336" i="35"/>
  <c r="F336" i="35"/>
  <c r="F370" i="35"/>
  <c r="K370" i="35"/>
  <c r="F302" i="35"/>
  <c r="K302" i="35"/>
  <c r="F98" i="35"/>
  <c r="K98" i="35"/>
  <c r="F64" i="35"/>
  <c r="K64" i="35"/>
  <c r="K234" i="35"/>
  <c r="F234" i="35"/>
  <c r="F166" i="35"/>
  <c r="K166" i="35"/>
  <c r="K268" i="35"/>
  <c r="F268" i="35"/>
  <c r="F404" i="35"/>
  <c r="K404" i="35"/>
  <c r="F132" i="35"/>
  <c r="K132" i="35"/>
  <c r="G20" i="33"/>
  <c r="K271" i="35"/>
  <c r="F271" i="35"/>
  <c r="F237" i="35"/>
  <c r="K237" i="35"/>
  <c r="K169" i="35"/>
  <c r="F169" i="35"/>
  <c r="F67" i="35"/>
  <c r="K67" i="35"/>
  <c r="F203" i="35"/>
  <c r="K203" i="35"/>
  <c r="F101" i="35"/>
  <c r="K101" i="35"/>
  <c r="F305" i="35"/>
  <c r="K305" i="35"/>
  <c r="K339" i="35"/>
  <c r="F339" i="35"/>
  <c r="K407" i="35"/>
  <c r="F407" i="35"/>
  <c r="F33" i="35"/>
  <c r="K373" i="35"/>
  <c r="F373" i="35"/>
  <c r="F135" i="35"/>
  <c r="K135" i="35"/>
  <c r="G33" i="33"/>
  <c r="G23" i="33"/>
  <c r="G13" i="33"/>
  <c r="K338" i="35"/>
  <c r="F338" i="35"/>
  <c r="F406" i="35"/>
  <c r="K406" i="35"/>
  <c r="F32" i="35"/>
  <c r="F134" i="35"/>
  <c r="K134" i="35"/>
  <c r="K66" i="35"/>
  <c r="F66" i="35"/>
  <c r="K168" i="35"/>
  <c r="F168" i="35"/>
  <c r="K372" i="35"/>
  <c r="F372" i="35"/>
  <c r="K100" i="35"/>
  <c r="F100" i="35"/>
  <c r="K236" i="35"/>
  <c r="F236" i="35"/>
  <c r="F304" i="35"/>
  <c r="K304" i="35"/>
  <c r="K270" i="35"/>
  <c r="F270" i="35"/>
  <c r="F202" i="35"/>
  <c r="K202" i="35"/>
  <c r="G63" i="33"/>
  <c r="G115" i="33"/>
  <c r="G50" i="33"/>
  <c r="G38" i="33"/>
  <c r="G103" i="33"/>
  <c r="F106" i="33"/>
  <c r="G58" i="33"/>
  <c r="G48" i="33"/>
  <c r="G73" i="34"/>
  <c r="G21" i="34"/>
  <c r="G81" i="34"/>
  <c r="G93" i="34"/>
  <c r="G65" i="34"/>
  <c r="G69" i="34"/>
  <c r="G41" i="34"/>
  <c r="G101" i="34"/>
  <c r="G25" i="34"/>
  <c r="G53" i="34"/>
  <c r="G33" i="34"/>
  <c r="G97" i="34"/>
  <c r="G37" i="34"/>
  <c r="G85" i="34"/>
  <c r="G89" i="34"/>
  <c r="G29" i="34"/>
  <c r="G61" i="34"/>
  <c r="G57" i="34"/>
  <c r="G17" i="34"/>
  <c r="G77" i="34"/>
  <c r="G49" i="34"/>
  <c r="G45" i="34"/>
  <c r="G9" i="34"/>
  <c r="G13" i="34"/>
  <c r="G15" i="33"/>
  <c r="G95" i="33"/>
  <c r="F86" i="33"/>
  <c r="G83" i="33"/>
  <c r="F81" i="33"/>
  <c r="G78" i="33"/>
  <c r="G35" i="33"/>
  <c r="G30" i="33"/>
  <c r="F91" i="33"/>
  <c r="G88" i="33"/>
  <c r="G45" i="33"/>
  <c r="G65" i="33"/>
  <c r="G80" i="33"/>
  <c r="K337" i="35"/>
  <c r="F337" i="35"/>
  <c r="F235" i="35"/>
  <c r="K235" i="35"/>
  <c r="F167" i="35"/>
  <c r="K167" i="35"/>
  <c r="F269" i="35"/>
  <c r="K269" i="35"/>
  <c r="F405" i="35"/>
  <c r="K405" i="35"/>
  <c r="K303" i="35"/>
  <c r="F303" i="35"/>
  <c r="F31" i="35"/>
  <c r="F65" i="35"/>
  <c r="K65" i="35"/>
  <c r="K371" i="35"/>
  <c r="F371" i="35"/>
  <c r="K99" i="35"/>
  <c r="F99" i="35"/>
  <c r="F201" i="35"/>
  <c r="K201" i="35"/>
  <c r="F133" i="35"/>
  <c r="K133" i="35"/>
  <c r="G118" i="33"/>
  <c r="F121" i="33"/>
  <c r="G113" i="33"/>
  <c r="F116" i="33"/>
  <c r="G110" i="33"/>
  <c r="G40" i="33"/>
  <c r="G120" i="33"/>
  <c r="G75" i="33"/>
  <c r="G93" i="33"/>
  <c r="F96" i="33"/>
  <c r="F76" i="33"/>
  <c r="G73" i="33"/>
  <c r="F111" i="33"/>
  <c r="G108" i="33"/>
  <c r="G28" i="33"/>
  <c r="G43" i="33"/>
  <c r="G70" i="33"/>
  <c r="G85" i="33"/>
  <c r="G98" i="33"/>
  <c r="F101" i="33"/>
  <c r="G53" i="33"/>
  <c r="G105" i="33"/>
  <c r="G60" i="33"/>
  <c r="G55" i="33"/>
  <c r="G10" i="33"/>
  <c r="G68" i="33"/>
  <c r="G100" i="33"/>
  <c r="G25" i="33"/>
  <c r="G90" i="33"/>
  <c r="G8" i="33"/>
  <c r="G311" i="9"/>
  <c r="K316" i="9"/>
  <c r="I166" i="2"/>
  <c r="D166" i="2" s="1"/>
  <c r="F166" i="2" s="1"/>
  <c r="E313" i="9"/>
  <c r="K313" i="9"/>
  <c r="A167" i="2"/>
  <c r="G313" i="9"/>
  <c r="I304" i="9"/>
  <c r="K295" i="9"/>
  <c r="G163" i="2"/>
  <c r="G172" i="2"/>
  <c r="G179" i="2"/>
  <c r="E182" i="2"/>
  <c r="I175" i="2"/>
  <c r="G312" i="9"/>
  <c r="I303" i="9"/>
  <c r="A185" i="2"/>
  <c r="I163" i="2"/>
  <c r="I172" i="2"/>
  <c r="I179" i="2"/>
  <c r="E317" i="9"/>
  <c r="G310" i="9"/>
  <c r="I301" i="9"/>
  <c r="A164" i="2"/>
  <c r="I181" i="2"/>
  <c r="E316" i="9"/>
  <c r="G309" i="9"/>
  <c r="I300" i="9"/>
  <c r="K178" i="2"/>
  <c r="A166" i="2"/>
  <c r="E173" i="2"/>
  <c r="A182" i="2"/>
  <c r="A173" i="2"/>
  <c r="G308" i="9"/>
  <c r="G307" i="9"/>
  <c r="K317" i="9"/>
  <c r="G173" i="2"/>
  <c r="G297" i="9"/>
  <c r="I159" i="2"/>
  <c r="E302" i="9"/>
  <c r="G295" i="9"/>
  <c r="K312" i="9"/>
  <c r="K159" i="2"/>
  <c r="E167" i="2"/>
  <c r="E176" i="2"/>
  <c r="K184" i="2"/>
  <c r="I302" i="9"/>
  <c r="K314" i="9"/>
  <c r="I184" i="2"/>
  <c r="K311" i="9"/>
  <c r="E314" i="9"/>
  <c r="G175" i="2"/>
  <c r="K166" i="2"/>
  <c r="E312" i="9"/>
  <c r="A176" i="2"/>
  <c r="G294" i="9"/>
  <c r="E160" i="2"/>
  <c r="G176" i="2"/>
  <c r="G293" i="9"/>
  <c r="I176" i="2"/>
  <c r="G296" i="9"/>
  <c r="E301" i="9"/>
  <c r="E169" i="2"/>
  <c r="E300" i="9"/>
  <c r="K301" i="9"/>
  <c r="G160" i="2"/>
  <c r="G169" i="2"/>
  <c r="E185" i="2"/>
  <c r="E299" i="9"/>
  <c r="G292" i="9"/>
  <c r="I160" i="2"/>
  <c r="K169" i="2"/>
  <c r="G178" i="2"/>
  <c r="G185" i="2"/>
  <c r="E291" i="9"/>
  <c r="I306" i="9"/>
  <c r="I291" i="9"/>
  <c r="A291" i="9"/>
  <c r="K299" i="9"/>
  <c r="K315" i="9"/>
  <c r="K302" i="9"/>
  <c r="K291" i="9"/>
  <c r="I308" i="9"/>
  <c r="G298" i="9"/>
  <c r="G314" i="9"/>
  <c r="E303" i="9"/>
  <c r="K303" i="9"/>
  <c r="I292" i="9"/>
  <c r="I309" i="9"/>
  <c r="G299" i="9"/>
  <c r="G315" i="9"/>
  <c r="E304" i="9"/>
  <c r="I293" i="9"/>
  <c r="I310" i="9"/>
  <c r="G316" i="9"/>
  <c r="E305" i="9"/>
  <c r="I294" i="9"/>
  <c r="I311" i="9"/>
  <c r="G317" i="9"/>
  <c r="I295" i="9"/>
  <c r="G291" i="9"/>
  <c r="K307" i="9"/>
  <c r="G303" i="9"/>
  <c r="G304" i="9"/>
  <c r="I315" i="9"/>
  <c r="K304" i="9"/>
  <c r="G300" i="9"/>
  <c r="K305" i="9"/>
  <c r="G301" i="9"/>
  <c r="I312" i="9"/>
  <c r="E307" i="9"/>
  <c r="I296" i="9"/>
  <c r="I314" i="9"/>
  <c r="E309" i="9"/>
  <c r="K309" i="9"/>
  <c r="E306" i="9"/>
  <c r="G302" i="9"/>
  <c r="I313" i="9"/>
  <c r="E308" i="9"/>
  <c r="K308" i="9"/>
  <c r="G305" i="9"/>
  <c r="K306" i="9"/>
  <c r="E292" i="9"/>
  <c r="I297" i="9"/>
  <c r="E294" i="9"/>
  <c r="E310" i="9"/>
  <c r="K292" i="9"/>
  <c r="E293" i="9"/>
  <c r="I298" i="9"/>
  <c r="K294" i="9"/>
  <c r="K310" i="9"/>
  <c r="I299" i="9"/>
  <c r="I316" i="9"/>
  <c r="G306" i="9"/>
  <c r="E295" i="9"/>
  <c r="E311" i="9"/>
  <c r="I317" i="9"/>
  <c r="K160" i="2"/>
  <c r="I178" i="2"/>
  <c r="I185" i="2"/>
  <c r="G182" i="2"/>
  <c r="I182" i="2"/>
  <c r="A170" i="2"/>
  <c r="E297" i="9"/>
  <c r="I307" i="9"/>
  <c r="K297" i="9"/>
  <c r="A184" i="2"/>
  <c r="K162" i="2"/>
  <c r="E170" i="2"/>
  <c r="A179" i="2"/>
  <c r="E315" i="9"/>
  <c r="E298" i="9"/>
  <c r="K298" i="9"/>
  <c r="E296" i="9"/>
  <c r="I305" i="9"/>
  <c r="K296" i="9"/>
  <c r="A163" i="2"/>
  <c r="G170" i="2"/>
  <c r="A161" i="2"/>
  <c r="E164" i="2"/>
  <c r="G167" i="2"/>
  <c r="I170" i="2"/>
  <c r="I173" i="2"/>
  <c r="K176" i="2"/>
  <c r="K179" i="2"/>
  <c r="K182" i="2"/>
  <c r="K185" i="2"/>
  <c r="N266" i="4"/>
  <c r="D123" i="23"/>
  <c r="H123" i="23" s="1"/>
  <c r="J267" i="27"/>
  <c r="K173" i="2"/>
  <c r="A177" i="2"/>
  <c r="A180" i="2"/>
  <c r="A183" i="2"/>
  <c r="N274" i="4"/>
  <c r="N177" i="10"/>
  <c r="E161" i="2"/>
  <c r="K167" i="2"/>
  <c r="E183" i="2"/>
  <c r="N165" i="10"/>
  <c r="N554" i="7"/>
  <c r="K164" i="2"/>
  <c r="E174" i="2"/>
  <c r="G183" i="2"/>
  <c r="N542" i="7"/>
  <c r="N167" i="10"/>
  <c r="D127" i="25"/>
  <c r="H127" i="25" s="1"/>
  <c r="H162" i="29"/>
  <c r="G164" i="2"/>
  <c r="I164" i="2"/>
  <c r="A171" i="2"/>
  <c r="E180" i="2"/>
  <c r="I161" i="2"/>
  <c r="E171" i="2"/>
  <c r="G180" i="2"/>
  <c r="N262" i="4"/>
  <c r="G171" i="2"/>
  <c r="N272" i="4"/>
  <c r="E165" i="2"/>
  <c r="K183" i="2"/>
  <c r="N176" i="10"/>
  <c r="D253" i="12"/>
  <c r="F253" i="12" s="1"/>
  <c r="D252" i="12"/>
  <c r="H252" i="12" s="1"/>
  <c r="D154" i="15"/>
  <c r="I167" i="2"/>
  <c r="A168" i="2"/>
  <c r="E177" i="2"/>
  <c r="A165" i="2"/>
  <c r="G177" i="2"/>
  <c r="I183" i="2"/>
  <c r="I171" i="2"/>
  <c r="E162" i="2"/>
  <c r="K174" i="2"/>
  <c r="D137" i="25"/>
  <c r="L137" i="25" s="1"/>
  <c r="F267" i="27"/>
  <c r="K170" i="2"/>
  <c r="G161" i="2"/>
  <c r="A174" i="2"/>
  <c r="N284" i="4"/>
  <c r="K161" i="2"/>
  <c r="E168" i="2"/>
  <c r="G174" i="2"/>
  <c r="I180" i="2"/>
  <c r="N267" i="4"/>
  <c r="A162" i="2"/>
  <c r="G168" i="2"/>
  <c r="I174" i="2"/>
  <c r="I177" i="2"/>
  <c r="K180" i="2"/>
  <c r="N279" i="4"/>
  <c r="N281" i="4"/>
  <c r="G165" i="2"/>
  <c r="I168" i="2"/>
  <c r="K171" i="2"/>
  <c r="K177" i="2"/>
  <c r="A181" i="2"/>
  <c r="N280" i="4"/>
  <c r="N276" i="4"/>
  <c r="N558" i="7"/>
  <c r="N547" i="7"/>
  <c r="E159" i="2"/>
  <c r="G162" i="2"/>
  <c r="I165" i="2"/>
  <c r="K168" i="2"/>
  <c r="A172" i="2"/>
  <c r="A175" i="2"/>
  <c r="A178" i="2"/>
  <c r="E184" i="2"/>
  <c r="N287" i="4"/>
  <c r="D343" i="6"/>
  <c r="F343" i="6" s="1"/>
  <c r="N563" i="7"/>
  <c r="N550" i="7"/>
  <c r="N552" i="7"/>
  <c r="N555" i="7"/>
  <c r="N559" i="7"/>
  <c r="N156" i="10"/>
  <c r="N155" i="10"/>
  <c r="K173" i="10"/>
  <c r="N173" i="10" s="1"/>
  <c r="D272" i="12"/>
  <c r="J272" i="12" s="1"/>
  <c r="D254" i="12"/>
  <c r="D326" i="13"/>
  <c r="J326" i="13" s="1"/>
  <c r="D304" i="13"/>
  <c r="H304" i="13" s="1"/>
  <c r="D327" i="13"/>
  <c r="J327" i="13" s="1"/>
  <c r="D302" i="13"/>
  <c r="AP9" i="13"/>
  <c r="AR9" i="13" s="1"/>
  <c r="AZ32" i="13"/>
  <c r="G159" i="2"/>
  <c r="I162" i="2"/>
  <c r="K165" i="2"/>
  <c r="A169" i="2"/>
  <c r="E172" i="2"/>
  <c r="E175" i="2"/>
  <c r="E178" i="2"/>
  <c r="E181" i="2"/>
  <c r="G184" i="2"/>
  <c r="N566" i="7"/>
  <c r="N163" i="10"/>
  <c r="N170" i="10"/>
  <c r="A160" i="2"/>
  <c r="E163" i="2"/>
  <c r="G166" i="2"/>
  <c r="I169" i="2"/>
  <c r="K172" i="2"/>
  <c r="K175" i="2"/>
  <c r="K181" i="2"/>
  <c r="N545" i="7"/>
  <c r="N551" i="7"/>
  <c r="N543" i="7"/>
  <c r="N164" i="10"/>
  <c r="D271" i="11"/>
  <c r="D134" i="25"/>
  <c r="J134" i="25" s="1"/>
  <c r="N271" i="4"/>
  <c r="D328" i="13"/>
  <c r="L328" i="13" s="1"/>
  <c r="D323" i="13"/>
  <c r="E329" i="13"/>
  <c r="D312" i="13"/>
  <c r="F312" i="13" s="1"/>
  <c r="AP21" i="13"/>
  <c r="AT21" i="13" s="1"/>
  <c r="AZ22" i="13"/>
  <c r="AP23" i="13"/>
  <c r="AR23" i="13" s="1"/>
  <c r="H318" i="13"/>
  <c r="D313" i="13"/>
  <c r="J313" i="13" s="1"/>
  <c r="D321" i="13"/>
  <c r="F321" i="13" s="1"/>
  <c r="AZ25" i="13"/>
  <c r="AP30" i="13"/>
  <c r="AX30" i="13" s="1"/>
  <c r="D324" i="13"/>
  <c r="J324" i="13" s="1"/>
  <c r="A329" i="13"/>
  <c r="AP16" i="13"/>
  <c r="AP32" i="13"/>
  <c r="AR32" i="13" s="1"/>
  <c r="AP19" i="13"/>
  <c r="AP29" i="13"/>
  <c r="D305" i="13"/>
  <c r="D307" i="13"/>
  <c r="AZ27" i="13"/>
  <c r="AU35" i="13"/>
  <c r="AP10" i="13"/>
  <c r="D315" i="13"/>
  <c r="F315" i="13" s="1"/>
  <c r="K329" i="13"/>
  <c r="K331" i="13" s="1"/>
  <c r="H311" i="13"/>
  <c r="D309" i="13"/>
  <c r="AZ11" i="13"/>
  <c r="AP33" i="13"/>
  <c r="AT33" i="13" s="1"/>
  <c r="AZ13" i="13"/>
  <c r="AP17" i="13"/>
  <c r="AZ26" i="13"/>
  <c r="AZ18" i="13"/>
  <c r="D320" i="13"/>
  <c r="L320" i="13" s="1"/>
  <c r="D322" i="13"/>
  <c r="D317" i="13"/>
  <c r="J317" i="13" s="1"/>
  <c r="AZ17" i="13"/>
  <c r="AP22" i="13"/>
  <c r="AP24" i="13"/>
  <c r="AZ14" i="13"/>
  <c r="AZ19" i="13"/>
  <c r="AP20" i="13"/>
  <c r="AR20" i="13" s="1"/>
  <c r="D310" i="13"/>
  <c r="D325" i="13"/>
  <c r="J325" i="13" s="1"/>
  <c r="AQ35" i="13"/>
  <c r="AP8" i="13"/>
  <c r="AZ28" i="13"/>
  <c r="AP25" i="13"/>
  <c r="AV25" i="13" s="1"/>
  <c r="AZ9" i="13"/>
  <c r="AZ12" i="13"/>
  <c r="AP34" i="13"/>
  <c r="AR34" i="13" s="1"/>
  <c r="AP26" i="13"/>
  <c r="AV26" i="13" s="1"/>
  <c r="D303" i="13"/>
  <c r="H303" i="13" s="1"/>
  <c r="D306" i="13"/>
  <c r="J306" i="13" s="1"/>
  <c r="D316" i="13"/>
  <c r="J316" i="13" s="1"/>
  <c r="AP12" i="13"/>
  <c r="AP15" i="13"/>
  <c r="AV15" i="13" s="1"/>
  <c r="AZ8" i="13"/>
  <c r="AW35" i="13"/>
  <c r="AP31" i="13"/>
  <c r="AV31" i="13" s="1"/>
  <c r="AZ29" i="13"/>
  <c r="G329" i="13"/>
  <c r="K332" i="13" s="1"/>
  <c r="D319" i="13"/>
  <c r="L319" i="13" s="1"/>
  <c r="AZ20" i="13"/>
  <c r="AZ34" i="13"/>
  <c r="D314" i="13"/>
  <c r="J318" i="13"/>
  <c r="AZ31" i="13"/>
  <c r="AP28" i="13"/>
  <c r="AR28" i="13" s="1"/>
  <c r="AP14" i="13"/>
  <c r="AR14" i="13" s="1"/>
  <c r="J311" i="13"/>
  <c r="D308" i="13"/>
  <c r="J308" i="13" s="1"/>
  <c r="AM35" i="13"/>
  <c r="AZ30" i="13"/>
  <c r="AP13" i="13"/>
  <c r="AV13" i="13" s="1"/>
  <c r="I329" i="13"/>
  <c r="AP11" i="13"/>
  <c r="AR11" i="13" s="1"/>
  <c r="AS35" i="13"/>
  <c r="AZ16" i="13"/>
  <c r="AP27" i="13"/>
  <c r="AZ15" i="13"/>
  <c r="AZ23" i="13"/>
  <c r="F102" i="34"/>
  <c r="F74" i="34"/>
  <c r="F30" i="34"/>
  <c r="F70" i="34"/>
  <c r="F50" i="34"/>
  <c r="F26" i="34"/>
  <c r="F38" i="34"/>
  <c r="F22" i="34"/>
  <c r="F66" i="34"/>
  <c r="F86" i="34"/>
  <c r="F90" i="34"/>
  <c r="F18" i="34"/>
  <c r="F98" i="34"/>
  <c r="F78" i="34"/>
  <c r="F62" i="34"/>
  <c r="F58" i="34"/>
  <c r="F46" i="34"/>
  <c r="F82" i="34"/>
  <c r="F54" i="34"/>
  <c r="F34" i="34"/>
  <c r="F14" i="34"/>
  <c r="F10" i="34"/>
  <c r="F42" i="34"/>
  <c r="F94" i="34"/>
  <c r="J334" i="26"/>
  <c r="G357" i="26"/>
  <c r="K360" i="26" s="1"/>
  <c r="H331" i="26"/>
  <c r="F350" i="26"/>
  <c r="E357" i="26"/>
  <c r="F336" i="26"/>
  <c r="L353" i="26"/>
  <c r="I357" i="26"/>
  <c r="J354" i="26"/>
  <c r="H356" i="26"/>
  <c r="J342" i="26"/>
  <c r="L348" i="26"/>
  <c r="F344" i="26"/>
  <c r="H345" i="26"/>
  <c r="J351" i="26"/>
  <c r="L355" i="26"/>
  <c r="K357" i="26"/>
  <c r="K359" i="26" s="1"/>
  <c r="L332" i="26"/>
  <c r="L347" i="26"/>
  <c r="H346" i="26"/>
  <c r="J349" i="26"/>
  <c r="F352" i="26"/>
  <c r="A357" i="26"/>
  <c r="D250" i="20"/>
  <c r="D131" i="18"/>
  <c r="F131" i="18" s="1"/>
  <c r="D182" i="14"/>
  <c r="H266" i="31"/>
  <c r="H245" i="31"/>
  <c r="F245" i="31"/>
  <c r="J266" i="31"/>
  <c r="L266" i="31"/>
  <c r="H247" i="30"/>
  <c r="L247" i="30"/>
  <c r="L244" i="30"/>
  <c r="J244" i="30"/>
  <c r="F244" i="30"/>
  <c r="J247" i="30"/>
  <c r="L245" i="31"/>
  <c r="H247" i="31"/>
  <c r="F265" i="31"/>
  <c r="J247" i="31"/>
  <c r="L247" i="31"/>
  <c r="H258" i="31"/>
  <c r="L249" i="31"/>
  <c r="H249" i="31"/>
  <c r="L257" i="31"/>
  <c r="J257" i="31"/>
  <c r="F257" i="31"/>
  <c r="L265" i="31"/>
  <c r="L260" i="31"/>
  <c r="J249" i="31"/>
  <c r="J265" i="31"/>
  <c r="F258" i="31"/>
  <c r="J254" i="31"/>
  <c r="F255" i="31"/>
  <c r="J255" i="31"/>
  <c r="H255" i="31"/>
  <c r="J251" i="31"/>
  <c r="J264" i="31"/>
  <c r="L264" i="31"/>
  <c r="H251" i="31"/>
  <c r="L251" i="31"/>
  <c r="L254" i="31"/>
  <c r="L258" i="31"/>
  <c r="F241" i="31"/>
  <c r="E270" i="31"/>
  <c r="L241" i="31"/>
  <c r="L263" i="31"/>
  <c r="H264" i="31"/>
  <c r="J241" i="31"/>
  <c r="F260" i="31"/>
  <c r="F262" i="31"/>
  <c r="H246" i="31"/>
  <c r="L250" i="31"/>
  <c r="L243" i="31"/>
  <c r="L246" i="31"/>
  <c r="J243" i="31"/>
  <c r="L253" i="31"/>
  <c r="H254" i="31"/>
  <c r="J250" i="31"/>
  <c r="F252" i="31"/>
  <c r="H259" i="31"/>
  <c r="H263" i="31"/>
  <c r="H242" i="31"/>
  <c r="J261" i="31"/>
  <c r="L242" i="31"/>
  <c r="J242" i="31"/>
  <c r="L252" i="31"/>
  <c r="J246" i="31"/>
  <c r="J259" i="31"/>
  <c r="L256" i="31"/>
  <c r="F250" i="31"/>
  <c r="F259" i="31"/>
  <c r="K272" i="31"/>
  <c r="H267" i="31"/>
  <c r="F253" i="31"/>
  <c r="H256" i="31"/>
  <c r="J260" i="31"/>
  <c r="H252" i="31"/>
  <c r="D268" i="31"/>
  <c r="F256" i="31"/>
  <c r="F263" i="31"/>
  <c r="J253" i="31"/>
  <c r="F243" i="31"/>
  <c r="L262" i="31"/>
  <c r="J267" i="31"/>
  <c r="H262" i="31"/>
  <c r="L261" i="31"/>
  <c r="H261" i="31"/>
  <c r="L267" i="31"/>
  <c r="J244" i="31"/>
  <c r="L244" i="31"/>
  <c r="H244" i="31"/>
  <c r="F244" i="31"/>
  <c r="J256" i="30"/>
  <c r="F256" i="30"/>
  <c r="H256" i="30"/>
  <c r="L253" i="30"/>
  <c r="J253" i="30"/>
  <c r="H253" i="30"/>
  <c r="L241" i="30"/>
  <c r="F241" i="30"/>
  <c r="J241" i="30"/>
  <c r="L259" i="30"/>
  <c r="H248" i="30"/>
  <c r="H250" i="30"/>
  <c r="F252" i="30"/>
  <c r="L248" i="30"/>
  <c r="J248" i="30"/>
  <c r="F246" i="30"/>
  <c r="L245" i="30"/>
  <c r="J239" i="30"/>
  <c r="L252" i="30"/>
  <c r="H237" i="30"/>
  <c r="J250" i="30"/>
  <c r="J238" i="30"/>
  <c r="L246" i="30"/>
  <c r="J246" i="30"/>
  <c r="L250" i="30"/>
  <c r="L238" i="30"/>
  <c r="F245" i="30"/>
  <c r="H238" i="30"/>
  <c r="J262" i="30"/>
  <c r="J242" i="30"/>
  <c r="F258" i="30"/>
  <c r="F261" i="30"/>
  <c r="H259" i="30"/>
  <c r="L262" i="30"/>
  <c r="J252" i="30"/>
  <c r="F262" i="30"/>
  <c r="J261" i="30"/>
  <c r="L261" i="30"/>
  <c r="H239" i="30"/>
  <c r="J259" i="30"/>
  <c r="L239" i="30"/>
  <c r="L242" i="30"/>
  <c r="H254" i="30"/>
  <c r="F237" i="30"/>
  <c r="H245" i="30"/>
  <c r="H260" i="30"/>
  <c r="H242" i="30"/>
  <c r="H263" i="30"/>
  <c r="L258" i="30"/>
  <c r="J237" i="30"/>
  <c r="F249" i="30"/>
  <c r="E266" i="30"/>
  <c r="H258" i="30"/>
  <c r="L263" i="30"/>
  <c r="K268" i="30"/>
  <c r="J255" i="30"/>
  <c r="L254" i="30"/>
  <c r="H243" i="30"/>
  <c r="J240" i="30"/>
  <c r="H240" i="30"/>
  <c r="F254" i="30"/>
  <c r="L249" i="30"/>
  <c r="F260" i="30"/>
  <c r="F240" i="30"/>
  <c r="J249" i="30"/>
  <c r="L243" i="30"/>
  <c r="D264" i="30"/>
  <c r="J257" i="30"/>
  <c r="F257" i="30"/>
  <c r="H257" i="30"/>
  <c r="F255" i="30"/>
  <c r="H251" i="30"/>
  <c r="L251" i="30"/>
  <c r="J260" i="30"/>
  <c r="J263" i="30"/>
  <c r="J251" i="30"/>
  <c r="H255" i="30"/>
  <c r="F243" i="30"/>
  <c r="L257" i="30"/>
  <c r="L181" i="29"/>
  <c r="L184" i="29"/>
  <c r="J178" i="29"/>
  <c r="L178" i="29"/>
  <c r="F178" i="29"/>
  <c r="H181" i="29"/>
  <c r="H161" i="29"/>
  <c r="L180" i="29"/>
  <c r="L161" i="29"/>
  <c r="J174" i="29"/>
  <c r="F161" i="29"/>
  <c r="F181" i="29"/>
  <c r="L175" i="29"/>
  <c r="F175" i="29"/>
  <c r="F168" i="29"/>
  <c r="F184" i="29"/>
  <c r="H180" i="29"/>
  <c r="H175" i="29"/>
  <c r="H184" i="29"/>
  <c r="F180" i="29"/>
  <c r="L174" i="29"/>
  <c r="L171" i="29"/>
  <c r="L168" i="29"/>
  <c r="L173" i="29"/>
  <c r="J185" i="29"/>
  <c r="J168" i="29"/>
  <c r="H177" i="29"/>
  <c r="H174" i="29"/>
  <c r="F160" i="29"/>
  <c r="F164" i="29"/>
  <c r="H164" i="29"/>
  <c r="J160" i="29"/>
  <c r="L160" i="29"/>
  <c r="L177" i="29"/>
  <c r="L164" i="29"/>
  <c r="J173" i="29"/>
  <c r="J182" i="29"/>
  <c r="F170" i="29"/>
  <c r="F185" i="29"/>
  <c r="F163" i="29"/>
  <c r="L185" i="29"/>
  <c r="J163" i="29"/>
  <c r="H166" i="29"/>
  <c r="L166" i="29"/>
  <c r="J177" i="29"/>
  <c r="J166" i="29"/>
  <c r="H182" i="29"/>
  <c r="F173" i="29"/>
  <c r="L172" i="29"/>
  <c r="F182" i="29"/>
  <c r="F186" i="29"/>
  <c r="H176" i="29"/>
  <c r="H171" i="29"/>
  <c r="F171" i="29"/>
  <c r="L170" i="29"/>
  <c r="L179" i="29"/>
  <c r="J179" i="29"/>
  <c r="H163" i="29"/>
  <c r="H179" i="29"/>
  <c r="E189" i="29"/>
  <c r="H170" i="29"/>
  <c r="L176" i="29"/>
  <c r="J176" i="29"/>
  <c r="L186" i="29"/>
  <c r="H186" i="29"/>
  <c r="D187" i="29"/>
  <c r="K191" i="29"/>
  <c r="F183" i="29"/>
  <c r="L183" i="29"/>
  <c r="J183" i="29"/>
  <c r="H167" i="29"/>
  <c r="J167" i="29"/>
  <c r="H172" i="29"/>
  <c r="F172" i="29"/>
  <c r="F167" i="29"/>
  <c r="F260" i="28"/>
  <c r="H260" i="28"/>
  <c r="L260" i="28"/>
  <c r="L254" i="28"/>
  <c r="L265" i="28"/>
  <c r="L274" i="28"/>
  <c r="H274" i="28"/>
  <c r="H252" i="28"/>
  <c r="F254" i="28"/>
  <c r="H254" i="28"/>
  <c r="J274" i="28"/>
  <c r="L264" i="28"/>
  <c r="L268" i="28"/>
  <c r="F268" i="28"/>
  <c r="L261" i="28"/>
  <c r="J265" i="28"/>
  <c r="L266" i="28"/>
  <c r="J266" i="28"/>
  <c r="F258" i="28"/>
  <c r="J252" i="28"/>
  <c r="J277" i="28"/>
  <c r="F266" i="28"/>
  <c r="H258" i="28"/>
  <c r="J262" i="28"/>
  <c r="F252" i="28"/>
  <c r="L267" i="28"/>
  <c r="F256" i="28"/>
  <c r="J258" i="28"/>
  <c r="H268" i="28"/>
  <c r="K283" i="28"/>
  <c r="L272" i="28"/>
  <c r="L277" i="28"/>
  <c r="J267" i="28"/>
  <c r="F265" i="28"/>
  <c r="E281" i="28"/>
  <c r="F277" i="28"/>
  <c r="J256" i="28"/>
  <c r="F273" i="28"/>
  <c r="H278" i="28"/>
  <c r="L276" i="28"/>
  <c r="F270" i="28"/>
  <c r="H270" i="28"/>
  <c r="J270" i="28"/>
  <c r="F276" i="28"/>
  <c r="J276" i="28"/>
  <c r="L275" i="28"/>
  <c r="F261" i="28"/>
  <c r="H261" i="28"/>
  <c r="F262" i="28"/>
  <c r="J271" i="28"/>
  <c r="F264" i="28"/>
  <c r="H264" i="28"/>
  <c r="L262" i="28"/>
  <c r="L270" i="28"/>
  <c r="J255" i="28"/>
  <c r="H255" i="28"/>
  <c r="F255" i="28"/>
  <c r="L255" i="28"/>
  <c r="H271" i="28"/>
  <c r="L259" i="28"/>
  <c r="J259" i="28"/>
  <c r="H263" i="28"/>
  <c r="J253" i="28"/>
  <c r="H253" i="28"/>
  <c r="L263" i="28"/>
  <c r="F275" i="28"/>
  <c r="F253" i="28"/>
  <c r="F272" i="28"/>
  <c r="H272" i="28"/>
  <c r="J263" i="28"/>
  <c r="F278" i="28"/>
  <c r="L278" i="28"/>
  <c r="F271" i="28"/>
  <c r="J269" i="28"/>
  <c r="J275" i="28"/>
  <c r="D279" i="28"/>
  <c r="F259" i="28"/>
  <c r="F267" i="28"/>
  <c r="H269" i="28"/>
  <c r="L269" i="28"/>
  <c r="H273" i="28"/>
  <c r="J273" i="28"/>
  <c r="F280" i="27"/>
  <c r="L283" i="27"/>
  <c r="J283" i="27"/>
  <c r="H283" i="27"/>
  <c r="H268" i="27"/>
  <c r="H280" i="27"/>
  <c r="L280" i="27"/>
  <c r="F268" i="27"/>
  <c r="H276" i="27"/>
  <c r="J288" i="27"/>
  <c r="L264" i="27"/>
  <c r="F285" i="27"/>
  <c r="L285" i="27"/>
  <c r="L269" i="27"/>
  <c r="L273" i="27"/>
  <c r="F273" i="27"/>
  <c r="H269" i="27"/>
  <c r="J285" i="27"/>
  <c r="H273" i="27"/>
  <c r="L289" i="27"/>
  <c r="J269" i="27"/>
  <c r="J264" i="27"/>
  <c r="F264" i="27"/>
  <c r="L276" i="27"/>
  <c r="F289" i="27"/>
  <c r="H289" i="27"/>
  <c r="H279" i="27"/>
  <c r="J277" i="27"/>
  <c r="J279" i="27"/>
  <c r="J272" i="27"/>
  <c r="E292" i="27"/>
  <c r="L272" i="27"/>
  <c r="F279" i="27"/>
  <c r="H277" i="27"/>
  <c r="H272" i="27"/>
  <c r="J268" i="27"/>
  <c r="F276" i="27"/>
  <c r="K294" i="27"/>
  <c r="F287" i="27"/>
  <c r="F277" i="27"/>
  <c r="H263" i="27"/>
  <c r="H271" i="27"/>
  <c r="J271" i="27"/>
  <c r="J287" i="27"/>
  <c r="F271" i="27"/>
  <c r="L287" i="27"/>
  <c r="H284" i="27"/>
  <c r="F274" i="27"/>
  <c r="H275" i="27"/>
  <c r="F275" i="27"/>
  <c r="J275" i="27"/>
  <c r="L275" i="27"/>
  <c r="H266" i="27"/>
  <c r="H282" i="27"/>
  <c r="J284" i="27"/>
  <c r="F288" i="27"/>
  <c r="H288" i="27"/>
  <c r="J282" i="27"/>
  <c r="L284" i="27"/>
  <c r="J263" i="27"/>
  <c r="L263" i="27"/>
  <c r="F278" i="27"/>
  <c r="J278" i="27"/>
  <c r="L278" i="27"/>
  <c r="H278" i="27"/>
  <c r="J274" i="27"/>
  <c r="F270" i="27"/>
  <c r="J270" i="27"/>
  <c r="L270" i="27"/>
  <c r="L266" i="27"/>
  <c r="H274" i="27"/>
  <c r="J266" i="27"/>
  <c r="F282" i="27"/>
  <c r="D290" i="27"/>
  <c r="L281" i="27"/>
  <c r="F281" i="27"/>
  <c r="H270" i="27"/>
  <c r="H281" i="27"/>
  <c r="F286" i="27"/>
  <c r="J286" i="27"/>
  <c r="H286" i="27"/>
  <c r="D152" i="25"/>
  <c r="L152" i="25" s="1"/>
  <c r="D145" i="25"/>
  <c r="H145" i="25" s="1"/>
  <c r="D149" i="25"/>
  <c r="D142" i="25"/>
  <c r="F142" i="25" s="1"/>
  <c r="D130" i="25"/>
  <c r="J130" i="25" s="1"/>
  <c r="D147" i="25"/>
  <c r="L147" i="25" s="1"/>
  <c r="D139" i="25"/>
  <c r="J139" i="25" s="1"/>
  <c r="D150" i="25"/>
  <c r="L150" i="25" s="1"/>
  <c r="D126" i="25"/>
  <c r="F126" i="25" s="1"/>
  <c r="D136" i="25"/>
  <c r="H136" i="25" s="1"/>
  <c r="K153" i="25"/>
  <c r="K155" i="25" s="1"/>
  <c r="D141" i="25"/>
  <c r="L141" i="25" s="1"/>
  <c r="D143" i="25"/>
  <c r="H143" i="25" s="1"/>
  <c r="D131" i="25"/>
  <c r="J131" i="25" s="1"/>
  <c r="D146" i="25"/>
  <c r="L146" i="25" s="1"/>
  <c r="G153" i="25"/>
  <c r="K156" i="25" s="1"/>
  <c r="D151" i="25"/>
  <c r="H151" i="25" s="1"/>
  <c r="D138" i="25"/>
  <c r="L138" i="25" s="1"/>
  <c r="I153" i="25"/>
  <c r="D129" i="25"/>
  <c r="F129" i="25" s="1"/>
  <c r="A153" i="25"/>
  <c r="E153" i="25"/>
  <c r="D133" i="25"/>
  <c r="L133" i="25" s="1"/>
  <c r="D148" i="25"/>
  <c r="L148" i="25" s="1"/>
  <c r="D140" i="25"/>
  <c r="J140" i="25" s="1"/>
  <c r="D132" i="25"/>
  <c r="L132" i="25" s="1"/>
  <c r="D135" i="25"/>
  <c r="H135" i="25" s="1"/>
  <c r="D147" i="23"/>
  <c r="L147" i="23" s="1"/>
  <c r="D148" i="23"/>
  <c r="H148" i="23" s="1"/>
  <c r="D149" i="23"/>
  <c r="H149" i="23" s="1"/>
  <c r="D132" i="23"/>
  <c r="L132" i="23" s="1"/>
  <c r="D146" i="23"/>
  <c r="H146" i="23" s="1"/>
  <c r="D133" i="23"/>
  <c r="H133" i="23" s="1"/>
  <c r="D141" i="23"/>
  <c r="H141" i="23" s="1"/>
  <c r="D144" i="23"/>
  <c r="J144" i="23" s="1"/>
  <c r="D128" i="23"/>
  <c r="J128" i="23" s="1"/>
  <c r="D138" i="23"/>
  <c r="F138" i="23" s="1"/>
  <c r="D130" i="23"/>
  <c r="H130" i="23" s="1"/>
  <c r="D139" i="23"/>
  <c r="L139" i="23" s="1"/>
  <c r="L131" i="23"/>
  <c r="D129" i="23"/>
  <c r="F129" i="23" s="1"/>
  <c r="D142" i="23"/>
  <c r="L142" i="23" s="1"/>
  <c r="D143" i="23"/>
  <c r="H143" i="23" s="1"/>
  <c r="D127" i="23"/>
  <c r="L127" i="23" s="1"/>
  <c r="K150" i="23"/>
  <c r="K152" i="23" s="1"/>
  <c r="D124" i="23"/>
  <c r="J124" i="23" s="1"/>
  <c r="D135" i="23"/>
  <c r="L135" i="23" s="1"/>
  <c r="G150" i="23"/>
  <c r="K153" i="23" s="1"/>
  <c r="A150" i="23"/>
  <c r="E150" i="23"/>
  <c r="I150" i="23"/>
  <c r="D125" i="23"/>
  <c r="H125" i="23" s="1"/>
  <c r="D136" i="23"/>
  <c r="F136" i="23" s="1"/>
  <c r="H126" i="23"/>
  <c r="D140" i="23"/>
  <c r="D134" i="23"/>
  <c r="L134" i="23" s="1"/>
  <c r="D145" i="23"/>
  <c r="F145" i="23" s="1"/>
  <c r="L126" i="23"/>
  <c r="J123" i="23"/>
  <c r="F131" i="23"/>
  <c r="F126" i="23"/>
  <c r="D287" i="21"/>
  <c r="F287" i="21" s="1"/>
  <c r="D304" i="21"/>
  <c r="H304" i="21" s="1"/>
  <c r="D297" i="21"/>
  <c r="J297" i="21" s="1"/>
  <c r="D292" i="21"/>
  <c r="J292" i="21" s="1"/>
  <c r="D281" i="21"/>
  <c r="J281" i="21" s="1"/>
  <c r="D291" i="21"/>
  <c r="H291" i="21" s="1"/>
  <c r="D303" i="21"/>
  <c r="J303" i="21" s="1"/>
  <c r="D299" i="21"/>
  <c r="F299" i="21" s="1"/>
  <c r="D293" i="21"/>
  <c r="F293" i="21" s="1"/>
  <c r="D282" i="21"/>
  <c r="H282" i="21" s="1"/>
  <c r="D301" i="21"/>
  <c r="L301" i="21" s="1"/>
  <c r="D285" i="21"/>
  <c r="F285" i="21" s="1"/>
  <c r="D288" i="21"/>
  <c r="L288" i="21" s="1"/>
  <c r="D286" i="21"/>
  <c r="L286" i="21" s="1"/>
  <c r="D280" i="21"/>
  <c r="F280" i="21" s="1"/>
  <c r="D294" i="21"/>
  <c r="J294" i="21" s="1"/>
  <c r="D278" i="21"/>
  <c r="J278" i="21" s="1"/>
  <c r="D295" i="21"/>
  <c r="L295" i="21" s="1"/>
  <c r="D300" i="21"/>
  <c r="F300" i="21" s="1"/>
  <c r="D289" i="21"/>
  <c r="F289" i="21" s="1"/>
  <c r="L283" i="21"/>
  <c r="K305" i="21"/>
  <c r="K307" i="21" s="1"/>
  <c r="E305" i="21"/>
  <c r="A305" i="21"/>
  <c r="D296" i="21"/>
  <c r="F296" i="21" s="1"/>
  <c r="D302" i="21"/>
  <c r="L302" i="21" s="1"/>
  <c r="G305" i="21"/>
  <c r="K308" i="21" s="1"/>
  <c r="H279" i="21"/>
  <c r="F279" i="21"/>
  <c r="D284" i="21"/>
  <c r="D290" i="21"/>
  <c r="H290" i="21" s="1"/>
  <c r="I305" i="21"/>
  <c r="D298" i="21"/>
  <c r="L279" i="21"/>
  <c r="J279" i="21"/>
  <c r="H283" i="21"/>
  <c r="J283" i="21"/>
  <c r="D243" i="20"/>
  <c r="J243" i="20" s="1"/>
  <c r="D265" i="20"/>
  <c r="F265" i="20" s="1"/>
  <c r="D263" i="20"/>
  <c r="J263" i="20" s="1"/>
  <c r="D242" i="20"/>
  <c r="J242" i="20" s="1"/>
  <c r="D256" i="20"/>
  <c r="F256" i="20" s="1"/>
  <c r="D244" i="20"/>
  <c r="J244" i="20" s="1"/>
  <c r="D249" i="20"/>
  <c r="F249" i="20" s="1"/>
  <c r="D261" i="20"/>
  <c r="L261" i="20" s="1"/>
  <c r="D247" i="20"/>
  <c r="J247" i="20" s="1"/>
  <c r="D245" i="20"/>
  <c r="F245" i="20" s="1"/>
  <c r="D253" i="20"/>
  <c r="H253" i="20" s="1"/>
  <c r="D264" i="20"/>
  <c r="F264" i="20" s="1"/>
  <c r="D258" i="20"/>
  <c r="J258" i="20" s="1"/>
  <c r="D262" i="20"/>
  <c r="F262" i="20" s="1"/>
  <c r="D255" i="20"/>
  <c r="H255" i="20" s="1"/>
  <c r="D259" i="20"/>
  <c r="J259" i="20" s="1"/>
  <c r="D251" i="20"/>
  <c r="J251" i="20" s="1"/>
  <c r="D240" i="20"/>
  <c r="L240" i="20" s="1"/>
  <c r="D260" i="20"/>
  <c r="H260" i="20" s="1"/>
  <c r="E267" i="20"/>
  <c r="L248" i="20"/>
  <c r="H248" i="20"/>
  <c r="D266" i="20"/>
  <c r="J266" i="20" s="1"/>
  <c r="D257" i="20"/>
  <c r="H257" i="20" s="1"/>
  <c r="D246" i="20"/>
  <c r="J246" i="20" s="1"/>
  <c r="D254" i="20"/>
  <c r="L254" i="20" s="1"/>
  <c r="K267" i="20"/>
  <c r="K269" i="20" s="1"/>
  <c r="I267" i="20"/>
  <c r="G267" i="20"/>
  <c r="K270" i="20" s="1"/>
  <c r="A267" i="20"/>
  <c r="D241" i="20"/>
  <c r="J241" i="20" s="1"/>
  <c r="D252" i="20"/>
  <c r="H252" i="20" s="1"/>
  <c r="D258" i="19"/>
  <c r="D236" i="19"/>
  <c r="H236" i="19" s="1"/>
  <c r="D233" i="19"/>
  <c r="J233" i="19" s="1"/>
  <c r="D242" i="19"/>
  <c r="J242" i="19" s="1"/>
  <c r="D252" i="19"/>
  <c r="J252" i="19" s="1"/>
  <c r="D247" i="19"/>
  <c r="J247" i="19" s="1"/>
  <c r="D244" i="19"/>
  <c r="L244" i="19" s="1"/>
  <c r="D238" i="19"/>
  <c r="J238" i="19" s="1"/>
  <c r="D240" i="19"/>
  <c r="L240" i="19" s="1"/>
  <c r="D241" i="19"/>
  <c r="J241" i="19" s="1"/>
  <c r="D246" i="19"/>
  <c r="J246" i="19" s="1"/>
  <c r="D243" i="19"/>
  <c r="H243" i="19" s="1"/>
  <c r="D254" i="19"/>
  <c r="L254" i="19" s="1"/>
  <c r="D249" i="19"/>
  <c r="L249" i="19" s="1"/>
  <c r="D234" i="19"/>
  <c r="J234" i="19" s="1"/>
  <c r="D248" i="19"/>
  <c r="F248" i="19" s="1"/>
  <c r="D250" i="19"/>
  <c r="F250" i="19" s="1"/>
  <c r="D255" i="19"/>
  <c r="F255" i="19" s="1"/>
  <c r="D259" i="19"/>
  <c r="F259" i="19" s="1"/>
  <c r="D235" i="19"/>
  <c r="J235" i="19" s="1"/>
  <c r="D256" i="19"/>
  <c r="J256" i="19" s="1"/>
  <c r="G260" i="19"/>
  <c r="K263" i="19" s="1"/>
  <c r="D253" i="19"/>
  <c r="J253" i="19" s="1"/>
  <c r="K260" i="19"/>
  <c r="K262" i="19" s="1"/>
  <c r="D245" i="19"/>
  <c r="J245" i="19" s="1"/>
  <c r="D251" i="19"/>
  <c r="H251" i="19" s="1"/>
  <c r="D239" i="19"/>
  <c r="F239" i="19" s="1"/>
  <c r="D257" i="19"/>
  <c r="D237" i="19"/>
  <c r="L237" i="19" s="1"/>
  <c r="I260" i="19"/>
  <c r="E260" i="19"/>
  <c r="A260" i="19"/>
  <c r="D137" i="18"/>
  <c r="F137" i="18" s="1"/>
  <c r="D142" i="18"/>
  <c r="J142" i="18" s="1"/>
  <c r="D150" i="18"/>
  <c r="J150" i="18" s="1"/>
  <c r="D146" i="18"/>
  <c r="L146" i="18" s="1"/>
  <c r="D130" i="18"/>
  <c r="J130" i="18" s="1"/>
  <c r="D135" i="18"/>
  <c r="F135" i="18" s="1"/>
  <c r="D140" i="18"/>
  <c r="L140" i="18" s="1"/>
  <c r="D141" i="18"/>
  <c r="F141" i="18" s="1"/>
  <c r="D129" i="18"/>
  <c r="L129" i="18" s="1"/>
  <c r="D147" i="18"/>
  <c r="J147" i="18" s="1"/>
  <c r="D128" i="18"/>
  <c r="F128" i="18" s="1"/>
  <c r="D127" i="18"/>
  <c r="H127" i="18" s="1"/>
  <c r="D139" i="18"/>
  <c r="H139" i="18" s="1"/>
  <c r="D126" i="18"/>
  <c r="F126" i="18" s="1"/>
  <c r="D152" i="18"/>
  <c r="F152" i="18" s="1"/>
  <c r="D145" i="18"/>
  <c r="F145" i="18" s="1"/>
  <c r="D148" i="18"/>
  <c r="F148" i="18" s="1"/>
  <c r="D132" i="18"/>
  <c r="J132" i="18" s="1"/>
  <c r="D144" i="18"/>
  <c r="H144" i="18" s="1"/>
  <c r="G153" i="18"/>
  <c r="K156" i="18" s="1"/>
  <c r="D134" i="18"/>
  <c r="J134" i="18" s="1"/>
  <c r="D136" i="18"/>
  <c r="L136" i="18" s="1"/>
  <c r="K153" i="18"/>
  <c r="K155" i="18" s="1"/>
  <c r="I153" i="18"/>
  <c r="H133" i="18"/>
  <c r="J133" i="18"/>
  <c r="L133" i="18"/>
  <c r="F133" i="18"/>
  <c r="A153" i="18"/>
  <c r="E153" i="18"/>
  <c r="D149" i="18"/>
  <c r="F149" i="18" s="1"/>
  <c r="D143" i="18"/>
  <c r="F143" i="18" s="1"/>
  <c r="D138" i="18"/>
  <c r="H138" i="18" s="1"/>
  <c r="D151" i="18"/>
  <c r="L151" i="18" s="1"/>
  <c r="D121" i="16"/>
  <c r="J121" i="16" s="1"/>
  <c r="D120" i="16"/>
  <c r="J120" i="16" s="1"/>
  <c r="D126" i="16"/>
  <c r="H126" i="16" s="1"/>
  <c r="D137" i="16"/>
  <c r="H137" i="16" s="1"/>
  <c r="D133" i="16"/>
  <c r="L133" i="16" s="1"/>
  <c r="D127" i="16"/>
  <c r="J127" i="16" s="1"/>
  <c r="D144" i="16"/>
  <c r="J144" i="16" s="1"/>
  <c r="D123" i="16"/>
  <c r="J123" i="16" s="1"/>
  <c r="D136" i="16"/>
  <c r="H136" i="16" s="1"/>
  <c r="D125" i="16"/>
  <c r="L125" i="16" s="1"/>
  <c r="D140" i="16"/>
  <c r="H140" i="16" s="1"/>
  <c r="D118" i="16"/>
  <c r="J118" i="16" s="1"/>
  <c r="D122" i="16"/>
  <c r="J122" i="16" s="1"/>
  <c r="D135" i="16"/>
  <c r="H135" i="16" s="1"/>
  <c r="D139" i="16"/>
  <c r="J139" i="16" s="1"/>
  <c r="D143" i="16"/>
  <c r="J143" i="16" s="1"/>
  <c r="D142" i="16"/>
  <c r="J142" i="16" s="1"/>
  <c r="D128" i="16"/>
  <c r="H128" i="16" s="1"/>
  <c r="D132" i="16"/>
  <c r="J132" i="16" s="1"/>
  <c r="D141" i="16"/>
  <c r="H141" i="16" s="1"/>
  <c r="K145" i="16"/>
  <c r="K147" i="16" s="1"/>
  <c r="D130" i="16"/>
  <c r="L130" i="16" s="1"/>
  <c r="D119" i="16"/>
  <c r="J119" i="16" s="1"/>
  <c r="D124" i="16"/>
  <c r="F124" i="16" s="1"/>
  <c r="G145" i="16"/>
  <c r="K148" i="16" s="1"/>
  <c r="A145" i="16"/>
  <c r="F131" i="16"/>
  <c r="E145" i="16"/>
  <c r="I145" i="16"/>
  <c r="J134" i="16"/>
  <c r="L129" i="16"/>
  <c r="L134" i="16"/>
  <c r="H134" i="16"/>
  <c r="H129" i="16"/>
  <c r="J129" i="16"/>
  <c r="D163" i="15"/>
  <c r="F163" i="15" s="1"/>
  <c r="D146" i="15"/>
  <c r="F146" i="15" s="1"/>
  <c r="D150" i="15"/>
  <c r="J150" i="15" s="1"/>
  <c r="D143" i="15"/>
  <c r="L143" i="15" s="1"/>
  <c r="D165" i="15"/>
  <c r="H165" i="15" s="1"/>
  <c r="D168" i="15"/>
  <c r="H168" i="15" s="1"/>
  <c r="D152" i="15"/>
  <c r="H152" i="15" s="1"/>
  <c r="D148" i="15"/>
  <c r="J148" i="15" s="1"/>
  <c r="D149" i="15"/>
  <c r="F149" i="15" s="1"/>
  <c r="D153" i="15"/>
  <c r="F153" i="15" s="1"/>
  <c r="D156" i="15"/>
  <c r="L156" i="15" s="1"/>
  <c r="D162" i="15"/>
  <c r="L162" i="15" s="1"/>
  <c r="D169" i="15"/>
  <c r="D155" i="15"/>
  <c r="J155" i="15" s="1"/>
  <c r="D151" i="15"/>
  <c r="J151" i="15" s="1"/>
  <c r="D145" i="15"/>
  <c r="H145" i="15" s="1"/>
  <c r="D160" i="15"/>
  <c r="L160" i="15" s="1"/>
  <c r="K170" i="15"/>
  <c r="K172" i="15" s="1"/>
  <c r="D166" i="15"/>
  <c r="F166" i="15" s="1"/>
  <c r="H158" i="15"/>
  <c r="D164" i="15"/>
  <c r="J164" i="15" s="1"/>
  <c r="D147" i="15"/>
  <c r="L147" i="15" s="1"/>
  <c r="H144" i="15"/>
  <c r="D161" i="15"/>
  <c r="F161" i="15" s="1"/>
  <c r="D167" i="15"/>
  <c r="F167" i="15" s="1"/>
  <c r="G170" i="15"/>
  <c r="K173" i="15" s="1"/>
  <c r="E170" i="15"/>
  <c r="F158" i="15"/>
  <c r="J158" i="15"/>
  <c r="L158" i="15"/>
  <c r="D157" i="15"/>
  <c r="I170" i="15"/>
  <c r="D159" i="15"/>
  <c r="H159" i="15" s="1"/>
  <c r="A170" i="15"/>
  <c r="L154" i="15"/>
  <c r="F144" i="15"/>
  <c r="L144" i="15"/>
  <c r="D165" i="14"/>
  <c r="F165" i="14" s="1"/>
  <c r="D164" i="14"/>
  <c r="J164" i="14" s="1"/>
  <c r="D168" i="14"/>
  <c r="J168" i="14" s="1"/>
  <c r="D185" i="14"/>
  <c r="J185" i="14" s="1"/>
  <c r="D175" i="14"/>
  <c r="J175" i="14" s="1"/>
  <c r="D177" i="14"/>
  <c r="F177" i="14" s="1"/>
  <c r="D172" i="14"/>
  <c r="J172" i="14" s="1"/>
  <c r="D178" i="14"/>
  <c r="F178" i="14" s="1"/>
  <c r="D184" i="14"/>
  <c r="F184" i="14" s="1"/>
  <c r="D187" i="14"/>
  <c r="H187" i="14" s="1"/>
  <c r="D190" i="14"/>
  <c r="J190" i="14" s="1"/>
  <c r="D179" i="14"/>
  <c r="J179" i="14" s="1"/>
  <c r="G191" i="14"/>
  <c r="K194" i="14" s="1"/>
  <c r="J171" i="14"/>
  <c r="D176" i="14"/>
  <c r="L176" i="14" s="1"/>
  <c r="H170" i="14"/>
  <c r="D169" i="14"/>
  <c r="H169" i="14" s="1"/>
  <c r="D167" i="14"/>
  <c r="H167" i="14" s="1"/>
  <c r="J170" i="14"/>
  <c r="D173" i="14"/>
  <c r="L173" i="14" s="1"/>
  <c r="L170" i="14"/>
  <c r="K191" i="14"/>
  <c r="K193" i="14" s="1"/>
  <c r="D174" i="14"/>
  <c r="D180" i="14"/>
  <c r="I191" i="14"/>
  <c r="D186" i="14"/>
  <c r="J186" i="14" s="1"/>
  <c r="D183" i="14"/>
  <c r="J183" i="14" s="1"/>
  <c r="E191" i="14"/>
  <c r="D189" i="14"/>
  <c r="D188" i="14"/>
  <c r="D181" i="14"/>
  <c r="F181" i="14" s="1"/>
  <c r="D166" i="14"/>
  <c r="F166" i="14" s="1"/>
  <c r="A191" i="14"/>
  <c r="D270" i="12"/>
  <c r="J270" i="12" s="1"/>
  <c r="D256" i="12"/>
  <c r="J256" i="12" s="1"/>
  <c r="D269" i="12"/>
  <c r="H269" i="12" s="1"/>
  <c r="D250" i="12"/>
  <c r="H250" i="12" s="1"/>
  <c r="D262" i="12"/>
  <c r="J262" i="12" s="1"/>
  <c r="D268" i="12"/>
  <c r="L268" i="12" s="1"/>
  <c r="D271" i="12"/>
  <c r="F271" i="12" s="1"/>
  <c r="D247" i="12"/>
  <c r="J247" i="12" s="1"/>
  <c r="D263" i="12"/>
  <c r="L263" i="12" s="1"/>
  <c r="D260" i="12"/>
  <c r="J260" i="12" s="1"/>
  <c r="D267" i="12"/>
  <c r="F267" i="12" s="1"/>
  <c r="D255" i="12"/>
  <c r="F255" i="12" s="1"/>
  <c r="D259" i="12"/>
  <c r="L259" i="12" s="1"/>
  <c r="D266" i="12"/>
  <c r="F266" i="12" s="1"/>
  <c r="D257" i="12"/>
  <c r="L257" i="12" s="1"/>
  <c r="D251" i="12"/>
  <c r="L251" i="12" s="1"/>
  <c r="D248" i="12"/>
  <c r="J248" i="12" s="1"/>
  <c r="D273" i="12"/>
  <c r="L273" i="12" s="1"/>
  <c r="K274" i="12"/>
  <c r="K276" i="12" s="1"/>
  <c r="I274" i="12"/>
  <c r="E274" i="12"/>
  <c r="D265" i="12"/>
  <c r="H265" i="12" s="1"/>
  <c r="G274" i="12"/>
  <c r="K277" i="12" s="1"/>
  <c r="A274" i="12"/>
  <c r="D249" i="12"/>
  <c r="L249" i="12" s="1"/>
  <c r="D261" i="12"/>
  <c r="F261" i="12" s="1"/>
  <c r="D291" i="11"/>
  <c r="F291" i="11" s="1"/>
  <c r="D275" i="11"/>
  <c r="F275" i="11" s="1"/>
  <c r="D292" i="11"/>
  <c r="H292" i="11" s="1"/>
  <c r="D293" i="11"/>
  <c r="H293" i="11" s="1"/>
  <c r="D281" i="11"/>
  <c r="L281" i="11" s="1"/>
  <c r="D279" i="11"/>
  <c r="H279" i="11" s="1"/>
  <c r="D289" i="11"/>
  <c r="H289" i="11" s="1"/>
  <c r="D277" i="11"/>
  <c r="H277" i="11" s="1"/>
  <c r="D276" i="11"/>
  <c r="J276" i="11" s="1"/>
  <c r="D273" i="11"/>
  <c r="F273" i="11" s="1"/>
  <c r="D267" i="11"/>
  <c r="F267" i="11" s="1"/>
  <c r="G294" i="11"/>
  <c r="K297" i="11" s="1"/>
  <c r="D283" i="11"/>
  <c r="J283" i="11" s="1"/>
  <c r="D285" i="11"/>
  <c r="F285" i="11" s="1"/>
  <c r="D268" i="11"/>
  <c r="F268" i="11" s="1"/>
  <c r="D274" i="11"/>
  <c r="J274" i="11" s="1"/>
  <c r="D286" i="11"/>
  <c r="F286" i="11" s="1"/>
  <c r="D282" i="11"/>
  <c r="L282" i="11" s="1"/>
  <c r="D269" i="11"/>
  <c r="H269" i="11" s="1"/>
  <c r="D287" i="11"/>
  <c r="J287" i="11" s="1"/>
  <c r="D278" i="11"/>
  <c r="J278" i="11" s="1"/>
  <c r="D284" i="11"/>
  <c r="H284" i="11" s="1"/>
  <c r="D280" i="11"/>
  <c r="H280" i="11" s="1"/>
  <c r="A294" i="11"/>
  <c r="K294" i="11"/>
  <c r="K296" i="11" s="1"/>
  <c r="D290" i="11"/>
  <c r="F290" i="11" s="1"/>
  <c r="I294" i="11"/>
  <c r="E294" i="11"/>
  <c r="D173" i="10"/>
  <c r="J173" i="10" s="1"/>
  <c r="D161" i="10"/>
  <c r="J161" i="10" s="1"/>
  <c r="D157" i="10"/>
  <c r="F157" i="10" s="1"/>
  <c r="D169" i="10"/>
  <c r="J169" i="10" s="1"/>
  <c r="D159" i="10"/>
  <c r="L159" i="10" s="1"/>
  <c r="D177" i="10"/>
  <c r="H177" i="10" s="1"/>
  <c r="D168" i="10"/>
  <c r="H168" i="10" s="1"/>
  <c r="D156" i="10"/>
  <c r="D160" i="10"/>
  <c r="J160" i="10" s="1"/>
  <c r="D158" i="10"/>
  <c r="J158" i="10" s="1"/>
  <c r="D170" i="10"/>
  <c r="F170" i="10" s="1"/>
  <c r="G181" i="10"/>
  <c r="K184" i="10" s="1"/>
  <c r="D165" i="10"/>
  <c r="F165" i="10" s="1"/>
  <c r="D178" i="10"/>
  <c r="H178" i="10" s="1"/>
  <c r="I181" i="10"/>
  <c r="D174" i="10"/>
  <c r="J174" i="10" s="1"/>
  <c r="D176" i="10"/>
  <c r="F176" i="10" s="1"/>
  <c r="D154" i="10"/>
  <c r="F154" i="10" s="1"/>
  <c r="D162" i="10"/>
  <c r="L162" i="10" s="1"/>
  <c r="E181" i="10"/>
  <c r="D180" i="10"/>
  <c r="L180" i="10" s="1"/>
  <c r="D166" i="10"/>
  <c r="F166" i="10" s="1"/>
  <c r="D164" i="10"/>
  <c r="H164" i="10" s="1"/>
  <c r="D172" i="10"/>
  <c r="H172" i="10" s="1"/>
  <c r="D155" i="10"/>
  <c r="J155" i="10" s="1"/>
  <c r="D163" i="10"/>
  <c r="J163" i="10" s="1"/>
  <c r="D179" i="10"/>
  <c r="L179" i="10" s="1"/>
  <c r="D167" i="10"/>
  <c r="J167" i="10" s="1"/>
  <c r="A181" i="10"/>
  <c r="D175" i="10"/>
  <c r="D171" i="10"/>
  <c r="F171" i="10" s="1"/>
  <c r="D260" i="39"/>
  <c r="F260" i="39" s="1"/>
  <c r="D257" i="39"/>
  <c r="J257" i="39" s="1"/>
  <c r="D268" i="39"/>
  <c r="H268" i="39" s="1"/>
  <c r="D267" i="39"/>
  <c r="J267" i="39" s="1"/>
  <c r="D263" i="39"/>
  <c r="F263" i="39" s="1"/>
  <c r="D258" i="39"/>
  <c r="F258" i="39" s="1"/>
  <c r="D279" i="39"/>
  <c r="H279" i="39" s="1"/>
  <c r="D275" i="39"/>
  <c r="J275" i="39" s="1"/>
  <c r="D269" i="39"/>
  <c r="J269" i="39" s="1"/>
  <c r="D255" i="39"/>
  <c r="F255" i="39" s="1"/>
  <c r="D261" i="39"/>
  <c r="H261" i="39" s="1"/>
  <c r="D272" i="39"/>
  <c r="J272" i="39" s="1"/>
  <c r="D256" i="39"/>
  <c r="L256" i="39" s="1"/>
  <c r="D264" i="39"/>
  <c r="F264" i="39" s="1"/>
  <c r="D277" i="39"/>
  <c r="F277" i="39" s="1"/>
  <c r="K280" i="39"/>
  <c r="K282" i="39" s="1"/>
  <c r="E280" i="39"/>
  <c r="D259" i="39"/>
  <c r="H259" i="39" s="1"/>
  <c r="A280" i="39"/>
  <c r="D276" i="39"/>
  <c r="F276" i="39" s="1"/>
  <c r="D262" i="39"/>
  <c r="F262" i="39" s="1"/>
  <c r="D273" i="39"/>
  <c r="F273" i="39" s="1"/>
  <c r="I280" i="39"/>
  <c r="D265" i="39"/>
  <c r="H265" i="39" s="1"/>
  <c r="D270" i="39"/>
  <c r="F270" i="39" s="1"/>
  <c r="D274" i="39"/>
  <c r="H274" i="39" s="1"/>
  <c r="D271" i="39"/>
  <c r="D254" i="39"/>
  <c r="H254" i="39" s="1"/>
  <c r="D278" i="39"/>
  <c r="H278" i="39" s="1"/>
  <c r="D342" i="6"/>
  <c r="L342" i="6" s="1"/>
  <c r="A569" i="7"/>
  <c r="D561" i="7"/>
  <c r="F561" i="7" s="1"/>
  <c r="D567" i="7"/>
  <c r="F567" i="7" s="1"/>
  <c r="D543" i="7"/>
  <c r="F543" i="7" s="1"/>
  <c r="D553" i="7"/>
  <c r="L553" i="7" s="1"/>
  <c r="D545" i="7"/>
  <c r="J545" i="7" s="1"/>
  <c r="D549" i="7"/>
  <c r="F549" i="7" s="1"/>
  <c r="H548" i="7"/>
  <c r="D566" i="7"/>
  <c r="H566" i="7" s="1"/>
  <c r="D542" i="7"/>
  <c r="D558" i="7"/>
  <c r="H558" i="7" s="1"/>
  <c r="D559" i="7"/>
  <c r="F559" i="7" s="1"/>
  <c r="D550" i="7"/>
  <c r="F550" i="7" s="1"/>
  <c r="D560" i="7"/>
  <c r="H560" i="7" s="1"/>
  <c r="D557" i="7"/>
  <c r="F557" i="7" s="1"/>
  <c r="D555" i="7"/>
  <c r="J555" i="7" s="1"/>
  <c r="D552" i="7"/>
  <c r="H552" i="7" s="1"/>
  <c r="D568" i="7"/>
  <c r="L568" i="7" s="1"/>
  <c r="D556" i="7"/>
  <c r="F556" i="7" s="1"/>
  <c r="D551" i="7"/>
  <c r="H551" i="7" s="1"/>
  <c r="I569" i="7"/>
  <c r="K569" i="7"/>
  <c r="D547" i="7"/>
  <c r="F547" i="7" s="1"/>
  <c r="E569" i="7"/>
  <c r="D562" i="7"/>
  <c r="D544" i="7"/>
  <c r="D554" i="7"/>
  <c r="D546" i="7"/>
  <c r="F546" i="7" s="1"/>
  <c r="H563" i="7"/>
  <c r="L563" i="7"/>
  <c r="F563" i="7"/>
  <c r="D323" i="6"/>
  <c r="F323" i="6" s="1"/>
  <c r="D321" i="6"/>
  <c r="F321" i="6" s="1"/>
  <c r="D333" i="6"/>
  <c r="H333" i="6" s="1"/>
  <c r="D332" i="6"/>
  <c r="L332" i="6" s="1"/>
  <c r="D330" i="6"/>
  <c r="J330" i="6" s="1"/>
  <c r="D344" i="6"/>
  <c r="H344" i="6" s="1"/>
  <c r="D336" i="6"/>
  <c r="F336" i="6" s="1"/>
  <c r="D346" i="6"/>
  <c r="H346" i="6" s="1"/>
  <c r="D326" i="6"/>
  <c r="H326" i="6" s="1"/>
  <c r="D322" i="6"/>
  <c r="H322" i="6" s="1"/>
  <c r="D337" i="6"/>
  <c r="F337" i="6" s="1"/>
  <c r="D325" i="6"/>
  <c r="J325" i="6" s="1"/>
  <c r="D339" i="6"/>
  <c r="J339" i="6" s="1"/>
  <c r="D328" i="6"/>
  <c r="H328" i="6" s="1"/>
  <c r="D327" i="6"/>
  <c r="J327" i="6" s="1"/>
  <c r="F320" i="6"/>
  <c r="D329" i="6"/>
  <c r="F329" i="6" s="1"/>
  <c r="D341" i="6"/>
  <c r="L341" i="6" s="1"/>
  <c r="D331" i="6"/>
  <c r="L331" i="6" s="1"/>
  <c r="D335" i="6"/>
  <c r="H335" i="6" s="1"/>
  <c r="D340" i="6"/>
  <c r="L340" i="6" s="1"/>
  <c r="K347" i="6"/>
  <c r="K349" i="6" s="1"/>
  <c r="A347" i="6"/>
  <c r="E347" i="6"/>
  <c r="D338" i="6"/>
  <c r="H338" i="6" s="1"/>
  <c r="I347" i="6"/>
  <c r="D334" i="6"/>
  <c r="L334" i="6" s="1"/>
  <c r="G347" i="6"/>
  <c r="K350" i="6" s="1"/>
  <c r="D324" i="6"/>
  <c r="H324" i="6" s="1"/>
  <c r="D429" i="5"/>
  <c r="H429" i="5" s="1"/>
  <c r="D443" i="5"/>
  <c r="F443" i="5" s="1"/>
  <c r="D453" i="5"/>
  <c r="F453" i="5" s="1"/>
  <c r="D451" i="5"/>
  <c r="H451" i="5" s="1"/>
  <c r="D435" i="5"/>
  <c r="H435" i="5" s="1"/>
  <c r="D447" i="5"/>
  <c r="L447" i="5" s="1"/>
  <c r="D428" i="5"/>
  <c r="L428" i="5" s="1"/>
  <c r="D438" i="5"/>
  <c r="F438" i="5" s="1"/>
  <c r="D431" i="5"/>
  <c r="H431" i="5" s="1"/>
  <c r="D441" i="5"/>
  <c r="J441" i="5" s="1"/>
  <c r="D433" i="5"/>
  <c r="J433" i="5" s="1"/>
  <c r="J427" i="5"/>
  <c r="D434" i="5"/>
  <c r="F434" i="5" s="1"/>
  <c r="D440" i="5"/>
  <c r="J440" i="5" s="1"/>
  <c r="D432" i="5"/>
  <c r="J432" i="5" s="1"/>
  <c r="D436" i="5"/>
  <c r="H436" i="5" s="1"/>
  <c r="D445" i="5"/>
  <c r="L445" i="5" s="1"/>
  <c r="D452" i="5"/>
  <c r="L452" i="5" s="1"/>
  <c r="D446" i="5"/>
  <c r="F446" i="5" s="1"/>
  <c r="D450" i="5"/>
  <c r="F450" i="5" s="1"/>
  <c r="G454" i="5"/>
  <c r="K457" i="5" s="1"/>
  <c r="D439" i="5"/>
  <c r="F439" i="5" s="1"/>
  <c r="I454" i="5"/>
  <c r="D448" i="5"/>
  <c r="J448" i="5" s="1"/>
  <c r="K454" i="5"/>
  <c r="K456" i="5" s="1"/>
  <c r="E454" i="5"/>
  <c r="J449" i="5"/>
  <c r="L449" i="5"/>
  <c r="D430" i="5"/>
  <c r="H430" i="5" s="1"/>
  <c r="D437" i="5"/>
  <c r="F437" i="5" s="1"/>
  <c r="D442" i="5"/>
  <c r="H442" i="5" s="1"/>
  <c r="D444" i="5"/>
  <c r="A454" i="5"/>
  <c r="F449" i="5"/>
  <c r="H449" i="5"/>
  <c r="D279" i="4"/>
  <c r="J279" i="4" s="1"/>
  <c r="D278" i="4"/>
  <c r="H278" i="4" s="1"/>
  <c r="H275" i="4"/>
  <c r="D267" i="4"/>
  <c r="F267" i="4" s="1"/>
  <c r="D287" i="4"/>
  <c r="F287" i="4" s="1"/>
  <c r="D272" i="4"/>
  <c r="F272" i="4" s="1"/>
  <c r="D268" i="4"/>
  <c r="H268" i="4" s="1"/>
  <c r="D264" i="4"/>
  <c r="D262" i="4"/>
  <c r="J262" i="4" s="1"/>
  <c r="D265" i="4"/>
  <c r="H265" i="4" s="1"/>
  <c r="D276" i="4"/>
  <c r="J276" i="4" s="1"/>
  <c r="D266" i="4"/>
  <c r="J266" i="4" s="1"/>
  <c r="D284" i="4"/>
  <c r="F284" i="4" s="1"/>
  <c r="D280" i="4"/>
  <c r="J280" i="4" s="1"/>
  <c r="D269" i="4"/>
  <c r="J269" i="4" s="1"/>
  <c r="I289" i="4"/>
  <c r="D270" i="4"/>
  <c r="L270" i="4" s="1"/>
  <c r="D271" i="4"/>
  <c r="F271" i="4" s="1"/>
  <c r="D273" i="4"/>
  <c r="L273" i="4" s="1"/>
  <c r="D283" i="4"/>
  <c r="J283" i="4" s="1"/>
  <c r="K289" i="4"/>
  <c r="J286" i="4"/>
  <c r="H286" i="4"/>
  <c r="D274" i="4"/>
  <c r="L274" i="4" s="1"/>
  <c r="A289" i="4"/>
  <c r="D285" i="4"/>
  <c r="L285" i="4" s="1"/>
  <c r="D282" i="4"/>
  <c r="D263" i="4"/>
  <c r="F263" i="4" s="1"/>
  <c r="D277" i="4"/>
  <c r="L277" i="4" s="1"/>
  <c r="E289" i="4"/>
  <c r="G289" i="4"/>
  <c r="K292" i="4" s="1"/>
  <c r="D288" i="4"/>
  <c r="H288" i="4" s="1"/>
  <c r="F275" i="4"/>
  <c r="J275" i="4"/>
  <c r="L286" i="4"/>
  <c r="F286" i="4"/>
  <c r="L275" i="4"/>
  <c r="K254" i="3"/>
  <c r="G240" i="3"/>
  <c r="E242" i="3"/>
  <c r="A240" i="3"/>
  <c r="K249" i="3"/>
  <c r="I255" i="3"/>
  <c r="E250" i="3"/>
  <c r="E253" i="3"/>
  <c r="K246" i="3"/>
  <c r="A231" i="3"/>
  <c r="K233" i="3"/>
  <c r="G237" i="3"/>
  <c r="A250" i="3"/>
  <c r="I237" i="3"/>
  <c r="I251" i="3"/>
  <c r="K237" i="3"/>
  <c r="I252" i="3"/>
  <c r="I229" i="3"/>
  <c r="E243" i="3"/>
  <c r="I230" i="3"/>
  <c r="I243" i="3"/>
  <c r="E231" i="3"/>
  <c r="G245" i="3"/>
  <c r="I254" i="3"/>
  <c r="G246" i="3"/>
  <c r="A247" i="3"/>
  <c r="K232" i="3"/>
  <c r="E234" i="3"/>
  <c r="G234" i="3"/>
  <c r="A236" i="3"/>
  <c r="G249" i="3"/>
  <c r="K229" i="3"/>
  <c r="K243" i="3"/>
  <c r="G248" i="3"/>
  <c r="A237" i="3"/>
  <c r="E239" i="3"/>
  <c r="G242" i="3"/>
  <c r="I248" i="3"/>
  <c r="A255" i="3"/>
  <c r="A230" i="3"/>
  <c r="E233" i="3"/>
  <c r="G236" i="3"/>
  <c r="G239" i="3"/>
  <c r="I242" i="3"/>
  <c r="K245" i="3"/>
  <c r="K248" i="3"/>
  <c r="A252" i="3"/>
  <c r="A233" i="3"/>
  <c r="I245" i="3"/>
  <c r="G233" i="3"/>
  <c r="I236" i="3"/>
  <c r="K242" i="3"/>
  <c r="A246" i="3"/>
  <c r="A249" i="3"/>
  <c r="E252" i="3"/>
  <c r="E255" i="3"/>
  <c r="E236" i="3"/>
  <c r="K251" i="3"/>
  <c r="E230" i="3"/>
  <c r="I239" i="3"/>
  <c r="G230" i="3"/>
  <c r="I233" i="3"/>
  <c r="K236" i="3"/>
  <c r="K239" i="3"/>
  <c r="A243" i="3"/>
  <c r="E246" i="3"/>
  <c r="E249" i="3"/>
  <c r="G252" i="3"/>
  <c r="G255" i="3"/>
  <c r="K230" i="3"/>
  <c r="A234" i="3"/>
  <c r="E237" i="3"/>
  <c r="E240" i="3"/>
  <c r="G243" i="3"/>
  <c r="I246" i="3"/>
  <c r="I249" i="3"/>
  <c r="K252" i="3"/>
  <c r="K255" i="3"/>
  <c r="A253" i="3"/>
  <c r="I231" i="3"/>
  <c r="K234" i="3"/>
  <c r="A238" i="3"/>
  <c r="A241" i="3"/>
  <c r="E244" i="3"/>
  <c r="E247" i="3"/>
  <c r="G250" i="3"/>
  <c r="I253" i="3"/>
  <c r="A244" i="3"/>
  <c r="G244" i="3"/>
  <c r="G247" i="3"/>
  <c r="I250" i="3"/>
  <c r="K253" i="3"/>
  <c r="I234" i="3"/>
  <c r="E241" i="3"/>
  <c r="A232" i="3"/>
  <c r="E235" i="3"/>
  <c r="G238" i="3"/>
  <c r="G241" i="3"/>
  <c r="I244" i="3"/>
  <c r="I247" i="3"/>
  <c r="K250" i="3"/>
  <c r="A254" i="3"/>
  <c r="K240" i="3"/>
  <c r="K231" i="3"/>
  <c r="A229" i="3"/>
  <c r="E232" i="3"/>
  <c r="G235" i="3"/>
  <c r="I238" i="3"/>
  <c r="I241" i="3"/>
  <c r="K244" i="3"/>
  <c r="K247" i="3"/>
  <c r="A251" i="3"/>
  <c r="E254" i="3"/>
  <c r="G253" i="3"/>
  <c r="A235" i="3"/>
  <c r="E229" i="3"/>
  <c r="G232" i="3"/>
  <c r="I235" i="3"/>
  <c r="K238" i="3"/>
  <c r="K241" i="3"/>
  <c r="A245" i="3"/>
  <c r="A248" i="3"/>
  <c r="E251" i="3"/>
  <c r="G254" i="3"/>
  <c r="I240" i="3"/>
  <c r="G231" i="3"/>
  <c r="E238" i="3"/>
  <c r="G229" i="3"/>
  <c r="I232" i="3"/>
  <c r="K235" i="3"/>
  <c r="A239" i="3"/>
  <c r="A242" i="3"/>
  <c r="E245" i="3"/>
  <c r="E248" i="3"/>
  <c r="G251" i="3"/>
  <c r="K165" i="1"/>
  <c r="I183" i="1"/>
  <c r="A160" i="1"/>
  <c r="K166" i="1"/>
  <c r="G170" i="1"/>
  <c r="A174" i="1"/>
  <c r="E177" i="1"/>
  <c r="K180" i="1"/>
  <c r="A184" i="1"/>
  <c r="G163" i="1"/>
  <c r="A167" i="1"/>
  <c r="I170" i="1"/>
  <c r="E174" i="1"/>
  <c r="G177" i="1"/>
  <c r="A181" i="1"/>
  <c r="E184" i="1"/>
  <c r="E160" i="1"/>
  <c r="A177" i="1"/>
  <c r="I163" i="1"/>
  <c r="E167" i="1"/>
  <c r="K170" i="1"/>
  <c r="G174" i="1"/>
  <c r="I177" i="1"/>
  <c r="E181" i="1"/>
  <c r="G184" i="1"/>
  <c r="G160" i="1"/>
  <c r="K177" i="1"/>
  <c r="E178" i="1"/>
  <c r="E170" i="1"/>
  <c r="K183" i="1"/>
  <c r="E163" i="1"/>
  <c r="I167" i="1"/>
  <c r="I160" i="1"/>
  <c r="K174" i="1"/>
  <c r="K184" i="1"/>
  <c r="I171" i="1"/>
  <c r="K181" i="1"/>
  <c r="K171" i="1"/>
  <c r="E185" i="1"/>
  <c r="A172" i="1"/>
  <c r="E182" i="1"/>
  <c r="K178" i="1"/>
  <c r="E165" i="1"/>
  <c r="A163" i="1"/>
  <c r="A164" i="1"/>
  <c r="A168" i="1"/>
  <c r="G175" i="1"/>
  <c r="A165" i="1"/>
  <c r="A179" i="1"/>
  <c r="G165" i="1"/>
  <c r="A176" i="1"/>
  <c r="I165" i="1"/>
  <c r="G169" i="1"/>
  <c r="A173" i="1"/>
  <c r="E176" i="1"/>
  <c r="G179" i="1"/>
  <c r="A183" i="1"/>
  <c r="E186" i="1"/>
  <c r="G167" i="1"/>
  <c r="K167" i="1"/>
  <c r="K173" i="1"/>
  <c r="G181" i="1"/>
  <c r="I181" i="1"/>
  <c r="G164" i="1"/>
  <c r="G168" i="1"/>
  <c r="E175" i="1"/>
  <c r="A182" i="1"/>
  <c r="K164" i="1"/>
  <c r="G185" i="1"/>
  <c r="K168" i="1"/>
  <c r="I175" i="1"/>
  <c r="I185" i="1"/>
  <c r="A169" i="1"/>
  <c r="K175" i="1"/>
  <c r="I182" i="1"/>
  <c r="K163" i="1"/>
  <c r="I172" i="1"/>
  <c r="K182" i="1"/>
  <c r="A186" i="1"/>
  <c r="I161" i="1"/>
  <c r="A162" i="1"/>
  <c r="A166" i="1"/>
  <c r="I169" i="1"/>
  <c r="E173" i="1"/>
  <c r="G176" i="1"/>
  <c r="I179" i="1"/>
  <c r="E183" i="1"/>
  <c r="G186" i="1"/>
  <c r="I180" i="1"/>
  <c r="I174" i="1"/>
  <c r="E171" i="1"/>
  <c r="E168" i="1"/>
  <c r="A185" i="1"/>
  <c r="I164" i="1"/>
  <c r="G178" i="1"/>
  <c r="I168" i="1"/>
  <c r="I178" i="1"/>
  <c r="E172" i="1"/>
  <c r="G182" i="1"/>
  <c r="G172" i="1"/>
  <c r="K185" i="1"/>
  <c r="A161" i="1"/>
  <c r="E169" i="1"/>
  <c r="E179" i="1"/>
  <c r="K179" i="1"/>
  <c r="E162" i="1"/>
  <c r="E166" i="1"/>
  <c r="K169" i="1"/>
  <c r="G173" i="1"/>
  <c r="I176" i="1"/>
  <c r="A180" i="1"/>
  <c r="G183" i="1"/>
  <c r="I186" i="1"/>
  <c r="G161" i="1"/>
  <c r="I166" i="1"/>
  <c r="G171" i="1"/>
  <c r="A171" i="1"/>
  <c r="I184" i="1"/>
  <c r="E164" i="1"/>
  <c r="A178" i="1"/>
  <c r="E161" i="1"/>
  <c r="A175" i="1"/>
  <c r="I162" i="1"/>
  <c r="G166" i="1"/>
  <c r="A170" i="1"/>
  <c r="I173" i="1"/>
  <c r="K176" i="1"/>
  <c r="E180" i="1"/>
  <c r="G180" i="1"/>
  <c r="G162" i="1"/>
  <c r="K172" i="1"/>
  <c r="K186" i="1"/>
  <c r="K162" i="1"/>
  <c r="K160" i="1"/>
  <c r="K161" i="1"/>
  <c r="A314" i="9"/>
  <c r="A313" i="9"/>
  <c r="A310" i="9"/>
  <c r="A312" i="9"/>
  <c r="A311" i="9"/>
  <c r="A305" i="9"/>
  <c r="A316" i="9"/>
  <c r="A315" i="9"/>
  <c r="A294" i="9"/>
  <c r="A307" i="9"/>
  <c r="A304" i="9"/>
  <c r="A306" i="9"/>
  <c r="A303" i="9"/>
  <c r="A302" i="9"/>
  <c r="A301" i="9"/>
  <c r="A300" i="9"/>
  <c r="A299" i="9"/>
  <c r="A298" i="9"/>
  <c r="A297" i="9"/>
  <c r="A295" i="9"/>
  <c r="A293" i="9"/>
  <c r="A309" i="9"/>
  <c r="A292" i="9"/>
  <c r="A296" i="9"/>
  <c r="A308" i="9"/>
  <c r="A317" i="9"/>
  <c r="L128" i="25" l="1"/>
  <c r="J144" i="25"/>
  <c r="H128" i="25"/>
  <c r="H144" i="25"/>
  <c r="J128" i="25"/>
  <c r="L144" i="25"/>
  <c r="F123" i="23"/>
  <c r="J248" i="20"/>
  <c r="L131" i="16"/>
  <c r="H131" i="16"/>
  <c r="L171" i="14"/>
  <c r="F171" i="14"/>
  <c r="H258" i="12"/>
  <c r="L258" i="12"/>
  <c r="J258" i="12"/>
  <c r="H288" i="11"/>
  <c r="L288" i="11"/>
  <c r="F288" i="11"/>
  <c r="F548" i="7"/>
  <c r="D169" i="2"/>
  <c r="L156" i="10"/>
  <c r="H131" i="23"/>
  <c r="D314" i="9"/>
  <c r="H314" i="9" s="1"/>
  <c r="L270" i="11"/>
  <c r="J270" i="11"/>
  <c r="F270" i="11"/>
  <c r="H270" i="11"/>
  <c r="J138" i="16"/>
  <c r="L138" i="16"/>
  <c r="F138" i="16"/>
  <c r="H138" i="16"/>
  <c r="J281" i="4"/>
  <c r="H281" i="4"/>
  <c r="L281" i="4"/>
  <c r="F281" i="4"/>
  <c r="F544" i="7"/>
  <c r="H137" i="23"/>
  <c r="L137" i="23"/>
  <c r="J137" i="23"/>
  <c r="H253" i="39"/>
  <c r="F253" i="39"/>
  <c r="F272" i="11"/>
  <c r="H272" i="11"/>
  <c r="J272" i="11"/>
  <c r="L272" i="11"/>
  <c r="J253" i="39"/>
  <c r="F137" i="23"/>
  <c r="L253" i="39"/>
  <c r="F266" i="39"/>
  <c r="J266" i="39"/>
  <c r="H266" i="39"/>
  <c r="D357" i="26"/>
  <c r="AR19" i="13"/>
  <c r="AX19" i="13"/>
  <c r="D175" i="2"/>
  <c r="F175" i="2" s="1"/>
  <c r="A187" i="1"/>
  <c r="L127" i="25"/>
  <c r="J127" i="25"/>
  <c r="L318" i="13"/>
  <c r="A186" i="2"/>
  <c r="J548" i="7"/>
  <c r="H312" i="13"/>
  <c r="J321" i="13"/>
  <c r="AR25" i="13"/>
  <c r="L250" i="20"/>
  <c r="J250" i="20"/>
  <c r="F137" i="25"/>
  <c r="J137" i="25"/>
  <c r="L123" i="23"/>
  <c r="D178" i="2"/>
  <c r="F178" i="2" s="1"/>
  <c r="AV18" i="13"/>
  <c r="AX18" i="13"/>
  <c r="AR18" i="13"/>
  <c r="D160" i="1"/>
  <c r="F127" i="25"/>
  <c r="D234" i="3"/>
  <c r="J234" i="3" s="1"/>
  <c r="J330" i="26"/>
  <c r="H250" i="20"/>
  <c r="AR16" i="13"/>
  <c r="AX16" i="13"/>
  <c r="AV16" i="13"/>
  <c r="AT16" i="13"/>
  <c r="H264" i="12"/>
  <c r="J264" i="12"/>
  <c r="L264" i="12"/>
  <c r="J322" i="13"/>
  <c r="H322" i="13"/>
  <c r="F308" i="13"/>
  <c r="F309" i="13"/>
  <c r="J309" i="13"/>
  <c r="J271" i="11"/>
  <c r="F271" i="11"/>
  <c r="L343" i="6"/>
  <c r="K181" i="10"/>
  <c r="L564" i="7"/>
  <c r="F564" i="7"/>
  <c r="H564" i="7"/>
  <c r="AT30" i="13"/>
  <c r="AV30" i="13"/>
  <c r="D177" i="1"/>
  <c r="J340" i="26"/>
  <c r="F340" i="26"/>
  <c r="H327" i="13"/>
  <c r="J323" i="13"/>
  <c r="F323" i="13"/>
  <c r="L327" i="13"/>
  <c r="H137" i="25"/>
  <c r="D162" i="2"/>
  <c r="F162" i="2" s="1"/>
  <c r="F565" i="7"/>
  <c r="H565" i="7"/>
  <c r="L565" i="7"/>
  <c r="J565" i="7"/>
  <c r="H182" i="14"/>
  <c r="L182" i="14"/>
  <c r="J182" i="14"/>
  <c r="AV17" i="13"/>
  <c r="AX17" i="13"/>
  <c r="AR17" i="13"/>
  <c r="L345" i="6"/>
  <c r="J345" i="6"/>
  <c r="H345" i="6"/>
  <c r="F345" i="6"/>
  <c r="AT8" i="13"/>
  <c r="AV8" i="13"/>
  <c r="AX27" i="13"/>
  <c r="AR27" i="13"/>
  <c r="J333" i="26"/>
  <c r="L308" i="13"/>
  <c r="J132" i="23"/>
  <c r="H354" i="26"/>
  <c r="AV20" i="13"/>
  <c r="H309" i="13"/>
  <c r="AV14" i="13"/>
  <c r="D163" i="2"/>
  <c r="L163" i="2" s="1"/>
  <c r="AT28" i="13"/>
  <c r="D167" i="1"/>
  <c r="F167" i="1" s="1"/>
  <c r="AR21" i="13"/>
  <c r="L309" i="13"/>
  <c r="D173" i="1"/>
  <c r="L173" i="1" s="1"/>
  <c r="H121" i="16"/>
  <c r="L317" i="13"/>
  <c r="AT26" i="13"/>
  <c r="H253" i="12"/>
  <c r="J253" i="12"/>
  <c r="L253" i="12"/>
  <c r="L272" i="12"/>
  <c r="F272" i="12"/>
  <c r="J268" i="12"/>
  <c r="D306" i="9"/>
  <c r="J306" i="9" s="1"/>
  <c r="J254" i="12"/>
  <c r="H254" i="12"/>
  <c r="F254" i="12"/>
  <c r="L254" i="12"/>
  <c r="AR10" i="13"/>
  <c r="AT10" i="13"/>
  <c r="AV10" i="13"/>
  <c r="AR12" i="13"/>
  <c r="AV12" i="13"/>
  <c r="AT12" i="13"/>
  <c r="J342" i="6"/>
  <c r="AV33" i="13"/>
  <c r="L303" i="13"/>
  <c r="F303" i="13"/>
  <c r="J303" i="13"/>
  <c r="F325" i="13"/>
  <c r="J307" i="13"/>
  <c r="L307" i="13"/>
  <c r="F134" i="25"/>
  <c r="L134" i="25"/>
  <c r="H134" i="25"/>
  <c r="AR33" i="13"/>
  <c r="AV24" i="13"/>
  <c r="AT24" i="13"/>
  <c r="J149" i="25"/>
  <c r="F149" i="25"/>
  <c r="AX12" i="13"/>
  <c r="F168" i="14"/>
  <c r="L168" i="14"/>
  <c r="H168" i="14"/>
  <c r="F270" i="12"/>
  <c r="H272" i="12"/>
  <c r="L340" i="26"/>
  <c r="F305" i="13"/>
  <c r="H305" i="13"/>
  <c r="H271" i="11"/>
  <c r="L271" i="11"/>
  <c r="H324" i="13"/>
  <c r="F147" i="23"/>
  <c r="H147" i="23"/>
  <c r="J147" i="23"/>
  <c r="H341" i="26"/>
  <c r="F302" i="13"/>
  <c r="H302" i="13"/>
  <c r="AR13" i="13"/>
  <c r="F327" i="13"/>
  <c r="J314" i="13"/>
  <c r="F314" i="13"/>
  <c r="AT17" i="13"/>
  <c r="F324" i="13"/>
  <c r="L324" i="13"/>
  <c r="J352" i="26"/>
  <c r="AX34" i="13"/>
  <c r="AX22" i="13"/>
  <c r="AV22" i="13"/>
  <c r="AV34" i="13"/>
  <c r="H242" i="19"/>
  <c r="H258" i="19"/>
  <c r="J258" i="19"/>
  <c r="F258" i="19"/>
  <c r="F306" i="13"/>
  <c r="F310" i="13"/>
  <c r="H310" i="13"/>
  <c r="F154" i="15"/>
  <c r="J154" i="15"/>
  <c r="H154" i="15"/>
  <c r="H306" i="13"/>
  <c r="L306" i="13"/>
  <c r="AR29" i="13"/>
  <c r="AT29" i="13"/>
  <c r="F252" i="12"/>
  <c r="L252" i="12"/>
  <c r="J252" i="12"/>
  <c r="H150" i="15"/>
  <c r="L150" i="15"/>
  <c r="L304" i="13"/>
  <c r="J312" i="13"/>
  <c r="L312" i="13"/>
  <c r="L321" i="13"/>
  <c r="AX8" i="13"/>
  <c r="AR8" i="13"/>
  <c r="H321" i="13"/>
  <c r="AT18" i="13"/>
  <c r="F121" i="16"/>
  <c r="J126" i="25"/>
  <c r="L322" i="13"/>
  <c r="E331" i="13"/>
  <c r="H308" i="13"/>
  <c r="H343" i="6"/>
  <c r="J343" i="6"/>
  <c r="D248" i="3"/>
  <c r="F248" i="3" s="1"/>
  <c r="D242" i="3"/>
  <c r="J242" i="3" s="1"/>
  <c r="D250" i="3"/>
  <c r="L250" i="3" s="1"/>
  <c r="D183" i="2"/>
  <c r="L183" i="2" s="1"/>
  <c r="D159" i="2"/>
  <c r="H159" i="2" s="1"/>
  <c r="D174" i="2"/>
  <c r="F174" i="2" s="1"/>
  <c r="D182" i="2"/>
  <c r="J182" i="2" s="1"/>
  <c r="D160" i="2"/>
  <c r="J160" i="2" s="1"/>
  <c r="D176" i="2"/>
  <c r="H176" i="2" s="1"/>
  <c r="D170" i="2"/>
  <c r="F170" i="2" s="1"/>
  <c r="L169" i="2"/>
  <c r="D167" i="2"/>
  <c r="L167" i="2" s="1"/>
  <c r="D180" i="2"/>
  <c r="H180" i="2" s="1"/>
  <c r="D165" i="2"/>
  <c r="J165" i="2" s="1"/>
  <c r="J166" i="2"/>
  <c r="D168" i="2"/>
  <c r="J168" i="2" s="1"/>
  <c r="K186" i="2"/>
  <c r="K188" i="2" s="1"/>
  <c r="G186" i="2"/>
  <c r="K189" i="2" s="1"/>
  <c r="I186" i="2"/>
  <c r="D184" i="2"/>
  <c r="H184" i="2" s="1"/>
  <c r="D164" i="2"/>
  <c r="L164" i="2" s="1"/>
  <c r="D172" i="2"/>
  <c r="F172" i="2" s="1"/>
  <c r="D179" i="2"/>
  <c r="D161" i="2"/>
  <c r="J169" i="2"/>
  <c r="AV23" i="13"/>
  <c r="J305" i="13"/>
  <c r="AX25" i="13"/>
  <c r="F317" i="13"/>
  <c r="AT9" i="13"/>
  <c r="F264" i="4"/>
  <c r="F250" i="20"/>
  <c r="AT27" i="13"/>
  <c r="L313" i="13"/>
  <c r="AX20" i="13"/>
  <c r="L310" i="13"/>
  <c r="AX28" i="13"/>
  <c r="F322" i="13"/>
  <c r="H323" i="13"/>
  <c r="F313" i="13"/>
  <c r="H307" i="13"/>
  <c r="E186" i="2"/>
  <c r="H270" i="12"/>
  <c r="F148" i="23"/>
  <c r="J319" i="13"/>
  <c r="J315" i="13"/>
  <c r="AT20" i="13"/>
  <c r="AR31" i="13"/>
  <c r="H320" i="13"/>
  <c r="J320" i="13"/>
  <c r="L302" i="13"/>
  <c r="AV29" i="13"/>
  <c r="L323" i="13"/>
  <c r="AT11" i="13"/>
  <c r="L175" i="2"/>
  <c r="F182" i="14"/>
  <c r="F168" i="15"/>
  <c r="F347" i="26"/>
  <c r="F319" i="13"/>
  <c r="AP35" i="13"/>
  <c r="K333" i="13"/>
  <c r="AV27" i="13"/>
  <c r="K291" i="4"/>
  <c r="K293" i="4" s="1"/>
  <c r="N289" i="4"/>
  <c r="H163" i="15"/>
  <c r="H328" i="13"/>
  <c r="H315" i="13"/>
  <c r="AW37" i="13"/>
  <c r="AZ35" i="13"/>
  <c r="H317" i="13"/>
  <c r="AQ37" i="13"/>
  <c r="F320" i="13"/>
  <c r="L326" i="13"/>
  <c r="AW38" i="13"/>
  <c r="AT19" i="13"/>
  <c r="K571" i="7"/>
  <c r="K573" i="7" s="1"/>
  <c r="N569" i="7"/>
  <c r="J310" i="13"/>
  <c r="AX13" i="13"/>
  <c r="AT13" i="13"/>
  <c r="AV28" i="13"/>
  <c r="D329" i="13"/>
  <c r="L270" i="12"/>
  <c r="F137" i="16"/>
  <c r="H152" i="25"/>
  <c r="L314" i="13"/>
  <c r="H314" i="13"/>
  <c r="AR15" i="13"/>
  <c r="AR26" i="13"/>
  <c r="F328" i="13"/>
  <c r="AV11" i="13"/>
  <c r="AT15" i="13"/>
  <c r="AX24" i="13"/>
  <c r="AX32" i="13"/>
  <c r="AT23" i="13"/>
  <c r="L316" i="13"/>
  <c r="AX14" i="13"/>
  <c r="L325" i="13"/>
  <c r="H325" i="13"/>
  <c r="AR24" i="13"/>
  <c r="AR30" i="13"/>
  <c r="F304" i="13"/>
  <c r="L567" i="7"/>
  <c r="J328" i="13"/>
  <c r="AT34" i="13"/>
  <c r="AT31" i="13"/>
  <c r="AX26" i="13"/>
  <c r="AX33" i="13"/>
  <c r="F307" i="13"/>
  <c r="K293" i="9"/>
  <c r="K318" i="9" s="1"/>
  <c r="K320" i="9" s="1"/>
  <c r="L121" i="16"/>
  <c r="AV19" i="13"/>
  <c r="H319" i="13"/>
  <c r="AV32" i="13"/>
  <c r="F316" i="13"/>
  <c r="L315" i="13"/>
  <c r="AR22" i="13"/>
  <c r="AX21" i="13"/>
  <c r="AV21" i="13"/>
  <c r="F326" i="13"/>
  <c r="AX23" i="13"/>
  <c r="AX11" i="13"/>
  <c r="AT25" i="13"/>
  <c r="AX9" i="13"/>
  <c r="H316" i="13"/>
  <c r="H326" i="13"/>
  <c r="H313" i="13"/>
  <c r="AV9" i="13"/>
  <c r="D179" i="1"/>
  <c r="F179" i="1" s="1"/>
  <c r="AX15" i="13"/>
  <c r="J302" i="13"/>
  <c r="AX31" i="13"/>
  <c r="AT14" i="13"/>
  <c r="AX29" i="13"/>
  <c r="AT22" i="13"/>
  <c r="L305" i="13"/>
  <c r="J304" i="13"/>
  <c r="AT32" i="13"/>
  <c r="AX10" i="13"/>
  <c r="D171" i="2"/>
  <c r="D173" i="2"/>
  <c r="J173" i="2" s="1"/>
  <c r="D185" i="2"/>
  <c r="F185" i="2" s="1"/>
  <c r="H169" i="2"/>
  <c r="D177" i="2"/>
  <c r="J177" i="2" s="1"/>
  <c r="D291" i="9"/>
  <c r="F291" i="9" s="1"/>
  <c r="D181" i="2"/>
  <c r="H181" i="2" s="1"/>
  <c r="F169" i="2"/>
  <c r="F353" i="26"/>
  <c r="F345" i="26"/>
  <c r="J356" i="26"/>
  <c r="F337" i="26"/>
  <c r="H336" i="26"/>
  <c r="J345" i="26"/>
  <c r="L345" i="26"/>
  <c r="H340" i="26"/>
  <c r="F356" i="26"/>
  <c r="J348" i="26"/>
  <c r="H350" i="26"/>
  <c r="F348" i="26"/>
  <c r="L354" i="26"/>
  <c r="L335" i="26"/>
  <c r="E359" i="26"/>
  <c r="J341" i="26"/>
  <c r="F334" i="26"/>
  <c r="J346" i="26"/>
  <c r="L334" i="26"/>
  <c r="L350" i="26"/>
  <c r="L333" i="26"/>
  <c r="J347" i="26"/>
  <c r="H344" i="26"/>
  <c r="L330" i="26"/>
  <c r="L346" i="26"/>
  <c r="J350" i="26"/>
  <c r="J355" i="26"/>
  <c r="K361" i="26"/>
  <c r="L356" i="26"/>
  <c r="H337" i="26"/>
  <c r="H334" i="26"/>
  <c r="J335" i="26"/>
  <c r="F346" i="26"/>
  <c r="H355" i="26"/>
  <c r="L344" i="26"/>
  <c r="F339" i="26"/>
  <c r="F335" i="26"/>
  <c r="F355" i="26"/>
  <c r="F354" i="26"/>
  <c r="J332" i="26"/>
  <c r="H333" i="26"/>
  <c r="L352" i="26"/>
  <c r="H353" i="26"/>
  <c r="J336" i="26"/>
  <c r="H338" i="26"/>
  <c r="H343" i="26"/>
  <c r="L349" i="26"/>
  <c r="F349" i="26"/>
  <c r="J353" i="26"/>
  <c r="J343" i="26"/>
  <c r="F343" i="26"/>
  <c r="F332" i="26"/>
  <c r="H351" i="26"/>
  <c r="L351" i="26"/>
  <c r="L331" i="26"/>
  <c r="H332" i="26"/>
  <c r="J337" i="26"/>
  <c r="L339" i="26"/>
  <c r="L342" i="26"/>
  <c r="J344" i="26"/>
  <c r="H352" i="26"/>
  <c r="L338" i="26"/>
  <c r="L336" i="26"/>
  <c r="H349" i="26"/>
  <c r="J338" i="26"/>
  <c r="H348" i="26"/>
  <c r="H347" i="26"/>
  <c r="H342" i="26"/>
  <c r="H330" i="26"/>
  <c r="F351" i="26"/>
  <c r="F342" i="26"/>
  <c r="J331" i="26"/>
  <c r="F331" i="26"/>
  <c r="F341" i="26"/>
  <c r="J339" i="26"/>
  <c r="L131" i="18"/>
  <c r="J131" i="18"/>
  <c r="H130" i="18"/>
  <c r="H131" i="18"/>
  <c r="H137" i="18"/>
  <c r="J165" i="14"/>
  <c r="L164" i="14"/>
  <c r="F164" i="14"/>
  <c r="H165" i="14"/>
  <c r="H164" i="14"/>
  <c r="H279" i="4"/>
  <c r="F278" i="4"/>
  <c r="F279" i="4"/>
  <c r="L279" i="4"/>
  <c r="J145" i="25"/>
  <c r="F145" i="25"/>
  <c r="J152" i="25"/>
  <c r="L145" i="25"/>
  <c r="F152" i="25"/>
  <c r="L149" i="25"/>
  <c r="H133" i="25"/>
  <c r="H149" i="25"/>
  <c r="L151" i="25"/>
  <c r="F139" i="25"/>
  <c r="J150" i="25"/>
  <c r="L126" i="25"/>
  <c r="H139" i="25"/>
  <c r="H126" i="25"/>
  <c r="H138" i="25"/>
  <c r="L130" i="25"/>
  <c r="L136" i="25"/>
  <c r="F130" i="25"/>
  <c r="H130" i="25"/>
  <c r="L139" i="25"/>
  <c r="F151" i="25"/>
  <c r="J147" i="25"/>
  <c r="F147" i="25"/>
  <c r="J136" i="25"/>
  <c r="L142" i="25"/>
  <c r="J143" i="25"/>
  <c r="H147" i="25"/>
  <c r="L143" i="25"/>
  <c r="J151" i="25"/>
  <c r="H142" i="25"/>
  <c r="J142" i="25"/>
  <c r="H150" i="25"/>
  <c r="F136" i="25"/>
  <c r="E155" i="25"/>
  <c r="H129" i="25"/>
  <c r="F150" i="25"/>
  <c r="F133" i="25"/>
  <c r="J129" i="25"/>
  <c r="J148" i="25"/>
  <c r="L129" i="25"/>
  <c r="J141" i="25"/>
  <c r="F141" i="25"/>
  <c r="H141" i="25"/>
  <c r="J146" i="25"/>
  <c r="H146" i="25"/>
  <c r="F131" i="25"/>
  <c r="L131" i="25"/>
  <c r="F146" i="25"/>
  <c r="K157" i="25"/>
  <c r="F143" i="25"/>
  <c r="J138" i="25"/>
  <c r="F138" i="25"/>
  <c r="H131" i="25"/>
  <c r="F140" i="25"/>
  <c r="H140" i="25"/>
  <c r="L140" i="25"/>
  <c r="F148" i="25"/>
  <c r="H148" i="25"/>
  <c r="D153" i="25"/>
  <c r="L135" i="25"/>
  <c r="J133" i="25"/>
  <c r="J135" i="25"/>
  <c r="F132" i="25"/>
  <c r="H132" i="25"/>
  <c r="J132" i="25"/>
  <c r="F135" i="25"/>
  <c r="F132" i="23"/>
  <c r="L141" i="23"/>
  <c r="J149" i="23"/>
  <c r="F149" i="23"/>
  <c r="L149" i="23"/>
  <c r="J148" i="23"/>
  <c r="L148" i="23"/>
  <c r="F133" i="23"/>
  <c r="H132" i="23"/>
  <c r="F144" i="23"/>
  <c r="F146" i="23"/>
  <c r="H139" i="23"/>
  <c r="J141" i="23"/>
  <c r="F141" i="23"/>
  <c r="L129" i="23"/>
  <c r="L146" i="23"/>
  <c r="L128" i="23"/>
  <c r="J125" i="23"/>
  <c r="L125" i="23"/>
  <c r="F125" i="23"/>
  <c r="L130" i="23"/>
  <c r="H128" i="23"/>
  <c r="F128" i="23"/>
  <c r="J130" i="23"/>
  <c r="J146" i="23"/>
  <c r="F130" i="23"/>
  <c r="L133" i="23"/>
  <c r="H144" i="23"/>
  <c r="J133" i="23"/>
  <c r="L144" i="23"/>
  <c r="J138" i="23"/>
  <c r="J142" i="23"/>
  <c r="F139" i="23"/>
  <c r="L138" i="23"/>
  <c r="J139" i="23"/>
  <c r="H127" i="23"/>
  <c r="K154" i="23"/>
  <c r="H138" i="23"/>
  <c r="F142" i="23"/>
  <c r="H142" i="23"/>
  <c r="E152" i="23"/>
  <c r="F134" i="23"/>
  <c r="J135" i="23"/>
  <c r="J127" i="23"/>
  <c r="F127" i="23"/>
  <c r="H136" i="23"/>
  <c r="J143" i="23"/>
  <c r="L143" i="23"/>
  <c r="F143" i="23"/>
  <c r="H135" i="23"/>
  <c r="J136" i="23"/>
  <c r="F124" i="23"/>
  <c r="F135" i="23"/>
  <c r="J129" i="23"/>
  <c r="H129" i="23"/>
  <c r="L124" i="23"/>
  <c r="L136" i="23"/>
  <c r="H124" i="23"/>
  <c r="H140" i="23"/>
  <c r="L140" i="23"/>
  <c r="F140" i="23"/>
  <c r="J145" i="23"/>
  <c r="L145" i="23"/>
  <c r="H134" i="23"/>
  <c r="J134" i="23"/>
  <c r="H145" i="23"/>
  <c r="D150" i="23"/>
  <c r="J140" i="23"/>
  <c r="L287" i="21"/>
  <c r="J304" i="21"/>
  <c r="H287" i="21"/>
  <c r="J287" i="21"/>
  <c r="L293" i="21"/>
  <c r="F304" i="21"/>
  <c r="L304" i="21"/>
  <c r="H293" i="21"/>
  <c r="H297" i="21"/>
  <c r="L285" i="21"/>
  <c r="L297" i="21"/>
  <c r="H292" i="21"/>
  <c r="J288" i="21"/>
  <c r="H299" i="21"/>
  <c r="L299" i="21"/>
  <c r="L281" i="21"/>
  <c r="F281" i="21"/>
  <c r="L292" i="21"/>
  <c r="H281" i="21"/>
  <c r="F292" i="21"/>
  <c r="H303" i="21"/>
  <c r="H280" i="21"/>
  <c r="F286" i="21"/>
  <c r="J280" i="21"/>
  <c r="J286" i="21"/>
  <c r="F297" i="21"/>
  <c r="J299" i="21"/>
  <c r="H288" i="21"/>
  <c r="L280" i="21"/>
  <c r="J293" i="21"/>
  <c r="J291" i="21"/>
  <c r="F291" i="21"/>
  <c r="F303" i="21"/>
  <c r="L291" i="21"/>
  <c r="L303" i="21"/>
  <c r="F301" i="21"/>
  <c r="J301" i="21"/>
  <c r="J285" i="21"/>
  <c r="H285" i="21"/>
  <c r="H301" i="21"/>
  <c r="F288" i="21"/>
  <c r="L282" i="21"/>
  <c r="J282" i="21"/>
  <c r="L294" i="21"/>
  <c r="F282" i="21"/>
  <c r="H294" i="21"/>
  <c r="H286" i="21"/>
  <c r="H289" i="21"/>
  <c r="J300" i="21"/>
  <c r="H300" i="21"/>
  <c r="L300" i="21"/>
  <c r="J289" i="21"/>
  <c r="L289" i="21"/>
  <c r="F294" i="21"/>
  <c r="L278" i="21"/>
  <c r="H278" i="21"/>
  <c r="J295" i="21"/>
  <c r="K309" i="21"/>
  <c r="F295" i="21"/>
  <c r="H295" i="21"/>
  <c r="F278" i="21"/>
  <c r="H302" i="21"/>
  <c r="D305" i="21"/>
  <c r="J302" i="21"/>
  <c r="E307" i="21"/>
  <c r="H296" i="21"/>
  <c r="L296" i="21"/>
  <c r="J296" i="21"/>
  <c r="F302" i="21"/>
  <c r="J298" i="21"/>
  <c r="H298" i="21"/>
  <c r="F298" i="21"/>
  <c r="F284" i="21"/>
  <c r="J284" i="21"/>
  <c r="L284" i="21"/>
  <c r="H284" i="21"/>
  <c r="J290" i="21"/>
  <c r="F290" i="21"/>
  <c r="L290" i="21"/>
  <c r="L298" i="21"/>
  <c r="J249" i="20"/>
  <c r="H256" i="20"/>
  <c r="L243" i="20"/>
  <c r="F243" i="20"/>
  <c r="H243" i="20"/>
  <c r="L249" i="20"/>
  <c r="H265" i="20"/>
  <c r="F263" i="20"/>
  <c r="J265" i="20"/>
  <c r="L256" i="20"/>
  <c r="L245" i="20"/>
  <c r="L265" i="20"/>
  <c r="J256" i="20"/>
  <c r="F244" i="20"/>
  <c r="L242" i="20"/>
  <c r="H244" i="20"/>
  <c r="L263" i="20"/>
  <c r="H263" i="20"/>
  <c r="H242" i="20"/>
  <c r="F242" i="20"/>
  <c r="F246" i="20"/>
  <c r="H258" i="20"/>
  <c r="J262" i="20"/>
  <c r="L244" i="20"/>
  <c r="J245" i="20"/>
  <c r="H245" i="20"/>
  <c r="F259" i="20"/>
  <c r="H261" i="20"/>
  <c r="F261" i="20"/>
  <c r="H249" i="20"/>
  <c r="J261" i="20"/>
  <c r="F247" i="20"/>
  <c r="H247" i="20"/>
  <c r="L247" i="20"/>
  <c r="L262" i="20"/>
  <c r="F258" i="20"/>
  <c r="J240" i="20"/>
  <c r="F255" i="20"/>
  <c r="L258" i="20"/>
  <c r="J253" i="20"/>
  <c r="L255" i="20"/>
  <c r="L264" i="20"/>
  <c r="L252" i="20"/>
  <c r="L259" i="20"/>
  <c r="H259" i="20"/>
  <c r="J264" i="20"/>
  <c r="H264" i="20"/>
  <c r="H266" i="20"/>
  <c r="J254" i="20"/>
  <c r="F257" i="20"/>
  <c r="L253" i="20"/>
  <c r="F253" i="20"/>
  <c r="H251" i="20"/>
  <c r="H246" i="20"/>
  <c r="H262" i="20"/>
  <c r="F254" i="20"/>
  <c r="F251" i="20"/>
  <c r="F240" i="20"/>
  <c r="L266" i="20"/>
  <c r="J257" i="20"/>
  <c r="F266" i="20"/>
  <c r="L251" i="20"/>
  <c r="H241" i="20"/>
  <c r="J260" i="20"/>
  <c r="L246" i="20"/>
  <c r="L257" i="20"/>
  <c r="H240" i="20"/>
  <c r="F260" i="20"/>
  <c r="J255" i="20"/>
  <c r="E269" i="20"/>
  <c r="K271" i="20"/>
  <c r="L260" i="20"/>
  <c r="H254" i="20"/>
  <c r="J252" i="20"/>
  <c r="L241" i="20"/>
  <c r="F241" i="20"/>
  <c r="F252" i="20"/>
  <c r="D267" i="20"/>
  <c r="L258" i="19"/>
  <c r="F252" i="19"/>
  <c r="L238" i="19"/>
  <c r="L236" i="19"/>
  <c r="J236" i="19"/>
  <c r="F236" i="19"/>
  <c r="H241" i="19"/>
  <c r="L242" i="19"/>
  <c r="F242" i="19"/>
  <c r="F247" i="19"/>
  <c r="F240" i="19"/>
  <c r="F233" i="19"/>
  <c r="L233" i="19"/>
  <c r="H233" i="19"/>
  <c r="H248" i="19"/>
  <c r="L248" i="19"/>
  <c r="H240" i="19"/>
  <c r="L241" i="19"/>
  <c r="F241" i="19"/>
  <c r="J255" i="19"/>
  <c r="J244" i="19"/>
  <c r="F244" i="19"/>
  <c r="K264" i="19"/>
  <c r="H252" i="19"/>
  <c r="L252" i="19"/>
  <c r="J240" i="19"/>
  <c r="H247" i="19"/>
  <c r="L247" i="19"/>
  <c r="H238" i="19"/>
  <c r="H244" i="19"/>
  <c r="F238" i="19"/>
  <c r="F234" i="19"/>
  <c r="H234" i="19"/>
  <c r="F243" i="19"/>
  <c r="J249" i="19"/>
  <c r="L255" i="19"/>
  <c r="L243" i="19"/>
  <c r="L250" i="19"/>
  <c r="J254" i="19"/>
  <c r="F254" i="19"/>
  <c r="H254" i="19"/>
  <c r="L246" i="19"/>
  <c r="E262" i="19"/>
  <c r="J243" i="19"/>
  <c r="H255" i="19"/>
  <c r="H249" i="19"/>
  <c r="F246" i="19"/>
  <c r="L234" i="19"/>
  <c r="H246" i="19"/>
  <c r="J250" i="19"/>
  <c r="F249" i="19"/>
  <c r="H250" i="19"/>
  <c r="L256" i="19"/>
  <c r="H256" i="19"/>
  <c r="L259" i="19"/>
  <c r="J259" i="19"/>
  <c r="J248" i="19"/>
  <c r="L235" i="19"/>
  <c r="H259" i="19"/>
  <c r="L245" i="19"/>
  <c r="H245" i="19"/>
  <c r="L251" i="19"/>
  <c r="F256" i="19"/>
  <c r="F245" i="19"/>
  <c r="F235" i="19"/>
  <c r="H235" i="19"/>
  <c r="F253" i="19"/>
  <c r="H253" i="19"/>
  <c r="L253" i="19"/>
  <c r="J257" i="19"/>
  <c r="L257" i="19"/>
  <c r="F257" i="19"/>
  <c r="F237" i="19"/>
  <c r="D260" i="19"/>
  <c r="J239" i="19"/>
  <c r="H239" i="19"/>
  <c r="L239" i="19"/>
  <c r="F251" i="19"/>
  <c r="J251" i="19"/>
  <c r="H237" i="19"/>
  <c r="J237" i="19"/>
  <c r="H257" i="19"/>
  <c r="J137" i="18"/>
  <c r="L137" i="18"/>
  <c r="H142" i="18"/>
  <c r="L128" i="18"/>
  <c r="H150" i="18"/>
  <c r="F142" i="18"/>
  <c r="L142" i="18"/>
  <c r="L150" i="18"/>
  <c r="J146" i="18"/>
  <c r="F150" i="18"/>
  <c r="F127" i="18"/>
  <c r="J129" i="18"/>
  <c r="L130" i="18"/>
  <c r="J140" i="18"/>
  <c r="H140" i="18"/>
  <c r="F140" i="18"/>
  <c r="F130" i="18"/>
  <c r="H146" i="18"/>
  <c r="J139" i="18"/>
  <c r="F146" i="18"/>
  <c r="L139" i="18"/>
  <c r="L135" i="18"/>
  <c r="J127" i="18"/>
  <c r="F139" i="18"/>
  <c r="H135" i="18"/>
  <c r="J141" i="18"/>
  <c r="L141" i="18"/>
  <c r="H141" i="18"/>
  <c r="J135" i="18"/>
  <c r="L144" i="18"/>
  <c r="H129" i="18"/>
  <c r="L127" i="18"/>
  <c r="F129" i="18"/>
  <c r="H128" i="18"/>
  <c r="J128" i="18"/>
  <c r="L147" i="18"/>
  <c r="F147" i="18"/>
  <c r="F144" i="18"/>
  <c r="H147" i="18"/>
  <c r="H152" i="18"/>
  <c r="F134" i="18"/>
  <c r="K157" i="18"/>
  <c r="J144" i="18"/>
  <c r="J152" i="18"/>
  <c r="J126" i="18"/>
  <c r="H145" i="18"/>
  <c r="J145" i="18"/>
  <c r="L145" i="18"/>
  <c r="H126" i="18"/>
  <c r="L152" i="18"/>
  <c r="L126" i="18"/>
  <c r="H134" i="18"/>
  <c r="L148" i="18"/>
  <c r="H132" i="18"/>
  <c r="J148" i="18"/>
  <c r="H148" i="18"/>
  <c r="L132" i="18"/>
  <c r="L134" i="18"/>
  <c r="F132" i="18"/>
  <c r="J136" i="18"/>
  <c r="E155" i="18"/>
  <c r="F151" i="18"/>
  <c r="F136" i="18"/>
  <c r="H143" i="18"/>
  <c r="J143" i="18"/>
  <c r="H136" i="18"/>
  <c r="L149" i="18"/>
  <c r="J149" i="18"/>
  <c r="H149" i="18"/>
  <c r="D153" i="18"/>
  <c r="J151" i="18"/>
  <c r="H151" i="18"/>
  <c r="J138" i="18"/>
  <c r="L138" i="18"/>
  <c r="F138" i="18"/>
  <c r="L143" i="18"/>
  <c r="L126" i="16"/>
  <c r="J137" i="16"/>
  <c r="L137" i="16"/>
  <c r="H133" i="16"/>
  <c r="F133" i="16"/>
  <c r="J126" i="16"/>
  <c r="L127" i="16"/>
  <c r="F126" i="16"/>
  <c r="L120" i="16"/>
  <c r="L136" i="16"/>
  <c r="F120" i="16"/>
  <c r="F127" i="16"/>
  <c r="F144" i="16"/>
  <c r="H144" i="16"/>
  <c r="F118" i="16"/>
  <c r="H123" i="16"/>
  <c r="J133" i="16"/>
  <c r="H120" i="16"/>
  <c r="H127" i="16"/>
  <c r="L144" i="16"/>
  <c r="L118" i="16"/>
  <c r="H125" i="16"/>
  <c r="F136" i="16"/>
  <c r="J130" i="16"/>
  <c r="H122" i="16"/>
  <c r="F123" i="16"/>
  <c r="H119" i="16"/>
  <c r="H118" i="16"/>
  <c r="F122" i="16"/>
  <c r="F140" i="16"/>
  <c r="J140" i="16"/>
  <c r="L123" i="16"/>
  <c r="H130" i="16"/>
  <c r="L140" i="16"/>
  <c r="F130" i="16"/>
  <c r="F125" i="16"/>
  <c r="L135" i="16"/>
  <c r="J125" i="16"/>
  <c r="L122" i="16"/>
  <c r="J136" i="16"/>
  <c r="F132" i="16"/>
  <c r="L132" i="16"/>
  <c r="F135" i="16"/>
  <c r="H132" i="16"/>
  <c r="J135" i="16"/>
  <c r="H124" i="16"/>
  <c r="L139" i="16"/>
  <c r="F139" i="16"/>
  <c r="F142" i="16"/>
  <c r="E147" i="16"/>
  <c r="H143" i="16"/>
  <c r="L119" i="16"/>
  <c r="H142" i="16"/>
  <c r="H139" i="16"/>
  <c r="L142" i="16"/>
  <c r="J128" i="16"/>
  <c r="F143" i="16"/>
  <c r="L143" i="16"/>
  <c r="K149" i="16"/>
  <c r="F128" i="16"/>
  <c r="D145" i="16"/>
  <c r="L128" i="16"/>
  <c r="F141" i="16"/>
  <c r="L141" i="16"/>
  <c r="L124" i="16"/>
  <c r="J124" i="16"/>
  <c r="J141" i="16"/>
  <c r="F119" i="16"/>
  <c r="L146" i="15"/>
  <c r="H146" i="15"/>
  <c r="J163" i="15"/>
  <c r="L163" i="15"/>
  <c r="J168" i="15"/>
  <c r="F150" i="15"/>
  <c r="J146" i="15"/>
  <c r="J152" i="15"/>
  <c r="L165" i="15"/>
  <c r="L168" i="15"/>
  <c r="J165" i="15"/>
  <c r="F165" i="15"/>
  <c r="K174" i="15"/>
  <c r="H149" i="15"/>
  <c r="H148" i="15"/>
  <c r="F148" i="15"/>
  <c r="L148" i="15"/>
  <c r="H143" i="15"/>
  <c r="J143" i="15"/>
  <c r="L149" i="15"/>
  <c r="F143" i="15"/>
  <c r="L153" i="15"/>
  <c r="J149" i="15"/>
  <c r="H156" i="15"/>
  <c r="H160" i="15"/>
  <c r="F152" i="15"/>
  <c r="F151" i="15"/>
  <c r="L152" i="15"/>
  <c r="H153" i="15"/>
  <c r="J153" i="15"/>
  <c r="L145" i="15"/>
  <c r="F145" i="15"/>
  <c r="L155" i="15"/>
  <c r="F169" i="15"/>
  <c r="H169" i="15"/>
  <c r="J169" i="15"/>
  <c r="F160" i="15"/>
  <c r="J145" i="15"/>
  <c r="L169" i="15"/>
  <c r="F162" i="15"/>
  <c r="H162" i="15"/>
  <c r="J162" i="15"/>
  <c r="F156" i="15"/>
  <c r="H155" i="15"/>
  <c r="J156" i="15"/>
  <c r="E172" i="15"/>
  <c r="F155" i="15"/>
  <c r="J160" i="15"/>
  <c r="L151" i="15"/>
  <c r="H164" i="15"/>
  <c r="L164" i="15"/>
  <c r="F164" i="15"/>
  <c r="H151" i="15"/>
  <c r="F147" i="15"/>
  <c r="H166" i="15"/>
  <c r="J166" i="15"/>
  <c r="L166" i="15"/>
  <c r="L161" i="15"/>
  <c r="D170" i="15"/>
  <c r="H167" i="15"/>
  <c r="J167" i="15"/>
  <c r="H161" i="15"/>
  <c r="L167" i="15"/>
  <c r="J147" i="15"/>
  <c r="J161" i="15"/>
  <c r="H147" i="15"/>
  <c r="F157" i="15"/>
  <c r="H157" i="15"/>
  <c r="J157" i="15"/>
  <c r="J159" i="15"/>
  <c r="L159" i="15"/>
  <c r="L157" i="15"/>
  <c r="F159" i="15"/>
  <c r="L165" i="14"/>
  <c r="L175" i="14"/>
  <c r="F172" i="14"/>
  <c r="L185" i="14"/>
  <c r="F185" i="14"/>
  <c r="H185" i="14"/>
  <c r="H184" i="14"/>
  <c r="J178" i="14"/>
  <c r="H175" i="14"/>
  <c r="L177" i="14"/>
  <c r="H190" i="14"/>
  <c r="J184" i="14"/>
  <c r="J177" i="14"/>
  <c r="F175" i="14"/>
  <c r="L178" i="14"/>
  <c r="L190" i="14"/>
  <c r="L187" i="14"/>
  <c r="H172" i="14"/>
  <c r="H177" i="14"/>
  <c r="F187" i="14"/>
  <c r="H178" i="14"/>
  <c r="L172" i="14"/>
  <c r="J187" i="14"/>
  <c r="H179" i="14"/>
  <c r="F190" i="14"/>
  <c r="H176" i="14"/>
  <c r="K195" i="14"/>
  <c r="L184" i="14"/>
  <c r="L179" i="14"/>
  <c r="J167" i="14"/>
  <c r="L169" i="14"/>
  <c r="F169" i="14"/>
  <c r="F179" i="14"/>
  <c r="L167" i="14"/>
  <c r="F167" i="14"/>
  <c r="J176" i="14"/>
  <c r="F176" i="14"/>
  <c r="H183" i="14"/>
  <c r="J181" i="14"/>
  <c r="E193" i="14"/>
  <c r="F173" i="14"/>
  <c r="H173" i="14"/>
  <c r="J169" i="14"/>
  <c r="J173" i="14"/>
  <c r="J188" i="14"/>
  <c r="L188" i="14"/>
  <c r="H188" i="14"/>
  <c r="F188" i="14"/>
  <c r="L180" i="14"/>
  <c r="J180" i="14"/>
  <c r="F183" i="14"/>
  <c r="F180" i="14"/>
  <c r="H189" i="14"/>
  <c r="J189" i="14"/>
  <c r="H174" i="14"/>
  <c r="J174" i="14"/>
  <c r="D191" i="14"/>
  <c r="F189" i="14"/>
  <c r="L189" i="14"/>
  <c r="F174" i="14"/>
  <c r="H166" i="14"/>
  <c r="J166" i="14"/>
  <c r="L166" i="14"/>
  <c r="H181" i="14"/>
  <c r="F186" i="14"/>
  <c r="H186" i="14"/>
  <c r="L186" i="14"/>
  <c r="H180" i="14"/>
  <c r="L174" i="14"/>
  <c r="L183" i="14"/>
  <c r="L181" i="14"/>
  <c r="H262" i="12"/>
  <c r="H268" i="12"/>
  <c r="H271" i="12"/>
  <c r="F256" i="12"/>
  <c r="H256" i="12"/>
  <c r="F262" i="12"/>
  <c r="F247" i="12"/>
  <c r="F268" i="12"/>
  <c r="L256" i="12"/>
  <c r="J269" i="12"/>
  <c r="L269" i="12"/>
  <c r="H247" i="12"/>
  <c r="F269" i="12"/>
  <c r="H267" i="12"/>
  <c r="L262" i="12"/>
  <c r="F259" i="12"/>
  <c r="L250" i="12"/>
  <c r="F250" i="12"/>
  <c r="J250" i="12"/>
  <c r="J266" i="12"/>
  <c r="J255" i="12"/>
  <c r="H255" i="12"/>
  <c r="L255" i="12"/>
  <c r="L260" i="12"/>
  <c r="F260" i="12"/>
  <c r="J257" i="12"/>
  <c r="F263" i="12"/>
  <c r="H266" i="12"/>
  <c r="F273" i="12"/>
  <c r="J263" i="12"/>
  <c r="H260" i="12"/>
  <c r="J259" i="12"/>
  <c r="H263" i="12"/>
  <c r="J271" i="12"/>
  <c r="L271" i="12"/>
  <c r="L247" i="12"/>
  <c r="E276" i="12"/>
  <c r="H257" i="12"/>
  <c r="L266" i="12"/>
  <c r="H259" i="12"/>
  <c r="J267" i="12"/>
  <c r="L267" i="12"/>
  <c r="L248" i="12"/>
  <c r="F257" i="12"/>
  <c r="K278" i="12"/>
  <c r="F248" i="12"/>
  <c r="F265" i="12"/>
  <c r="H273" i="12"/>
  <c r="H248" i="12"/>
  <c r="J273" i="12"/>
  <c r="L261" i="12"/>
  <c r="H261" i="12"/>
  <c r="H251" i="12"/>
  <c r="F251" i="12"/>
  <c r="J251" i="12"/>
  <c r="F249" i="12"/>
  <c r="J265" i="12"/>
  <c r="J249" i="12"/>
  <c r="L265" i="12"/>
  <c r="D274" i="12"/>
  <c r="H249" i="12"/>
  <c r="J261" i="12"/>
  <c r="J291" i="11"/>
  <c r="H276" i="11"/>
  <c r="H275" i="11"/>
  <c r="L291" i="11"/>
  <c r="H291" i="11"/>
  <c r="J275" i="11"/>
  <c r="F276" i="11"/>
  <c r="J268" i="11"/>
  <c r="J273" i="11"/>
  <c r="L276" i="11"/>
  <c r="L275" i="11"/>
  <c r="J293" i="11"/>
  <c r="F292" i="11"/>
  <c r="J282" i="11"/>
  <c r="J279" i="11"/>
  <c r="H281" i="11"/>
  <c r="L293" i="11"/>
  <c r="H283" i="11"/>
  <c r="J281" i="11"/>
  <c r="F293" i="11"/>
  <c r="F281" i="11"/>
  <c r="L292" i="11"/>
  <c r="J292" i="11"/>
  <c r="F289" i="11"/>
  <c r="L279" i="11"/>
  <c r="F279" i="11"/>
  <c r="L273" i="11"/>
  <c r="L277" i="11"/>
  <c r="J289" i="11"/>
  <c r="L289" i="11"/>
  <c r="J277" i="11"/>
  <c r="L283" i="11"/>
  <c r="H268" i="11"/>
  <c r="H285" i="11"/>
  <c r="F283" i="11"/>
  <c r="F277" i="11"/>
  <c r="K298" i="11"/>
  <c r="H267" i="11"/>
  <c r="J267" i="11"/>
  <c r="L267" i="11"/>
  <c r="H273" i="11"/>
  <c r="H286" i="11"/>
  <c r="F274" i="11"/>
  <c r="L287" i="11"/>
  <c r="H274" i="11"/>
  <c r="L274" i="11"/>
  <c r="J286" i="11"/>
  <c r="L285" i="11"/>
  <c r="L286" i="11"/>
  <c r="H282" i="11"/>
  <c r="F282" i="11"/>
  <c r="J285" i="11"/>
  <c r="L268" i="11"/>
  <c r="L269" i="11"/>
  <c r="F269" i="11"/>
  <c r="J269" i="11"/>
  <c r="H287" i="11"/>
  <c r="F287" i="11"/>
  <c r="J290" i="11"/>
  <c r="H278" i="11"/>
  <c r="F284" i="11"/>
  <c r="L290" i="11"/>
  <c r="F280" i="11"/>
  <c r="J284" i="11"/>
  <c r="E296" i="11"/>
  <c r="L280" i="11"/>
  <c r="L278" i="11"/>
  <c r="F278" i="11"/>
  <c r="D294" i="11"/>
  <c r="H290" i="11"/>
  <c r="L284" i="11"/>
  <c r="J280" i="11"/>
  <c r="H173" i="10"/>
  <c r="F173" i="10"/>
  <c r="L173" i="10"/>
  <c r="J157" i="10"/>
  <c r="H156" i="10"/>
  <c r="L160" i="10"/>
  <c r="F159" i="10"/>
  <c r="J168" i="10"/>
  <c r="F168" i="10"/>
  <c r="L154" i="10"/>
  <c r="H159" i="10"/>
  <c r="L168" i="10"/>
  <c r="J177" i="10"/>
  <c r="H158" i="10"/>
  <c r="L172" i="10"/>
  <c r="F161" i="10"/>
  <c r="L157" i="10"/>
  <c r="H169" i="10"/>
  <c r="F169" i="10"/>
  <c r="E183" i="10"/>
  <c r="J172" i="10"/>
  <c r="H161" i="10"/>
  <c r="L169" i="10"/>
  <c r="L161" i="10"/>
  <c r="H157" i="10"/>
  <c r="F177" i="10"/>
  <c r="L170" i="10"/>
  <c r="J159" i="10"/>
  <c r="L177" i="10"/>
  <c r="F160" i="10"/>
  <c r="F158" i="10"/>
  <c r="H170" i="10"/>
  <c r="H160" i="10"/>
  <c r="L158" i="10"/>
  <c r="J176" i="10"/>
  <c r="L176" i="10"/>
  <c r="H163" i="10"/>
  <c r="F156" i="10"/>
  <c r="J156" i="10"/>
  <c r="H165" i="10"/>
  <c r="H171" i="10"/>
  <c r="J154" i="10"/>
  <c r="J178" i="10"/>
  <c r="J170" i="10"/>
  <c r="H176" i="10"/>
  <c r="F178" i="10"/>
  <c r="L165" i="10"/>
  <c r="J165" i="10"/>
  <c r="L178" i="10"/>
  <c r="H154" i="10"/>
  <c r="L163" i="10"/>
  <c r="L174" i="10"/>
  <c r="H174" i="10"/>
  <c r="F174" i="10"/>
  <c r="F163" i="10"/>
  <c r="F155" i="10"/>
  <c r="F162" i="10"/>
  <c r="J162" i="10"/>
  <c r="H162" i="10"/>
  <c r="F172" i="10"/>
  <c r="L155" i="10"/>
  <c r="D181" i="10"/>
  <c r="J179" i="10"/>
  <c r="H179" i="10"/>
  <c r="J166" i="10"/>
  <c r="F175" i="10"/>
  <c r="H175" i="10"/>
  <c r="L175" i="10"/>
  <c r="F167" i="10"/>
  <c r="H167" i="10"/>
  <c r="F179" i="10"/>
  <c r="J164" i="10"/>
  <c r="F164" i="10"/>
  <c r="L164" i="10"/>
  <c r="H166" i="10"/>
  <c r="L166" i="10"/>
  <c r="J180" i="10"/>
  <c r="H180" i="10"/>
  <c r="F180" i="10"/>
  <c r="H155" i="10"/>
  <c r="J171" i="10"/>
  <c r="L171" i="10"/>
  <c r="J175" i="10"/>
  <c r="L167" i="10"/>
  <c r="L269" i="39"/>
  <c r="H260" i="39"/>
  <c r="L260" i="39"/>
  <c r="F257" i="39"/>
  <c r="J260" i="39"/>
  <c r="H263" i="39"/>
  <c r="L263" i="39"/>
  <c r="J268" i="39"/>
  <c r="F268" i="39"/>
  <c r="J263" i="39"/>
  <c r="L267" i="39"/>
  <c r="L268" i="39"/>
  <c r="F267" i="39"/>
  <c r="H267" i="39"/>
  <c r="H257" i="39"/>
  <c r="L257" i="39"/>
  <c r="E282" i="39"/>
  <c r="L258" i="39"/>
  <c r="F269" i="39"/>
  <c r="J255" i="39"/>
  <c r="J279" i="39"/>
  <c r="F275" i="39"/>
  <c r="H258" i="39"/>
  <c r="F279" i="39"/>
  <c r="H275" i="39"/>
  <c r="L275" i="39"/>
  <c r="H255" i="39"/>
  <c r="J258" i="39"/>
  <c r="L255" i="39"/>
  <c r="L279" i="39"/>
  <c r="H269" i="39"/>
  <c r="H264" i="39"/>
  <c r="H272" i="39"/>
  <c r="L261" i="39"/>
  <c r="F261" i="39"/>
  <c r="L254" i="39"/>
  <c r="H256" i="39"/>
  <c r="K284" i="39"/>
  <c r="F265" i="39"/>
  <c r="L264" i="39"/>
  <c r="J264" i="39"/>
  <c r="F256" i="39"/>
  <c r="L276" i="39"/>
  <c r="L272" i="39"/>
  <c r="J256" i="39"/>
  <c r="L265" i="39"/>
  <c r="J261" i="39"/>
  <c r="J277" i="39"/>
  <c r="J259" i="39"/>
  <c r="F272" i="39"/>
  <c r="L259" i="39"/>
  <c r="F259" i="39"/>
  <c r="H276" i="39"/>
  <c r="L270" i="39"/>
  <c r="L273" i="39"/>
  <c r="H262" i="39"/>
  <c r="J262" i="39"/>
  <c r="L262" i="39"/>
  <c r="J265" i="39"/>
  <c r="J276" i="39"/>
  <c r="H277" i="39"/>
  <c r="L277" i="39"/>
  <c r="F274" i="39"/>
  <c r="H270" i="39"/>
  <c r="H271" i="39"/>
  <c r="L271" i="39"/>
  <c r="F271" i="39"/>
  <c r="L274" i="39"/>
  <c r="D280" i="39"/>
  <c r="J274" i="39"/>
  <c r="J270" i="39"/>
  <c r="F278" i="39"/>
  <c r="L278" i="39"/>
  <c r="F254" i="39"/>
  <c r="J254" i="39"/>
  <c r="J278" i="39"/>
  <c r="J273" i="39"/>
  <c r="J271" i="39"/>
  <c r="H273" i="39"/>
  <c r="F342" i="6"/>
  <c r="H342" i="6"/>
  <c r="H336" i="6"/>
  <c r="L323" i="6"/>
  <c r="L321" i="6"/>
  <c r="L333" i="6"/>
  <c r="F333" i="6"/>
  <c r="H542" i="7"/>
  <c r="D569" i="7"/>
  <c r="H561" i="7"/>
  <c r="L561" i="7"/>
  <c r="J561" i="7"/>
  <c r="J567" i="7"/>
  <c r="H567" i="7"/>
  <c r="H543" i="7"/>
  <c r="J543" i="7"/>
  <c r="L543" i="7"/>
  <c r="H545" i="7"/>
  <c r="F553" i="7"/>
  <c r="F545" i="7"/>
  <c r="H550" i="7"/>
  <c r="J553" i="7"/>
  <c r="H553" i="7"/>
  <c r="L558" i="7"/>
  <c r="F558" i="7"/>
  <c r="J558" i="7"/>
  <c r="L545" i="7"/>
  <c r="J549" i="7"/>
  <c r="L560" i="7"/>
  <c r="H549" i="7"/>
  <c r="J566" i="7"/>
  <c r="L549" i="7"/>
  <c r="J542" i="7"/>
  <c r="L542" i="7"/>
  <c r="F566" i="7"/>
  <c r="L566" i="7"/>
  <c r="J559" i="7"/>
  <c r="L559" i="7"/>
  <c r="F542" i="7"/>
  <c r="H559" i="7"/>
  <c r="F552" i="7"/>
  <c r="F551" i="7"/>
  <c r="J552" i="7"/>
  <c r="L551" i="7"/>
  <c r="H556" i="7"/>
  <c r="L555" i="7"/>
  <c r="L556" i="7"/>
  <c r="L547" i="7"/>
  <c r="H544" i="7"/>
  <c r="H557" i="7"/>
  <c r="L550" i="7"/>
  <c r="L557" i="7"/>
  <c r="J560" i="7"/>
  <c r="J551" i="7"/>
  <c r="F560" i="7"/>
  <c r="J557" i="7"/>
  <c r="J550" i="7"/>
  <c r="L552" i="7"/>
  <c r="E571" i="7"/>
  <c r="F555" i="7"/>
  <c r="L544" i="7"/>
  <c r="H555" i="7"/>
  <c r="H546" i="7"/>
  <c r="J544" i="7"/>
  <c r="H568" i="7"/>
  <c r="J568" i="7"/>
  <c r="F568" i="7"/>
  <c r="J556" i="7"/>
  <c r="J547" i="7"/>
  <c r="H547" i="7"/>
  <c r="L546" i="7"/>
  <c r="J546" i="7"/>
  <c r="H554" i="7"/>
  <c r="J554" i="7"/>
  <c r="L554" i="7"/>
  <c r="J562" i="7"/>
  <c r="L562" i="7"/>
  <c r="F562" i="7"/>
  <c r="H562" i="7"/>
  <c r="F554" i="7"/>
  <c r="J323" i="6"/>
  <c r="H323" i="6"/>
  <c r="J321" i="6"/>
  <c r="L336" i="6"/>
  <c r="L344" i="6"/>
  <c r="H321" i="6"/>
  <c r="J333" i="6"/>
  <c r="L330" i="6"/>
  <c r="F332" i="6"/>
  <c r="F330" i="6"/>
  <c r="J332" i="6"/>
  <c r="F344" i="6"/>
  <c r="H332" i="6"/>
  <c r="J344" i="6"/>
  <c r="J326" i="6"/>
  <c r="H337" i="6"/>
  <c r="F339" i="6"/>
  <c r="H330" i="6"/>
  <c r="J336" i="6"/>
  <c r="L337" i="6"/>
  <c r="F346" i="6"/>
  <c r="F327" i="6"/>
  <c r="J346" i="6"/>
  <c r="L329" i="6"/>
  <c r="L346" i="6"/>
  <c r="F326" i="6"/>
  <c r="F322" i="6"/>
  <c r="L326" i="6"/>
  <c r="J322" i="6"/>
  <c r="L322" i="6"/>
  <c r="J341" i="6"/>
  <c r="F328" i="6"/>
  <c r="J328" i="6"/>
  <c r="L328" i="6"/>
  <c r="H325" i="6"/>
  <c r="L325" i="6"/>
  <c r="F325" i="6"/>
  <c r="H339" i="6"/>
  <c r="J331" i="6"/>
  <c r="J337" i="6"/>
  <c r="L339" i="6"/>
  <c r="H341" i="6"/>
  <c r="H329" i="6"/>
  <c r="J329" i="6"/>
  <c r="H327" i="6"/>
  <c r="L327" i="6"/>
  <c r="F341" i="6"/>
  <c r="F331" i="6"/>
  <c r="H331" i="6"/>
  <c r="F340" i="6"/>
  <c r="H340" i="6"/>
  <c r="J338" i="6"/>
  <c r="J340" i="6"/>
  <c r="K351" i="6"/>
  <c r="F338" i="6"/>
  <c r="L338" i="6"/>
  <c r="E349" i="6"/>
  <c r="F335" i="6"/>
  <c r="J335" i="6"/>
  <c r="L335" i="6"/>
  <c r="D347" i="6"/>
  <c r="F334" i="6"/>
  <c r="H334" i="6"/>
  <c r="F324" i="6"/>
  <c r="J324" i="6"/>
  <c r="J334" i="6"/>
  <c r="L324" i="6"/>
  <c r="F429" i="5"/>
  <c r="J429" i="5"/>
  <c r="L429" i="5"/>
  <c r="L443" i="5"/>
  <c r="J443" i="5"/>
  <c r="H443" i="5"/>
  <c r="F433" i="5"/>
  <c r="L453" i="5"/>
  <c r="J453" i="5"/>
  <c r="F435" i="5"/>
  <c r="J435" i="5"/>
  <c r="H453" i="5"/>
  <c r="L441" i="5"/>
  <c r="H438" i="5"/>
  <c r="L435" i="5"/>
  <c r="H447" i="5"/>
  <c r="F447" i="5"/>
  <c r="J447" i="5"/>
  <c r="J451" i="5"/>
  <c r="L451" i="5"/>
  <c r="F451" i="5"/>
  <c r="H441" i="5"/>
  <c r="J438" i="5"/>
  <c r="J428" i="5"/>
  <c r="L433" i="5"/>
  <c r="F427" i="5"/>
  <c r="H433" i="5"/>
  <c r="F441" i="5"/>
  <c r="L431" i="5"/>
  <c r="H434" i="5"/>
  <c r="J431" i="5"/>
  <c r="J434" i="5"/>
  <c r="F431" i="5"/>
  <c r="L434" i="5"/>
  <c r="H428" i="5"/>
  <c r="F428" i="5"/>
  <c r="L438" i="5"/>
  <c r="L432" i="5"/>
  <c r="H427" i="5"/>
  <c r="F436" i="5"/>
  <c r="J439" i="5"/>
  <c r="J436" i="5"/>
  <c r="L436" i="5"/>
  <c r="H440" i="5"/>
  <c r="F432" i="5"/>
  <c r="H432" i="5"/>
  <c r="L427" i="5"/>
  <c r="F445" i="5"/>
  <c r="F452" i="5"/>
  <c r="L440" i="5"/>
  <c r="H445" i="5"/>
  <c r="H452" i="5"/>
  <c r="J445" i="5"/>
  <c r="F440" i="5"/>
  <c r="L446" i="5"/>
  <c r="H446" i="5"/>
  <c r="J452" i="5"/>
  <c r="E456" i="5"/>
  <c r="K458" i="5"/>
  <c r="J450" i="5"/>
  <c r="L450" i="5"/>
  <c r="J446" i="5"/>
  <c r="J430" i="5"/>
  <c r="H450" i="5"/>
  <c r="D454" i="5"/>
  <c r="H439" i="5"/>
  <c r="L439" i="5"/>
  <c r="F448" i="5"/>
  <c r="L448" i="5"/>
  <c r="H448" i="5"/>
  <c r="L442" i="5"/>
  <c r="L430" i="5"/>
  <c r="F442" i="5"/>
  <c r="J442" i="5"/>
  <c r="L437" i="5"/>
  <c r="F430" i="5"/>
  <c r="H437" i="5"/>
  <c r="J437" i="5"/>
  <c r="J444" i="5"/>
  <c r="H444" i="5"/>
  <c r="L444" i="5"/>
  <c r="F444" i="5"/>
  <c r="L278" i="4"/>
  <c r="J278" i="4"/>
  <c r="F268" i="4"/>
  <c r="J272" i="4"/>
  <c r="L262" i="4"/>
  <c r="L267" i="4"/>
  <c r="H267" i="4"/>
  <c r="J267" i="4"/>
  <c r="H287" i="4"/>
  <c r="J287" i="4"/>
  <c r="L287" i="4"/>
  <c r="J268" i="4"/>
  <c r="L272" i="4"/>
  <c r="L268" i="4"/>
  <c r="H272" i="4"/>
  <c r="H262" i="4"/>
  <c r="F266" i="4"/>
  <c r="F262" i="4"/>
  <c r="H266" i="4"/>
  <c r="L264" i="4"/>
  <c r="J264" i="4"/>
  <c r="H270" i="4"/>
  <c r="H264" i="4"/>
  <c r="F270" i="4"/>
  <c r="J270" i="4"/>
  <c r="H280" i="4"/>
  <c r="F280" i="4"/>
  <c r="L266" i="4"/>
  <c r="J265" i="4"/>
  <c r="E291" i="4"/>
  <c r="L276" i="4"/>
  <c r="F265" i="4"/>
  <c r="H276" i="4"/>
  <c r="J284" i="4"/>
  <c r="L265" i="4"/>
  <c r="F276" i="4"/>
  <c r="H277" i="4"/>
  <c r="J277" i="4"/>
  <c r="F269" i="4"/>
  <c r="H269" i="4"/>
  <c r="L284" i="4"/>
  <c r="H284" i="4"/>
  <c r="J288" i="4"/>
  <c r="J271" i="4"/>
  <c r="H283" i="4"/>
  <c r="F273" i="4"/>
  <c r="L269" i="4"/>
  <c r="L283" i="4"/>
  <c r="F277" i="4"/>
  <c r="J273" i="4"/>
  <c r="H273" i="4"/>
  <c r="L280" i="4"/>
  <c r="L271" i="4"/>
  <c r="H271" i="4"/>
  <c r="F283" i="4"/>
  <c r="F274" i="4"/>
  <c r="J274" i="4"/>
  <c r="H274" i="4"/>
  <c r="H263" i="4"/>
  <c r="L263" i="4"/>
  <c r="J285" i="4"/>
  <c r="F285" i="4"/>
  <c r="D289" i="4"/>
  <c r="F288" i="4"/>
  <c r="L288" i="4"/>
  <c r="H285" i="4"/>
  <c r="J263" i="4"/>
  <c r="J282" i="4"/>
  <c r="F282" i="4"/>
  <c r="L282" i="4"/>
  <c r="H282" i="4"/>
  <c r="D253" i="3"/>
  <c r="L253" i="3" s="1"/>
  <c r="D237" i="3"/>
  <c r="J237" i="3" s="1"/>
  <c r="D231" i="3"/>
  <c r="F231" i="3" s="1"/>
  <c r="D254" i="3"/>
  <c r="H254" i="3" s="1"/>
  <c r="D238" i="3"/>
  <c r="H238" i="3" s="1"/>
  <c r="D243" i="3"/>
  <c r="F243" i="3" s="1"/>
  <c r="H248" i="3"/>
  <c r="D252" i="3"/>
  <c r="L252" i="3" s="1"/>
  <c r="D251" i="3"/>
  <c r="F251" i="3" s="1"/>
  <c r="D246" i="3"/>
  <c r="H246" i="3" s="1"/>
  <c r="D230" i="3"/>
  <c r="J230" i="3" s="1"/>
  <c r="D240" i="3"/>
  <c r="F240" i="3" s="1"/>
  <c r="I256" i="3"/>
  <c r="D245" i="3"/>
  <c r="J245" i="3" s="1"/>
  <c r="D236" i="3"/>
  <c r="H236" i="3" s="1"/>
  <c r="D235" i="3"/>
  <c r="H235" i="3" s="1"/>
  <c r="D249" i="3"/>
  <c r="H249" i="3" s="1"/>
  <c r="D232" i="3"/>
  <c r="F232" i="3" s="1"/>
  <c r="G256" i="3"/>
  <c r="K259" i="3" s="1"/>
  <c r="E256" i="3"/>
  <c r="D241" i="3"/>
  <c r="A256" i="3"/>
  <c r="D229" i="3"/>
  <c r="J229" i="3" s="1"/>
  <c r="K256" i="3"/>
  <c r="K258" i="3" s="1"/>
  <c r="D233" i="3"/>
  <c r="D247" i="3"/>
  <c r="L247" i="3" s="1"/>
  <c r="D255" i="3"/>
  <c r="J255" i="3" s="1"/>
  <c r="D244" i="3"/>
  <c r="D239" i="3"/>
  <c r="F239" i="3" s="1"/>
  <c r="F159" i="2"/>
  <c r="L166" i="2"/>
  <c r="H166" i="2"/>
  <c r="F184" i="2"/>
  <c r="H182" i="2"/>
  <c r="D183" i="1"/>
  <c r="F183" i="1" s="1"/>
  <c r="H173" i="1"/>
  <c r="J177" i="1"/>
  <c r="D176" i="1"/>
  <c r="H176" i="1" s="1"/>
  <c r="D164" i="1"/>
  <c r="J164" i="1" s="1"/>
  <c r="D168" i="1"/>
  <c r="H168" i="1" s="1"/>
  <c r="D178" i="1"/>
  <c r="F178" i="1" s="1"/>
  <c r="D171" i="1"/>
  <c r="L171" i="1" s="1"/>
  <c r="D165" i="1"/>
  <c r="L165" i="1" s="1"/>
  <c r="D180" i="1"/>
  <c r="F180" i="1" s="1"/>
  <c r="D184" i="1"/>
  <c r="F184" i="1" s="1"/>
  <c r="D163" i="1"/>
  <c r="F163" i="1" s="1"/>
  <c r="D166" i="1"/>
  <c r="J166" i="1" s="1"/>
  <c r="D181" i="1"/>
  <c r="L181" i="1" s="1"/>
  <c r="D169" i="1"/>
  <c r="J169" i="1" s="1"/>
  <c r="J167" i="1"/>
  <c r="E187" i="1"/>
  <c r="D175" i="1"/>
  <c r="L175" i="1" s="1"/>
  <c r="D186" i="1"/>
  <c r="J186" i="1" s="1"/>
  <c r="I187" i="1"/>
  <c r="D170" i="1"/>
  <c r="F170" i="1" s="1"/>
  <c r="D174" i="1"/>
  <c r="L174" i="1" s="1"/>
  <c r="D182" i="1"/>
  <c r="F182" i="1" s="1"/>
  <c r="D162" i="1"/>
  <c r="J162" i="1" s="1"/>
  <c r="D161" i="1"/>
  <c r="H161" i="1" s="1"/>
  <c r="D172" i="1"/>
  <c r="L172" i="1" s="1"/>
  <c r="D185" i="1"/>
  <c r="G187" i="1"/>
  <c r="K190" i="1" s="1"/>
  <c r="L167" i="1"/>
  <c r="H167" i="1"/>
  <c r="K187" i="1"/>
  <c r="K189" i="1" s="1"/>
  <c r="J173" i="1"/>
  <c r="J160" i="1"/>
  <c r="L160" i="1"/>
  <c r="F160" i="1"/>
  <c r="H160" i="1"/>
  <c r="F173" i="1"/>
  <c r="D311" i="9"/>
  <c r="F311" i="9" s="1"/>
  <c r="D312" i="9"/>
  <c r="F312" i="9" s="1"/>
  <c r="D315" i="9"/>
  <c r="H315" i="9" s="1"/>
  <c r="D296" i="9"/>
  <c r="H296" i="9" s="1"/>
  <c r="D293" i="9"/>
  <c r="H293" i="9" s="1"/>
  <c r="D310" i="9"/>
  <c r="L314" i="9"/>
  <c r="D302" i="9"/>
  <c r="L302" i="9" s="1"/>
  <c r="D292" i="9"/>
  <c r="J292" i="9" s="1"/>
  <c r="D317" i="9"/>
  <c r="H317" i="9" s="1"/>
  <c r="D305" i="9"/>
  <c r="J305" i="9" s="1"/>
  <c r="D304" i="9"/>
  <c r="H304" i="9" s="1"/>
  <c r="D300" i="9"/>
  <c r="F300" i="9" s="1"/>
  <c r="A318" i="9"/>
  <c r="D303" i="9"/>
  <c r="H303" i="9" s="1"/>
  <c r="D294" i="9"/>
  <c r="F294" i="9" s="1"/>
  <c r="D298" i="9"/>
  <c r="F298" i="9" s="1"/>
  <c r="D316" i="9"/>
  <c r="H316" i="9" s="1"/>
  <c r="D308" i="9"/>
  <c r="F308" i="9" s="1"/>
  <c r="D309" i="9"/>
  <c r="L309" i="9" s="1"/>
  <c r="D299" i="9"/>
  <c r="F299" i="9" s="1"/>
  <c r="E318" i="9"/>
  <c r="D301" i="9"/>
  <c r="H301" i="9" s="1"/>
  <c r="I318" i="9"/>
  <c r="G318" i="9"/>
  <c r="K321" i="9" s="1"/>
  <c r="D307" i="9"/>
  <c r="F307" i="9" s="1"/>
  <c r="D297" i="9"/>
  <c r="J297" i="9" s="1"/>
  <c r="D295" i="9"/>
  <c r="E384" i="35"/>
  <c r="G91" i="35"/>
  <c r="G193" i="35"/>
  <c r="D197" i="35"/>
  <c r="G181" i="35"/>
  <c r="H50" i="33"/>
  <c r="G86" i="35"/>
  <c r="G322" i="35"/>
  <c r="E15" i="33"/>
  <c r="L231" i="35"/>
  <c r="I257" i="35"/>
  <c r="J383" i="35"/>
  <c r="J246" i="35"/>
  <c r="J247" i="35"/>
  <c r="L19" i="35"/>
  <c r="G291" i="35"/>
  <c r="L130" i="35"/>
  <c r="H68" i="33"/>
  <c r="C365" i="35"/>
  <c r="I119" i="35"/>
  <c r="E43" i="35"/>
  <c r="L152" i="35"/>
  <c r="D260" i="35"/>
  <c r="L227" i="35"/>
  <c r="L285" i="35"/>
  <c r="G158" i="35"/>
  <c r="I79" i="35"/>
  <c r="D361" i="35"/>
  <c r="C399" i="35"/>
  <c r="I301" i="35"/>
  <c r="C227" i="35"/>
  <c r="G398" i="35"/>
  <c r="G191" i="35"/>
  <c r="E103" i="33"/>
  <c r="L266" i="35"/>
  <c r="G131" i="35"/>
  <c r="L118" i="35"/>
  <c r="I287" i="35"/>
  <c r="D19" i="35"/>
  <c r="L352" i="35"/>
  <c r="G165" i="35"/>
  <c r="L188" i="35"/>
  <c r="L191" i="35"/>
  <c r="L165" i="35"/>
  <c r="E8" i="35"/>
  <c r="E286" i="35"/>
  <c r="G53" i="35"/>
  <c r="D351" i="35"/>
  <c r="H16" i="34"/>
  <c r="G228" i="35"/>
  <c r="L255" i="35"/>
  <c r="C25" i="35"/>
  <c r="H110" i="33"/>
  <c r="G222" i="35"/>
  <c r="C154" i="35"/>
  <c r="H8" i="34"/>
  <c r="L125" i="35"/>
  <c r="D61" i="35"/>
  <c r="D229" i="35"/>
  <c r="D391" i="35"/>
  <c r="G56" i="35"/>
  <c r="E116" i="35"/>
  <c r="H103" i="33"/>
  <c r="L250" i="35"/>
  <c r="L193" i="35"/>
  <c r="G118" i="35"/>
  <c r="C59" i="35"/>
  <c r="D221" i="35"/>
  <c r="D284" i="35"/>
  <c r="C20" i="34"/>
  <c r="L358" i="35"/>
  <c r="E350" i="35"/>
  <c r="E184" i="35"/>
  <c r="F28" i="36"/>
  <c r="I395" i="35"/>
  <c r="I258" i="35"/>
  <c r="I93" i="35"/>
  <c r="C52" i="34"/>
  <c r="L296" i="35"/>
  <c r="H114" i="33"/>
  <c r="D90" i="35"/>
  <c r="L163" i="35"/>
  <c r="E30" i="33"/>
  <c r="D163" i="35"/>
  <c r="C79" i="35"/>
  <c r="C256" i="35"/>
  <c r="C15" i="35"/>
  <c r="C215" i="35"/>
  <c r="I387" i="35"/>
  <c r="L51" i="35"/>
  <c r="L23" i="35"/>
  <c r="G114" i="35"/>
  <c r="G21" i="35"/>
  <c r="L228" i="35"/>
  <c r="F24" i="36"/>
  <c r="C95" i="35"/>
  <c r="C360" i="35"/>
  <c r="D16" i="35"/>
  <c r="I334" i="35"/>
  <c r="L96" i="35"/>
  <c r="G18" i="35"/>
  <c r="I181" i="35"/>
  <c r="I16" i="35"/>
  <c r="E23" i="33"/>
  <c r="D56" i="35"/>
  <c r="E95" i="33"/>
  <c r="D123" i="35"/>
  <c r="E56" i="34"/>
  <c r="H56" i="34"/>
  <c r="I227" i="35"/>
  <c r="G55" i="35"/>
  <c r="D87" i="35"/>
  <c r="C122" i="35"/>
  <c r="D399" i="35"/>
  <c r="C123" i="35"/>
  <c r="B271" i="35"/>
  <c r="G128" i="35"/>
  <c r="E74" i="33"/>
  <c r="D366" i="35"/>
  <c r="J280" i="35"/>
  <c r="D214" i="35"/>
  <c r="L282" i="35"/>
  <c r="C145" i="35"/>
  <c r="B404" i="35"/>
  <c r="L388" i="35"/>
  <c r="L146" i="35"/>
  <c r="I111" i="35"/>
  <c r="C156" i="35"/>
  <c r="E20" i="33"/>
  <c r="E25" i="33"/>
  <c r="E247" i="35"/>
  <c r="C389" i="35"/>
  <c r="C402" i="35"/>
  <c r="I399" i="35"/>
  <c r="E14" i="35"/>
  <c r="G390" i="35"/>
  <c r="I402" i="35"/>
  <c r="G353" i="35"/>
  <c r="D25" i="36"/>
  <c r="I224" i="35"/>
  <c r="E38" i="33"/>
  <c r="G255" i="35"/>
  <c r="C199" i="35"/>
  <c r="L355" i="35"/>
  <c r="D127" i="35"/>
  <c r="G160" i="35"/>
  <c r="I63" i="35"/>
  <c r="C359" i="35"/>
  <c r="G80" i="35"/>
  <c r="E8" i="34"/>
  <c r="G317" i="35"/>
  <c r="H74" i="33"/>
  <c r="G123" i="35"/>
  <c r="L254" i="35"/>
  <c r="I359" i="35"/>
  <c r="D263" i="35"/>
  <c r="L288" i="35"/>
  <c r="G386" i="35"/>
  <c r="H88" i="33"/>
  <c r="G151" i="35"/>
  <c r="H63" i="33"/>
  <c r="D55" i="35"/>
  <c r="C228" i="35"/>
  <c r="G154" i="35"/>
  <c r="C333" i="35"/>
  <c r="D326" i="35"/>
  <c r="D215" i="35"/>
  <c r="G300" i="35"/>
  <c r="B169" i="35"/>
  <c r="E80" i="33"/>
  <c r="I199" i="35"/>
  <c r="G157" i="35"/>
  <c r="I60" i="35"/>
  <c r="H53" i="33"/>
  <c r="E252" i="35"/>
  <c r="C114" i="35"/>
  <c r="L298" i="35"/>
  <c r="E55" i="33"/>
  <c r="G13" i="35"/>
  <c r="I127" i="35"/>
  <c r="I360" i="35"/>
  <c r="D257" i="35"/>
  <c r="C319" i="35"/>
  <c r="G62" i="35"/>
  <c r="H8" i="33"/>
  <c r="H43" i="33"/>
  <c r="C158" i="35"/>
  <c r="G92" i="35"/>
  <c r="L357" i="35"/>
  <c r="D30" i="36"/>
  <c r="D130" i="35"/>
  <c r="D60" i="35"/>
  <c r="I232" i="35"/>
  <c r="I155" i="35"/>
  <c r="D157" i="35"/>
  <c r="B407" i="35"/>
  <c r="I331" i="35"/>
  <c r="D83" i="35"/>
  <c r="C161" i="35"/>
  <c r="E72" i="34"/>
  <c r="C81" i="35"/>
  <c r="C21" i="35"/>
  <c r="L389" i="35"/>
  <c r="C317" i="35"/>
  <c r="H64" i="34"/>
  <c r="L120" i="35"/>
  <c r="G223" i="35"/>
  <c r="E144" i="35"/>
  <c r="F34" i="36"/>
  <c r="G301" i="35"/>
  <c r="I222" i="35"/>
  <c r="E96" i="34"/>
  <c r="D400" i="35"/>
  <c r="G267" i="35"/>
  <c r="G192" i="35"/>
  <c r="D362" i="35"/>
  <c r="D363" i="35"/>
  <c r="G361" i="35"/>
  <c r="L49" i="35"/>
  <c r="L225" i="35"/>
  <c r="I153" i="35"/>
  <c r="L83" i="35"/>
  <c r="E178" i="35"/>
  <c r="C387" i="35"/>
  <c r="G126" i="35"/>
  <c r="I152" i="35"/>
  <c r="G401" i="35"/>
  <c r="G124" i="35"/>
  <c r="E79" i="33"/>
  <c r="L54" i="35"/>
  <c r="L387" i="35"/>
  <c r="D125" i="35"/>
  <c r="L396" i="35"/>
  <c r="D359" i="35"/>
  <c r="G332" i="35"/>
  <c r="L94" i="35"/>
  <c r="D147" i="35"/>
  <c r="D182" i="35"/>
  <c r="I217" i="35"/>
  <c r="C120" i="35"/>
  <c r="E42" i="35"/>
  <c r="I297" i="35"/>
  <c r="E214" i="35"/>
  <c r="G47" i="35"/>
  <c r="G362" i="35"/>
  <c r="C223" i="35"/>
  <c r="G129" i="35"/>
  <c r="H35" i="33"/>
  <c r="G14" i="35"/>
  <c r="B270" i="35"/>
  <c r="L9" i="35"/>
  <c r="B37" i="34"/>
  <c r="I315" i="35"/>
  <c r="D82" i="35"/>
  <c r="C76" i="34"/>
  <c r="D233" i="35"/>
  <c r="I265" i="35"/>
  <c r="C147" i="35"/>
  <c r="I300" i="35"/>
  <c r="D7" i="36"/>
  <c r="G256" i="35"/>
  <c r="G352" i="35"/>
  <c r="I398" i="35"/>
  <c r="I183" i="35"/>
  <c r="I326" i="35"/>
  <c r="I230" i="35"/>
  <c r="C117" i="35"/>
  <c r="H80" i="34"/>
  <c r="L399" i="35"/>
  <c r="G54" i="35"/>
  <c r="H88" i="34"/>
  <c r="I368" i="35"/>
  <c r="I255" i="35"/>
  <c r="C90" i="35"/>
  <c r="D49" i="35"/>
  <c r="D183" i="35"/>
  <c r="L128" i="35"/>
  <c r="H79" i="33"/>
  <c r="D328" i="35"/>
  <c r="E19" i="33"/>
  <c r="C217" i="35"/>
  <c r="D353" i="35"/>
  <c r="D21" i="35"/>
  <c r="E383" i="35"/>
  <c r="D255" i="35"/>
  <c r="C197" i="35"/>
  <c r="G25" i="35"/>
  <c r="J218" i="35"/>
  <c r="E44" i="35"/>
  <c r="C11" i="36"/>
  <c r="E146" i="35"/>
  <c r="D115" i="35"/>
  <c r="J145" i="35"/>
  <c r="I126" i="35"/>
  <c r="E218" i="35"/>
  <c r="D129" i="35"/>
  <c r="C398" i="35"/>
  <c r="L147" i="35"/>
  <c r="G27" i="35"/>
  <c r="D265" i="35"/>
  <c r="G94" i="35"/>
  <c r="H10" i="33"/>
  <c r="C323" i="35"/>
  <c r="L195" i="35"/>
  <c r="L126" i="35"/>
  <c r="L401" i="35"/>
  <c r="C289" i="35"/>
  <c r="E10" i="33"/>
  <c r="E119" i="33"/>
  <c r="I164" i="35"/>
  <c r="E88" i="33"/>
  <c r="C159" i="35"/>
  <c r="E118" i="33"/>
  <c r="L367" i="35"/>
  <c r="I17" i="35"/>
  <c r="G254" i="35"/>
  <c r="C129" i="35"/>
  <c r="L327" i="35"/>
  <c r="I114" i="35"/>
  <c r="L386" i="35"/>
  <c r="D223" i="35"/>
  <c r="J82" i="35"/>
  <c r="D32" i="36"/>
  <c r="D156" i="35"/>
  <c r="J48" i="35"/>
  <c r="D33" i="36"/>
  <c r="I53" i="35"/>
  <c r="D28" i="36"/>
  <c r="G190" i="35"/>
  <c r="L223" i="35"/>
  <c r="D321" i="35"/>
  <c r="L17" i="35"/>
  <c r="C362" i="35"/>
  <c r="B67" i="35"/>
  <c r="D254" i="35"/>
  <c r="F22" i="36"/>
  <c r="C68" i="34"/>
  <c r="I51" i="35"/>
  <c r="C45" i="35"/>
  <c r="E8" i="33"/>
  <c r="I58" i="35"/>
  <c r="I27" i="35"/>
  <c r="D368" i="35"/>
  <c r="L87" i="35"/>
  <c r="G185" i="35"/>
  <c r="D88" i="35"/>
  <c r="L97" i="35"/>
  <c r="G16" i="35"/>
  <c r="C94" i="35"/>
  <c r="C29" i="35"/>
  <c r="C91" i="35"/>
  <c r="I20" i="35"/>
  <c r="J116" i="35"/>
  <c r="G364" i="35"/>
  <c r="L199" i="35"/>
  <c r="I59" i="35"/>
  <c r="D322" i="35"/>
  <c r="E100" i="33"/>
  <c r="G257" i="35"/>
  <c r="L15" i="35"/>
  <c r="I115" i="35"/>
  <c r="J350" i="35"/>
  <c r="G50" i="35"/>
  <c r="C92" i="34"/>
  <c r="E68" i="34"/>
  <c r="E70" i="33"/>
  <c r="E44" i="34"/>
  <c r="D50" i="35"/>
  <c r="L95" i="35"/>
  <c r="D63" i="35"/>
  <c r="D94" i="35"/>
  <c r="J382" i="35"/>
  <c r="C80" i="34"/>
  <c r="H84" i="33"/>
  <c r="F5" i="36"/>
  <c r="G330" i="35"/>
  <c r="G186" i="35"/>
  <c r="D318" i="35"/>
  <c r="I156" i="35"/>
  <c r="C262" i="35"/>
  <c r="I249" i="35"/>
  <c r="L222" i="35"/>
  <c r="I298" i="35"/>
  <c r="D18" i="35"/>
  <c r="H9" i="33"/>
  <c r="J78" i="35"/>
  <c r="G298" i="35"/>
  <c r="I157" i="35"/>
  <c r="D216" i="35"/>
  <c r="C355" i="35"/>
  <c r="J316" i="35"/>
  <c r="I13" i="35"/>
  <c r="C300" i="35"/>
  <c r="G194" i="35"/>
  <c r="D402" i="35"/>
  <c r="L365" i="35"/>
  <c r="L93" i="35"/>
  <c r="L257" i="35"/>
  <c r="I128" i="35"/>
  <c r="L253" i="35"/>
  <c r="E94" i="33"/>
  <c r="E104" i="33"/>
  <c r="I367" i="35"/>
  <c r="L161" i="35"/>
  <c r="I18" i="35"/>
  <c r="L398" i="35"/>
  <c r="D365" i="35"/>
  <c r="C88" i="35"/>
  <c r="L230" i="35"/>
  <c r="L325" i="35"/>
  <c r="E68" i="33"/>
  <c r="H118" i="33"/>
  <c r="C23" i="35"/>
  <c r="C160" i="35"/>
  <c r="E108" i="33"/>
  <c r="G155" i="35"/>
  <c r="L22" i="35"/>
  <c r="C294" i="35"/>
  <c r="B373" i="35"/>
  <c r="I23" i="35"/>
  <c r="G289" i="35"/>
  <c r="E145" i="35"/>
  <c r="L291" i="35"/>
  <c r="D293" i="35"/>
  <c r="D228" i="35"/>
  <c r="I61" i="35"/>
  <c r="G292" i="35"/>
  <c r="L249" i="35"/>
  <c r="E84" i="34"/>
  <c r="B41" i="37"/>
  <c r="C233" i="35"/>
  <c r="C61" i="35"/>
  <c r="L58" i="35"/>
  <c r="L115" i="35"/>
  <c r="G60" i="35"/>
  <c r="D79" i="35"/>
  <c r="I220" i="35"/>
  <c r="I125" i="35"/>
  <c r="L113" i="35"/>
  <c r="E111" i="35"/>
  <c r="G288" i="35"/>
  <c r="L328" i="35"/>
  <c r="I351" i="35"/>
  <c r="L397" i="35"/>
  <c r="E14" i="33"/>
  <c r="I182" i="35"/>
  <c r="I120" i="35"/>
  <c r="C232" i="35"/>
  <c r="G163" i="35"/>
  <c r="C257" i="35"/>
  <c r="G331" i="35"/>
  <c r="H44" i="34"/>
  <c r="G367" i="35"/>
  <c r="G266" i="35"/>
  <c r="C261" i="35"/>
  <c r="D96" i="35"/>
  <c r="D119" i="35"/>
  <c r="D356" i="35"/>
  <c r="D262" i="35"/>
  <c r="E114" i="33"/>
  <c r="H78" i="33"/>
  <c r="L91" i="35"/>
  <c r="L28" i="35"/>
  <c r="L360" i="35"/>
  <c r="D319" i="35"/>
  <c r="I121" i="35"/>
  <c r="G49" i="35"/>
  <c r="D334" i="35"/>
  <c r="H85" i="33"/>
  <c r="I296" i="35"/>
  <c r="D121" i="35"/>
  <c r="D392" i="35"/>
  <c r="G391" i="35"/>
  <c r="C11" i="35"/>
  <c r="G22" i="35"/>
  <c r="C322" i="35"/>
  <c r="C196" i="35"/>
  <c r="H55" i="33"/>
  <c r="J110" i="35"/>
  <c r="B134" i="35"/>
  <c r="C22" i="36"/>
  <c r="I10" i="35"/>
  <c r="G180" i="35"/>
  <c r="I76" i="35"/>
  <c r="B166" i="35"/>
  <c r="G57" i="35"/>
  <c r="L322" i="35"/>
  <c r="G318" i="35"/>
  <c r="D28" i="35"/>
  <c r="I352" i="35"/>
  <c r="L197" i="35"/>
  <c r="D81" i="35"/>
  <c r="C290" i="35"/>
  <c r="C100" i="34"/>
  <c r="H34" i="33"/>
  <c r="I216" i="35"/>
  <c r="I148" i="35"/>
  <c r="D267" i="35"/>
  <c r="L289" i="35"/>
  <c r="D297" i="35"/>
  <c r="E82" i="35"/>
  <c r="D25" i="35"/>
  <c r="F18" i="36"/>
  <c r="H45" i="33"/>
  <c r="C194" i="35"/>
  <c r="C220" i="35"/>
  <c r="L363" i="35"/>
  <c r="H80" i="33"/>
  <c r="C85" i="35"/>
  <c r="F35" i="36"/>
  <c r="C39" i="36"/>
  <c r="I117" i="35"/>
  <c r="G327" i="35"/>
  <c r="G297" i="35"/>
  <c r="I358" i="35"/>
  <c r="E12" i="34"/>
  <c r="D159" i="35"/>
  <c r="L123" i="35"/>
  <c r="G52" i="35"/>
  <c r="F17" i="36"/>
  <c r="I283" i="35"/>
  <c r="I261" i="35"/>
  <c r="D155" i="35"/>
  <c r="C219" i="35"/>
  <c r="C22" i="35"/>
  <c r="H12" i="34"/>
  <c r="E20" i="34"/>
  <c r="D53" i="35"/>
  <c r="G369" i="35"/>
  <c r="D89" i="35"/>
  <c r="C332" i="35"/>
  <c r="G220" i="35"/>
  <c r="B39" i="36"/>
  <c r="L258" i="35"/>
  <c r="C297" i="35"/>
  <c r="I264" i="35"/>
  <c r="H98" i="33"/>
  <c r="L81" i="35"/>
  <c r="D259" i="35"/>
  <c r="C36" i="34"/>
  <c r="C164" i="35"/>
  <c r="L335" i="35"/>
  <c r="C400" i="35"/>
  <c r="L324" i="35"/>
  <c r="B33" i="35"/>
  <c r="G215" i="35"/>
  <c r="H59" i="33"/>
  <c r="E93" i="33"/>
  <c r="G46" i="35"/>
  <c r="D117" i="35"/>
  <c r="G283" i="35"/>
  <c r="L50" i="35"/>
  <c r="D198" i="35"/>
  <c r="J44" i="35"/>
  <c r="D52" i="35"/>
  <c r="L229" i="35"/>
  <c r="E248" i="35"/>
  <c r="L220" i="35"/>
  <c r="C298" i="35"/>
  <c r="C363" i="35"/>
  <c r="G15" i="35"/>
  <c r="G219" i="35"/>
  <c r="H13" i="33"/>
  <c r="L90" i="35"/>
  <c r="G325" i="35"/>
  <c r="L21" i="35"/>
  <c r="I198" i="35"/>
  <c r="C187" i="35"/>
  <c r="I356" i="35"/>
  <c r="C51" i="35"/>
  <c r="G249" i="35"/>
  <c r="I353" i="35"/>
  <c r="G127" i="35"/>
  <c r="D401" i="35"/>
  <c r="E92" i="34"/>
  <c r="C115" i="35"/>
  <c r="C118" i="35"/>
  <c r="D266" i="35"/>
  <c r="G335" i="35"/>
  <c r="C368" i="35"/>
  <c r="E43" i="33"/>
  <c r="C356" i="35"/>
  <c r="G93" i="35"/>
  <c r="D58" i="35"/>
  <c r="C186" i="35"/>
  <c r="I52" i="35"/>
  <c r="H36" i="34"/>
  <c r="G216" i="35"/>
  <c r="L181" i="35"/>
  <c r="D219" i="35"/>
  <c r="E59" i="33"/>
  <c r="D250" i="35"/>
  <c r="C392" i="35"/>
  <c r="G217" i="35"/>
  <c r="D154" i="35"/>
  <c r="I83" i="35"/>
  <c r="L194" i="35"/>
  <c r="C86" i="35"/>
  <c r="F26" i="36"/>
  <c r="H24" i="33"/>
  <c r="I323" i="35"/>
  <c r="G394" i="35"/>
  <c r="G329" i="35"/>
  <c r="C265" i="35"/>
  <c r="C32" i="34"/>
  <c r="I350" i="35"/>
  <c r="I144" i="35"/>
  <c r="B167" i="35"/>
  <c r="L281" i="35"/>
  <c r="B89" i="34"/>
  <c r="I383" i="35"/>
  <c r="G43" i="35"/>
  <c r="L185" i="35"/>
  <c r="I223" i="35"/>
  <c r="H100" i="34"/>
  <c r="G58" i="35"/>
  <c r="D152" i="35"/>
  <c r="E348" i="35"/>
  <c r="D85" i="35"/>
  <c r="C390" i="35"/>
  <c r="L403" i="35"/>
  <c r="D301" i="35"/>
  <c r="E48" i="33"/>
  <c r="D360" i="35"/>
  <c r="F7" i="36"/>
  <c r="G221" i="35"/>
  <c r="L86" i="35"/>
  <c r="C181" i="35"/>
  <c r="G260" i="35"/>
  <c r="G23" i="35"/>
  <c r="L221" i="35"/>
  <c r="B203" i="35"/>
  <c r="D300" i="35"/>
  <c r="C386" i="35"/>
  <c r="H60" i="34"/>
  <c r="C188" i="35"/>
  <c r="G164" i="35"/>
  <c r="L119" i="35"/>
  <c r="D292" i="35"/>
  <c r="I131" i="35"/>
  <c r="I96" i="35"/>
  <c r="J180" i="35"/>
  <c r="I225" i="35"/>
  <c r="F27" i="36"/>
  <c r="D62" i="35"/>
  <c r="D226" i="35"/>
  <c r="I186" i="35"/>
  <c r="I113" i="35"/>
  <c r="G328" i="35"/>
  <c r="L183" i="35"/>
  <c r="I335" i="35"/>
  <c r="G147" i="35"/>
  <c r="H119" i="33"/>
  <c r="I197" i="35"/>
  <c r="L391" i="35"/>
  <c r="C225" i="35"/>
  <c r="I369" i="35"/>
  <c r="D190" i="35"/>
  <c r="G81" i="35"/>
  <c r="E382" i="35"/>
  <c r="D396" i="35"/>
  <c r="D299" i="35"/>
  <c r="C391" i="35"/>
  <c r="G356" i="35"/>
  <c r="G393" i="35"/>
  <c r="C128" i="35"/>
  <c r="C72" i="34"/>
  <c r="I124" i="35"/>
  <c r="D128" i="35"/>
  <c r="L122" i="35"/>
  <c r="D95" i="35"/>
  <c r="D92" i="35"/>
  <c r="C121" i="35"/>
  <c r="I321" i="35"/>
  <c r="C352" i="35"/>
  <c r="L190" i="35"/>
  <c r="J150" i="35"/>
  <c r="D19" i="36"/>
  <c r="C185" i="35"/>
  <c r="I118" i="35"/>
  <c r="I229" i="35"/>
  <c r="E281" i="35"/>
  <c r="I12" i="35"/>
  <c r="G402" i="35"/>
  <c r="C388" i="35"/>
  <c r="B65" i="34"/>
  <c r="C77" i="35"/>
  <c r="B61" i="34"/>
  <c r="D282" i="35"/>
  <c r="D315" i="35"/>
  <c r="I286" i="35"/>
  <c r="C76" i="35"/>
  <c r="D286" i="35"/>
  <c r="C33" i="36"/>
  <c r="C214" i="35"/>
  <c r="B133" i="35"/>
  <c r="I48" i="35"/>
  <c r="I247" i="35"/>
  <c r="D77" i="35"/>
  <c r="L144" i="35"/>
  <c r="C146" i="35"/>
  <c r="L348" i="35"/>
  <c r="I8" i="35"/>
  <c r="D354" i="35"/>
  <c r="C350" i="35"/>
  <c r="C349" i="35"/>
  <c r="G116" i="35"/>
  <c r="C110" i="35"/>
  <c r="C7" i="36"/>
  <c r="D246" i="35"/>
  <c r="I320" i="35"/>
  <c r="B200" i="35"/>
  <c r="I97" i="35"/>
  <c r="L364" i="35"/>
  <c r="D185" i="35"/>
  <c r="G183" i="35"/>
  <c r="H72" i="34"/>
  <c r="L226" i="35"/>
  <c r="G196" i="35"/>
  <c r="G188" i="35"/>
  <c r="L84" i="35"/>
  <c r="I88" i="35"/>
  <c r="B305" i="35"/>
  <c r="C38" i="36"/>
  <c r="D26" i="36"/>
  <c r="D317" i="35"/>
  <c r="C324" i="35"/>
  <c r="D35" i="36"/>
  <c r="I357" i="35"/>
  <c r="C24" i="34"/>
  <c r="L217" i="35"/>
  <c r="F32" i="36"/>
  <c r="L393" i="35"/>
  <c r="H33" i="33"/>
  <c r="D227" i="35"/>
  <c r="L88" i="35"/>
  <c r="I386" i="35"/>
  <c r="C331" i="35"/>
  <c r="G333" i="35"/>
  <c r="C93" i="35"/>
  <c r="G385" i="35"/>
  <c r="G355" i="35"/>
  <c r="C301" i="35"/>
  <c r="D31" i="36"/>
  <c r="D249" i="35"/>
  <c r="E112" i="35"/>
  <c r="G296" i="35"/>
  <c r="I147" i="35"/>
  <c r="I285" i="35"/>
  <c r="G83" i="35"/>
  <c r="H64" i="33"/>
  <c r="L323" i="35"/>
  <c r="D258" i="35"/>
  <c r="I55" i="35"/>
  <c r="G26" i="35"/>
  <c r="D264" i="35"/>
  <c r="G89" i="35"/>
  <c r="D27" i="36"/>
  <c r="D29" i="35"/>
  <c r="E150" i="35"/>
  <c r="C230" i="35"/>
  <c r="G299" i="35"/>
  <c r="H48" i="34"/>
  <c r="J348" i="35"/>
  <c r="D393" i="35"/>
  <c r="E44" i="33"/>
  <c r="L57" i="35"/>
  <c r="C127" i="35"/>
  <c r="E58" i="33"/>
  <c r="D357" i="35"/>
  <c r="H28" i="34"/>
  <c r="G258" i="35"/>
  <c r="D193" i="35"/>
  <c r="C334" i="35"/>
  <c r="C329" i="35"/>
  <c r="C401" i="35"/>
  <c r="I318" i="35"/>
  <c r="E349" i="35"/>
  <c r="L11" i="35"/>
  <c r="H93" i="33"/>
  <c r="F31" i="36"/>
  <c r="C321" i="35"/>
  <c r="E282" i="35"/>
  <c r="D59" i="35"/>
  <c r="L52" i="35"/>
  <c r="E83" i="33"/>
  <c r="G197" i="35"/>
  <c r="D113" i="35"/>
  <c r="I46" i="35"/>
  <c r="B336" i="35"/>
  <c r="I78" i="35"/>
  <c r="B30" i="35"/>
  <c r="I42" i="35"/>
  <c r="D146" i="35"/>
  <c r="G44" i="35"/>
  <c r="G111" i="35"/>
  <c r="L315" i="35"/>
  <c r="I14" i="35"/>
  <c r="D212" i="35"/>
  <c r="I252" i="35"/>
  <c r="C150" i="35"/>
  <c r="I77" i="35"/>
  <c r="G320" i="35"/>
  <c r="D218" i="35"/>
  <c r="L246" i="35"/>
  <c r="I112" i="35"/>
  <c r="I349" i="35"/>
  <c r="C35" i="36"/>
  <c r="I246" i="35"/>
  <c r="F20" i="36"/>
  <c r="C246" i="35"/>
  <c r="L116" i="35"/>
  <c r="B101" i="34"/>
  <c r="B201" i="35"/>
  <c r="B11" i="36"/>
  <c r="C314" i="35"/>
  <c r="E246" i="35"/>
  <c r="G365" i="35"/>
  <c r="E90" i="33"/>
  <c r="I29" i="35"/>
  <c r="L156" i="35"/>
  <c r="L24" i="35"/>
  <c r="H83" i="33"/>
  <c r="L321" i="35"/>
  <c r="D122" i="35"/>
  <c r="E50" i="33"/>
  <c r="J112" i="35"/>
  <c r="D11" i="35"/>
  <c r="D151" i="35"/>
  <c r="C162" i="35"/>
  <c r="D330" i="35"/>
  <c r="I254" i="35"/>
  <c r="L131" i="35"/>
  <c r="C17" i="35"/>
  <c r="D358" i="35"/>
  <c r="I361" i="35"/>
  <c r="G159" i="35"/>
  <c r="I233" i="35"/>
  <c r="E354" i="35"/>
  <c r="G17" i="35"/>
  <c r="L27" i="35"/>
  <c r="I89" i="35"/>
  <c r="L59" i="35"/>
  <c r="D80" i="35"/>
  <c r="E35" i="33"/>
  <c r="J10" i="35"/>
  <c r="C46" i="35"/>
  <c r="F19" i="36"/>
  <c r="I259" i="35"/>
  <c r="L121" i="35"/>
  <c r="L160" i="35"/>
  <c r="C40" i="34"/>
  <c r="I151" i="35"/>
  <c r="I91" i="35"/>
  <c r="G84" i="35"/>
  <c r="J384" i="35"/>
  <c r="D20" i="35"/>
  <c r="D47" i="35"/>
  <c r="D23" i="35"/>
  <c r="E120" i="33"/>
  <c r="C284" i="35"/>
  <c r="G20" i="35"/>
  <c r="I319" i="35"/>
  <c r="J315" i="35"/>
  <c r="C189" i="35"/>
  <c r="C367" i="35"/>
  <c r="C229" i="35"/>
  <c r="G251" i="35"/>
  <c r="D224" i="35"/>
  <c r="D220" i="35"/>
  <c r="I295" i="35"/>
  <c r="G351" i="35"/>
  <c r="G120" i="35"/>
  <c r="I292" i="35"/>
  <c r="L284" i="35"/>
  <c r="C152" i="35"/>
  <c r="H60" i="33"/>
  <c r="C266" i="35"/>
  <c r="C113" i="35"/>
  <c r="F25" i="36"/>
  <c r="E40" i="34"/>
  <c r="I332" i="35"/>
  <c r="J349" i="35"/>
  <c r="D21" i="36"/>
  <c r="D186" i="35"/>
  <c r="I363" i="35"/>
  <c r="I92" i="35"/>
  <c r="G95" i="35"/>
  <c r="J248" i="35"/>
  <c r="D389" i="35"/>
  <c r="J178" i="35"/>
  <c r="I226" i="35"/>
  <c r="C178" i="35"/>
  <c r="C28" i="36"/>
  <c r="I184" i="35"/>
  <c r="B36" i="36"/>
  <c r="C248" i="35"/>
  <c r="G388" i="35"/>
  <c r="B100" i="35"/>
  <c r="C315" i="35"/>
  <c r="C384" i="35"/>
  <c r="C42" i="35"/>
  <c r="G78" i="35"/>
  <c r="G213" i="35"/>
  <c r="L252" i="35"/>
  <c r="I116" i="35"/>
  <c r="D252" i="35"/>
  <c r="B13" i="37"/>
  <c r="B268" i="35"/>
  <c r="C26" i="36"/>
  <c r="I248" i="35"/>
  <c r="I9" i="35"/>
  <c r="G178" i="35"/>
  <c r="C6" i="36"/>
  <c r="F14" i="36"/>
  <c r="H100" i="33"/>
  <c r="H96" i="34"/>
  <c r="D195" i="35"/>
  <c r="D222" i="35"/>
  <c r="L85" i="35"/>
  <c r="C60" i="34"/>
  <c r="H109" i="33"/>
  <c r="H75" i="33"/>
  <c r="D283" i="35"/>
  <c r="L47" i="35"/>
  <c r="L196" i="35"/>
  <c r="D165" i="35"/>
  <c r="D333" i="35"/>
  <c r="D12" i="35"/>
  <c r="C221" i="35"/>
  <c r="I396" i="35"/>
  <c r="G187" i="35"/>
  <c r="G45" i="35"/>
  <c r="G290" i="35"/>
  <c r="G59" i="35"/>
  <c r="G229" i="35"/>
  <c r="E76" i="35"/>
  <c r="J14" i="35"/>
  <c r="L294" i="35"/>
  <c r="C19" i="35"/>
  <c r="I162" i="35"/>
  <c r="L13" i="35"/>
  <c r="J388" i="35"/>
  <c r="L326" i="35"/>
  <c r="L129" i="35"/>
  <c r="L292" i="35"/>
  <c r="L362" i="35"/>
  <c r="E60" i="33"/>
  <c r="I87" i="35"/>
  <c r="E280" i="35"/>
  <c r="C54" i="35"/>
  <c r="E109" i="33"/>
  <c r="E18" i="33"/>
  <c r="G265" i="35"/>
  <c r="J354" i="35"/>
  <c r="C364" i="35"/>
  <c r="L356" i="35"/>
  <c r="H28" i="33"/>
  <c r="I256" i="35"/>
  <c r="I19" i="35"/>
  <c r="C96" i="34"/>
  <c r="D390" i="35"/>
  <c r="F10" i="36"/>
  <c r="F29" i="36"/>
  <c r="H73" i="33"/>
  <c r="L264" i="35"/>
  <c r="I390" i="35"/>
  <c r="C13" i="35"/>
  <c r="C183" i="35"/>
  <c r="C291" i="35"/>
  <c r="G263" i="35"/>
  <c r="I192" i="35"/>
  <c r="D294" i="35"/>
  <c r="D17" i="36"/>
  <c r="I294" i="35"/>
  <c r="J184" i="35"/>
  <c r="I401" i="35"/>
  <c r="E52" i="34"/>
  <c r="C36" i="36"/>
  <c r="C263" i="35"/>
  <c r="C325" i="35"/>
  <c r="G198" i="35"/>
  <c r="D397" i="35"/>
  <c r="G153" i="35"/>
  <c r="D161" i="35"/>
  <c r="G285" i="35"/>
  <c r="L349" i="35"/>
  <c r="C44" i="35"/>
  <c r="B235" i="35"/>
  <c r="B85" i="34"/>
  <c r="G280" i="35"/>
  <c r="B40" i="37"/>
  <c r="B370" i="35"/>
  <c r="G348" i="35"/>
  <c r="G354" i="35"/>
  <c r="G350" i="35"/>
  <c r="G282" i="35"/>
  <c r="C280" i="35"/>
  <c r="C212" i="35"/>
  <c r="I348" i="35"/>
  <c r="C10" i="36"/>
  <c r="B98" i="35"/>
  <c r="I110" i="35"/>
  <c r="G10" i="35"/>
  <c r="L280" i="35"/>
  <c r="C184" i="35"/>
  <c r="D76" i="35"/>
  <c r="C23" i="36"/>
  <c r="G145" i="35"/>
  <c r="D145" i="35"/>
  <c r="C213" i="35"/>
  <c r="L178" i="35"/>
  <c r="G96" i="35"/>
  <c r="D387" i="35"/>
  <c r="C148" i="35"/>
  <c r="I163" i="35"/>
  <c r="C84" i="35"/>
  <c r="C24" i="35"/>
  <c r="I129" i="35"/>
  <c r="L301" i="35"/>
  <c r="L334" i="35"/>
  <c r="C397" i="35"/>
  <c r="E53" i="33"/>
  <c r="I161" i="35"/>
  <c r="D97" i="35"/>
  <c r="C96" i="35"/>
  <c r="E36" i="34"/>
  <c r="D367" i="35"/>
  <c r="H29" i="33"/>
  <c r="D296" i="35"/>
  <c r="J77" i="35"/>
  <c r="G389" i="35"/>
  <c r="I188" i="35"/>
  <c r="E110" i="33"/>
  <c r="I159" i="35"/>
  <c r="B101" i="35"/>
  <c r="E78" i="33"/>
  <c r="E110" i="35"/>
  <c r="C224" i="35"/>
  <c r="I62" i="35"/>
  <c r="H39" i="33"/>
  <c r="D230" i="35"/>
  <c r="C27" i="35"/>
  <c r="L127" i="35"/>
  <c r="D164" i="35"/>
  <c r="I228" i="35"/>
  <c r="C251" i="35"/>
  <c r="H23" i="33"/>
  <c r="D189" i="35"/>
  <c r="I365" i="35"/>
  <c r="I260" i="35"/>
  <c r="C260" i="35"/>
  <c r="I403" i="35"/>
  <c r="C182" i="35"/>
  <c r="I215" i="35"/>
  <c r="I394" i="35"/>
  <c r="J146" i="35"/>
  <c r="L329" i="35"/>
  <c r="D86" i="35"/>
  <c r="I333" i="35"/>
  <c r="L157" i="35"/>
  <c r="G295" i="35"/>
  <c r="I149" i="35"/>
  <c r="G399" i="35"/>
  <c r="E10" i="35"/>
  <c r="D335" i="35"/>
  <c r="H58" i="33"/>
  <c r="E84" i="33"/>
  <c r="J111" i="35"/>
  <c r="I288" i="35"/>
  <c r="L287" i="35"/>
  <c r="D45" i="35"/>
  <c r="D27" i="35"/>
  <c r="I94" i="35"/>
  <c r="H49" i="33"/>
  <c r="C258" i="35"/>
  <c r="J213" i="35"/>
  <c r="G227" i="35"/>
  <c r="F33" i="36"/>
  <c r="L216" i="35"/>
  <c r="E98" i="33"/>
  <c r="G79" i="35"/>
  <c r="C403" i="35"/>
  <c r="I21" i="35"/>
  <c r="G366" i="35"/>
  <c r="D287" i="35"/>
  <c r="D394" i="35"/>
  <c r="H65" i="33"/>
  <c r="C12" i="34"/>
  <c r="E100" i="34"/>
  <c r="H105" i="33"/>
  <c r="H38" i="33"/>
  <c r="I266" i="35"/>
  <c r="L29" i="35"/>
  <c r="G113" i="35"/>
  <c r="I122" i="35"/>
  <c r="C49" i="35"/>
  <c r="G148" i="35"/>
  <c r="G396" i="35"/>
  <c r="H68" i="34"/>
  <c r="G195" i="35"/>
  <c r="D298" i="35"/>
  <c r="C20" i="35"/>
  <c r="C130" i="35"/>
  <c r="I393" i="35"/>
  <c r="E48" i="35"/>
  <c r="C50" i="35"/>
  <c r="C292" i="35"/>
  <c r="I219" i="35"/>
  <c r="H32" i="34"/>
  <c r="C320" i="35"/>
  <c r="D314" i="35"/>
  <c r="C32" i="36"/>
  <c r="L43" i="35"/>
  <c r="C31" i="36"/>
  <c r="I150" i="35"/>
  <c r="D110" i="35"/>
  <c r="L213" i="35"/>
  <c r="C316" i="35"/>
  <c r="I213" i="35"/>
  <c r="G82" i="35"/>
  <c r="D349" i="35"/>
  <c r="G76" i="35"/>
  <c r="L247" i="35"/>
  <c r="B29" i="34"/>
  <c r="B49" i="34"/>
  <c r="C252" i="35"/>
  <c r="C43" i="35"/>
  <c r="B65" i="35"/>
  <c r="D43" i="35"/>
  <c r="I145" i="35"/>
  <c r="B202" i="35"/>
  <c r="G247" i="35"/>
  <c r="G214" i="35"/>
  <c r="B17" i="34"/>
  <c r="L111" i="35"/>
  <c r="C193" i="35"/>
  <c r="L265" i="35"/>
  <c r="I397" i="35"/>
  <c r="H113" i="33"/>
  <c r="C16" i="35"/>
  <c r="C149" i="35"/>
  <c r="G63" i="35"/>
  <c r="I290" i="35"/>
  <c r="E85" i="33"/>
  <c r="L53" i="35"/>
  <c r="G149" i="35"/>
  <c r="D162" i="35"/>
  <c r="C253" i="35"/>
  <c r="G259" i="35"/>
  <c r="C18" i="35"/>
  <c r="E388" i="35"/>
  <c r="G250" i="35"/>
  <c r="L299" i="35"/>
  <c r="E78" i="35"/>
  <c r="H48" i="33"/>
  <c r="I95" i="35"/>
  <c r="D231" i="35"/>
  <c r="H20" i="33"/>
  <c r="C151" i="35"/>
  <c r="C126" i="35"/>
  <c r="H69" i="33"/>
  <c r="C231" i="35"/>
  <c r="G29" i="35"/>
  <c r="C52" i="35"/>
  <c r="I355" i="35"/>
  <c r="I56" i="35"/>
  <c r="D291" i="35"/>
  <c r="L361" i="35"/>
  <c r="C88" i="34"/>
  <c r="E24" i="34"/>
  <c r="D57" i="35"/>
  <c r="I187" i="35"/>
  <c r="L26" i="35"/>
  <c r="G400" i="35"/>
  <c r="H44" i="33"/>
  <c r="D26" i="35"/>
  <c r="C84" i="34"/>
  <c r="L295" i="35"/>
  <c r="C369" i="35"/>
  <c r="C89" i="35"/>
  <c r="I158" i="35"/>
  <c r="I231" i="35"/>
  <c r="L351" i="35"/>
  <c r="G12" i="35"/>
  <c r="I400" i="35"/>
  <c r="L262" i="35"/>
  <c r="C357" i="35"/>
  <c r="D295" i="35"/>
  <c r="L251" i="35"/>
  <c r="L154" i="35"/>
  <c r="L149" i="35"/>
  <c r="C222" i="35"/>
  <c r="F23" i="36"/>
  <c r="D124" i="35"/>
  <c r="L182" i="35"/>
  <c r="H40" i="34"/>
  <c r="L400" i="35"/>
  <c r="D51" i="35"/>
  <c r="G359" i="35"/>
  <c r="I291" i="35"/>
  <c r="C299" i="35"/>
  <c r="C10" i="35"/>
  <c r="C348" i="35"/>
  <c r="H90" i="33"/>
  <c r="B25" i="34"/>
  <c r="D15" i="36"/>
  <c r="I384" i="35"/>
  <c r="B372" i="35"/>
  <c r="G286" i="35"/>
  <c r="D20" i="36"/>
  <c r="D9" i="35"/>
  <c r="C48" i="35"/>
  <c r="D112" i="35"/>
  <c r="C19" i="36"/>
  <c r="C14" i="35"/>
  <c r="B21" i="34"/>
  <c r="D181" i="35"/>
  <c r="C48" i="34"/>
  <c r="F21" i="36"/>
  <c r="G121" i="35"/>
  <c r="L117" i="35"/>
  <c r="C53" i="35"/>
  <c r="D5" i="36"/>
  <c r="C327" i="35"/>
  <c r="C218" i="35"/>
  <c r="L76" i="35"/>
  <c r="L150" i="35"/>
  <c r="B304" i="35"/>
  <c r="B45" i="34"/>
  <c r="G110" i="35"/>
  <c r="G294" i="35"/>
  <c r="I54" i="35"/>
  <c r="D144" i="35"/>
  <c r="B53" i="34"/>
  <c r="L180" i="35"/>
  <c r="H76" i="34"/>
  <c r="C60" i="35"/>
  <c r="C124" i="35"/>
  <c r="G226" i="35"/>
  <c r="C157" i="35"/>
  <c r="I262" i="35"/>
  <c r="H94" i="33"/>
  <c r="D191" i="35"/>
  <c r="C255" i="35"/>
  <c r="B269" i="35"/>
  <c r="D180" i="35"/>
  <c r="L82" i="35"/>
  <c r="I282" i="35"/>
  <c r="I80" i="35"/>
  <c r="I196" i="35"/>
  <c r="L80" i="35"/>
  <c r="C55" i="35"/>
  <c r="I385" i="35"/>
  <c r="E33" i="33"/>
  <c r="J9" i="35"/>
  <c r="C330" i="35"/>
  <c r="C287" i="35"/>
  <c r="C281" i="35"/>
  <c r="D213" i="35"/>
  <c r="C27" i="36"/>
  <c r="D111" i="35"/>
  <c r="I49" i="35"/>
  <c r="L198" i="35"/>
  <c r="L215" i="35"/>
  <c r="L368" i="35"/>
  <c r="G85" i="35"/>
  <c r="D158" i="35"/>
  <c r="D15" i="35"/>
  <c r="L394" i="35"/>
  <c r="L256" i="35"/>
  <c r="L48" i="35"/>
  <c r="L44" i="35"/>
  <c r="C396" i="35"/>
  <c r="D289" i="35"/>
  <c r="I85" i="35"/>
  <c r="G334" i="35"/>
  <c r="E32" i="34"/>
  <c r="C353" i="35"/>
  <c r="G326" i="35"/>
  <c r="L366" i="35"/>
  <c r="E76" i="34"/>
  <c r="D18" i="36"/>
  <c r="L260" i="35"/>
  <c r="D153" i="35"/>
  <c r="L369" i="35"/>
  <c r="C216" i="35"/>
  <c r="G19" i="35"/>
  <c r="I123" i="35"/>
  <c r="G324" i="35"/>
  <c r="E65" i="33"/>
  <c r="L390" i="35"/>
  <c r="L293" i="35"/>
  <c r="G262" i="35"/>
  <c r="C264" i="35"/>
  <c r="L18" i="35"/>
  <c r="G231" i="35"/>
  <c r="J281" i="35"/>
  <c r="L187" i="35"/>
  <c r="G358" i="35"/>
  <c r="G125" i="35"/>
  <c r="G403" i="35"/>
  <c r="D253" i="35"/>
  <c r="C288" i="35"/>
  <c r="E9" i="35"/>
  <c r="L224" i="35"/>
  <c r="H108" i="33"/>
  <c r="D192" i="35"/>
  <c r="I50" i="35"/>
  <c r="I180" i="35"/>
  <c r="G42" i="35"/>
  <c r="G384" i="35"/>
  <c r="D281" i="35"/>
  <c r="G77" i="35"/>
  <c r="L320" i="35"/>
  <c r="B73" i="34"/>
  <c r="C282" i="35"/>
  <c r="L354" i="35"/>
  <c r="B31" i="35"/>
  <c r="I44" i="35"/>
  <c r="G315" i="35"/>
  <c r="L78" i="35"/>
  <c r="L42" i="35"/>
  <c r="B64" i="35"/>
  <c r="G252" i="35"/>
  <c r="B57" i="34"/>
  <c r="I218" i="35"/>
  <c r="B13" i="34"/>
  <c r="F15" i="36"/>
  <c r="D14" i="36"/>
  <c r="G8" i="35"/>
  <c r="B338" i="35"/>
  <c r="C9" i="35"/>
  <c r="L145" i="35"/>
  <c r="D350" i="35"/>
  <c r="D8" i="35"/>
  <c r="G349" i="35"/>
  <c r="I214" i="35"/>
  <c r="G152" i="35"/>
  <c r="H24" i="34"/>
  <c r="F6" i="36"/>
  <c r="L56" i="35"/>
  <c r="H25" i="33"/>
  <c r="I251" i="35"/>
  <c r="C361" i="35"/>
  <c r="L332" i="35"/>
  <c r="D131" i="35"/>
  <c r="L25" i="35"/>
  <c r="L55" i="35"/>
  <c r="G90" i="35"/>
  <c r="G61" i="35"/>
  <c r="L330" i="35"/>
  <c r="L263" i="35"/>
  <c r="G397" i="35"/>
  <c r="I22" i="35"/>
  <c r="D6" i="36"/>
  <c r="B97" i="34"/>
  <c r="B66" i="35"/>
  <c r="L350" i="35"/>
  <c r="C383" i="35"/>
  <c r="L114" i="35"/>
  <c r="G287" i="35"/>
  <c r="C24" i="36"/>
  <c r="C30" i="36"/>
  <c r="I146" i="35"/>
  <c r="C267" i="35"/>
  <c r="H15" i="33"/>
  <c r="C335" i="35"/>
  <c r="C80" i="35"/>
  <c r="F30" i="36"/>
  <c r="I57" i="35"/>
  <c r="B237" i="35"/>
  <c r="L319" i="35"/>
  <c r="G281" i="35"/>
  <c r="C180" i="35"/>
  <c r="B302" i="35"/>
  <c r="D384" i="35"/>
  <c r="C366" i="35"/>
  <c r="I391" i="35"/>
  <c r="D398" i="35"/>
  <c r="D196" i="35"/>
  <c r="L12" i="35"/>
  <c r="I327" i="35"/>
  <c r="I317" i="35"/>
  <c r="B135" i="35"/>
  <c r="C351" i="35"/>
  <c r="G189" i="35"/>
  <c r="D10" i="35"/>
  <c r="L286" i="35"/>
  <c r="I82" i="35"/>
  <c r="C296" i="35"/>
  <c r="D22" i="35"/>
  <c r="D355" i="35"/>
  <c r="D217" i="35"/>
  <c r="D285" i="35"/>
  <c r="J8" i="35"/>
  <c r="D232" i="35"/>
  <c r="I284" i="35"/>
  <c r="C63" i="35"/>
  <c r="D10" i="36"/>
  <c r="C64" i="34"/>
  <c r="C254" i="35"/>
  <c r="E316" i="35"/>
  <c r="E24" i="33"/>
  <c r="E105" i="33"/>
  <c r="L16" i="35"/>
  <c r="I195" i="35"/>
  <c r="I362" i="35"/>
  <c r="G11" i="35"/>
  <c r="E180" i="35"/>
  <c r="G97" i="35"/>
  <c r="H99" i="33"/>
  <c r="J212" i="35"/>
  <c r="I389" i="35"/>
  <c r="L283" i="35"/>
  <c r="G392" i="35"/>
  <c r="G363" i="35"/>
  <c r="H89" i="33"/>
  <c r="G395" i="35"/>
  <c r="J42" i="35"/>
  <c r="L60" i="35"/>
  <c r="D261" i="35"/>
  <c r="D23" i="36"/>
  <c r="E9" i="33"/>
  <c r="E213" i="35"/>
  <c r="D395" i="35"/>
  <c r="H19" i="33"/>
  <c r="C12" i="35"/>
  <c r="C285" i="35"/>
  <c r="L395" i="35"/>
  <c r="L359" i="35"/>
  <c r="I263" i="35"/>
  <c r="I322" i="35"/>
  <c r="C191" i="35"/>
  <c r="J43" i="35"/>
  <c r="E73" i="33"/>
  <c r="I185" i="35"/>
  <c r="G383" i="35"/>
  <c r="B132" i="35"/>
  <c r="D116" i="35"/>
  <c r="C18" i="36"/>
  <c r="D48" i="35"/>
  <c r="B93" i="34"/>
  <c r="C286" i="35"/>
  <c r="C82" i="35"/>
  <c r="I366" i="35"/>
  <c r="C44" i="34"/>
  <c r="D42" i="35"/>
  <c r="L300" i="35"/>
  <c r="L392" i="35"/>
  <c r="L158" i="35"/>
  <c r="D34" i="36"/>
  <c r="C192" i="35"/>
  <c r="I25" i="35"/>
  <c r="G115" i="35"/>
  <c r="G230" i="35"/>
  <c r="E64" i="33"/>
  <c r="D114" i="35"/>
  <c r="I130" i="35"/>
  <c r="D199" i="35"/>
  <c r="L162" i="35"/>
  <c r="G360" i="35"/>
  <c r="G224" i="35"/>
  <c r="I250" i="35"/>
  <c r="L189" i="35"/>
  <c r="B339" i="35"/>
  <c r="L333" i="35"/>
  <c r="I84" i="35"/>
  <c r="G225" i="35"/>
  <c r="D93" i="35"/>
  <c r="I154" i="35"/>
  <c r="J214" i="35"/>
  <c r="L20" i="35"/>
  <c r="I299" i="35"/>
  <c r="L290" i="35"/>
  <c r="C56" i="34"/>
  <c r="D188" i="35"/>
  <c r="D120" i="35"/>
  <c r="C28" i="35"/>
  <c r="I190" i="35"/>
  <c r="C153" i="35"/>
  <c r="D288" i="35"/>
  <c r="I90" i="35"/>
  <c r="L45" i="35"/>
  <c r="I267" i="35"/>
  <c r="D179" i="35"/>
  <c r="B99" i="35"/>
  <c r="L179" i="35"/>
  <c r="C116" i="35"/>
  <c r="D280" i="35"/>
  <c r="D178" i="35"/>
  <c r="I314" i="35"/>
  <c r="I316" i="35"/>
  <c r="G368" i="35"/>
  <c r="G88" i="35"/>
  <c r="J286" i="35"/>
  <c r="I221" i="35"/>
  <c r="I47" i="35"/>
  <c r="H14" i="33"/>
  <c r="L186" i="35"/>
  <c r="E28" i="33"/>
  <c r="C259" i="35"/>
  <c r="B77" i="34"/>
  <c r="C111" i="35"/>
  <c r="I281" i="35"/>
  <c r="B337" i="35"/>
  <c r="L316" i="35"/>
  <c r="D78" i="35"/>
  <c r="L233" i="35"/>
  <c r="D316" i="35"/>
  <c r="L14" i="35"/>
  <c r="B69" i="34"/>
  <c r="D388" i="35"/>
  <c r="I178" i="35"/>
  <c r="C393" i="35"/>
  <c r="L155" i="35"/>
  <c r="G28" i="35"/>
  <c r="G319" i="35"/>
  <c r="L124" i="35"/>
  <c r="J144" i="35"/>
  <c r="H120" i="33"/>
  <c r="C125" i="35"/>
  <c r="D24" i="35"/>
  <c r="G179" i="35"/>
  <c r="D248" i="35"/>
  <c r="D16" i="36"/>
  <c r="I43" i="35"/>
  <c r="E88" i="34"/>
  <c r="I330" i="35"/>
  <c r="H18" i="33"/>
  <c r="D324" i="35"/>
  <c r="L148" i="35"/>
  <c r="I28" i="35"/>
  <c r="C131" i="35"/>
  <c r="D256" i="35"/>
  <c r="G316" i="35"/>
  <c r="B38" i="37"/>
  <c r="L314" i="35"/>
  <c r="D126" i="35"/>
  <c r="E314" i="35"/>
  <c r="D187" i="35"/>
  <c r="D329" i="35"/>
  <c r="G323" i="35"/>
  <c r="G122" i="35"/>
  <c r="E179" i="35"/>
  <c r="L62" i="35"/>
  <c r="D29" i="36"/>
  <c r="B32" i="35"/>
  <c r="E99" i="33"/>
  <c r="L402" i="35"/>
  <c r="G182" i="35"/>
  <c r="I189" i="35"/>
  <c r="H52" i="34"/>
  <c r="D251" i="35"/>
  <c r="C119" i="35"/>
  <c r="I324" i="35"/>
  <c r="H30" i="33"/>
  <c r="G199" i="35"/>
  <c r="C250" i="35"/>
  <c r="L61" i="35"/>
  <c r="I165" i="35"/>
  <c r="G261" i="35"/>
  <c r="C249" i="35"/>
  <c r="C62" i="35"/>
  <c r="H20" i="34"/>
  <c r="D386" i="35"/>
  <c r="E48" i="34"/>
  <c r="G264" i="35"/>
  <c r="C83" i="35"/>
  <c r="I194" i="35"/>
  <c r="E115" i="33"/>
  <c r="J314" i="35"/>
  <c r="G284" i="35"/>
  <c r="H92" i="34"/>
  <c r="C97" i="35"/>
  <c r="L159" i="35"/>
  <c r="I86" i="35"/>
  <c r="G130" i="35"/>
  <c r="G162" i="35"/>
  <c r="H54" i="33"/>
  <c r="E320" i="35"/>
  <c r="C165" i="35"/>
  <c r="L267" i="35"/>
  <c r="G119" i="35"/>
  <c r="D320" i="35"/>
  <c r="G146" i="35"/>
  <c r="I382" i="35"/>
  <c r="B38" i="36"/>
  <c r="G9" i="35"/>
  <c r="C29" i="36"/>
  <c r="B168" i="35"/>
  <c r="G212" i="35"/>
  <c r="D184" i="35"/>
  <c r="G144" i="35"/>
  <c r="L218" i="35"/>
  <c r="D247" i="35"/>
  <c r="L248" i="35"/>
  <c r="B236" i="35"/>
  <c r="G314" i="35"/>
  <c r="D383" i="35"/>
  <c r="L164" i="35"/>
  <c r="E89" i="33"/>
  <c r="H95" i="33"/>
  <c r="D323" i="35"/>
  <c r="G387" i="35"/>
  <c r="E77" i="35"/>
  <c r="E34" i="33"/>
  <c r="H104" i="33"/>
  <c r="C26" i="35"/>
  <c r="E29" i="33"/>
  <c r="D225" i="35"/>
  <c r="G321" i="35"/>
  <c r="E63" i="33"/>
  <c r="D331" i="35"/>
  <c r="C92" i="35"/>
  <c r="E80" i="34"/>
  <c r="L353" i="35"/>
  <c r="E113" i="33"/>
  <c r="C198" i="35"/>
  <c r="L297" i="35"/>
  <c r="C358" i="35"/>
  <c r="I354" i="35"/>
  <c r="I160" i="35"/>
  <c r="D325" i="35"/>
  <c r="I253" i="35"/>
  <c r="C8" i="34"/>
  <c r="D118" i="35"/>
  <c r="C155" i="35"/>
  <c r="C16" i="34"/>
  <c r="D332" i="35"/>
  <c r="E40" i="33"/>
  <c r="C247" i="35"/>
  <c r="D44" i="35"/>
  <c r="G382" i="35"/>
  <c r="B39" i="37"/>
  <c r="D364" i="35"/>
  <c r="C56" i="35"/>
  <c r="L92" i="35"/>
  <c r="D13" i="35"/>
  <c r="D352" i="35"/>
  <c r="L151" i="35"/>
  <c r="D290" i="35"/>
  <c r="D369" i="35"/>
  <c r="E60" i="34"/>
  <c r="B9" i="34"/>
  <c r="F16" i="36"/>
  <c r="B406" i="35"/>
  <c r="D327" i="35"/>
  <c r="H115" i="33"/>
  <c r="J282" i="35"/>
  <c r="G232" i="35"/>
  <c r="C226" i="35"/>
  <c r="C190" i="35"/>
  <c r="I191" i="35"/>
  <c r="D148" i="35"/>
  <c r="L232" i="35"/>
  <c r="G184" i="35"/>
  <c r="L10" i="35"/>
  <c r="C354" i="35"/>
  <c r="C112" i="35"/>
  <c r="C28" i="34"/>
  <c r="C57" i="35"/>
  <c r="J179" i="35"/>
  <c r="D385" i="35"/>
  <c r="E64" i="34"/>
  <c r="G117" i="35"/>
  <c r="C47" i="35"/>
  <c r="G87" i="35"/>
  <c r="L184" i="35"/>
  <c r="C5" i="36"/>
  <c r="L261" i="35"/>
  <c r="D54" i="35"/>
  <c r="L63" i="35"/>
  <c r="C328" i="35"/>
  <c r="G161" i="35"/>
  <c r="I293" i="35"/>
  <c r="G248" i="35"/>
  <c r="G246" i="35"/>
  <c r="L214" i="35"/>
  <c r="D194" i="35"/>
  <c r="L89" i="35"/>
  <c r="L8" i="35"/>
  <c r="E39" i="33"/>
  <c r="E45" i="33"/>
  <c r="I280" i="35"/>
  <c r="J76" i="35"/>
  <c r="L219" i="35"/>
  <c r="B371" i="35"/>
  <c r="L192" i="35"/>
  <c r="C283" i="35"/>
  <c r="G293" i="35"/>
  <c r="G24" i="35"/>
  <c r="J320" i="35"/>
  <c r="C295" i="35"/>
  <c r="L110" i="35"/>
  <c r="I179" i="35"/>
  <c r="C25" i="36"/>
  <c r="L318" i="35"/>
  <c r="I328" i="35"/>
  <c r="D22" i="36"/>
  <c r="I289" i="35"/>
  <c r="D382" i="35"/>
  <c r="B33" i="34"/>
  <c r="D150" i="35"/>
  <c r="L317" i="35"/>
  <c r="I329" i="35"/>
  <c r="L385" i="35"/>
  <c r="C17" i="36"/>
  <c r="G253" i="35"/>
  <c r="I24" i="35"/>
  <c r="G233" i="35"/>
  <c r="I11" i="35"/>
  <c r="C382" i="35"/>
  <c r="C78" i="35"/>
  <c r="I388" i="35"/>
  <c r="G150" i="35"/>
  <c r="J252" i="35"/>
  <c r="E315" i="35"/>
  <c r="H70" i="33"/>
  <c r="C144" i="35"/>
  <c r="G357" i="35"/>
  <c r="C395" i="35"/>
  <c r="G48" i="35"/>
  <c r="E69" i="33"/>
  <c r="G218" i="35"/>
  <c r="C318" i="35"/>
  <c r="E28" i="34"/>
  <c r="L383" i="35"/>
  <c r="C37" i="36"/>
  <c r="I392" i="35"/>
  <c r="I81" i="35"/>
  <c r="C195" i="35"/>
  <c r="C326" i="35"/>
  <c r="C394" i="35"/>
  <c r="D14" i="35"/>
  <c r="C8" i="35"/>
  <c r="I26" i="35"/>
  <c r="B41" i="34"/>
  <c r="L46" i="35"/>
  <c r="D160" i="35"/>
  <c r="C34" i="36"/>
  <c r="I45" i="35"/>
  <c r="G51" i="35"/>
  <c r="D348" i="35"/>
  <c r="E16" i="34"/>
  <c r="G112" i="35"/>
  <c r="H40" i="33"/>
  <c r="D84" i="35"/>
  <c r="C293" i="35"/>
  <c r="B303" i="35"/>
  <c r="E54" i="33"/>
  <c r="E212" i="35"/>
  <c r="E49" i="33"/>
  <c r="L153" i="35"/>
  <c r="I193" i="35"/>
  <c r="G156" i="35"/>
  <c r="B37" i="36"/>
  <c r="C21" i="36"/>
  <c r="L77" i="35"/>
  <c r="B405" i="35"/>
  <c r="C385" i="35"/>
  <c r="E75" i="33"/>
  <c r="C163" i="35"/>
  <c r="L79" i="35"/>
  <c r="L331" i="35"/>
  <c r="D403" i="35"/>
  <c r="L384" i="35"/>
  <c r="L112" i="35"/>
  <c r="B81" i="34"/>
  <c r="L259" i="35"/>
  <c r="D149" i="35"/>
  <c r="L382" i="35"/>
  <c r="I212" i="35"/>
  <c r="H84" i="34"/>
  <c r="D91" i="35"/>
  <c r="D17" i="35"/>
  <c r="C58" i="35"/>
  <c r="C179" i="35"/>
  <c r="D24" i="36"/>
  <c r="B234" i="35"/>
  <c r="C87" i="35"/>
  <c r="L212" i="35"/>
  <c r="L248" i="3" l="1"/>
  <c r="L234" i="3"/>
  <c r="F234" i="3"/>
  <c r="H234" i="3"/>
  <c r="J248" i="3"/>
  <c r="I35" i="33"/>
  <c r="J306" i="35"/>
  <c r="K299" i="35"/>
  <c r="F299" i="35"/>
  <c r="G32" i="34"/>
  <c r="C34" i="34"/>
  <c r="G34" i="34" s="1"/>
  <c r="I55" i="33"/>
  <c r="K265" i="35"/>
  <c r="F265" i="35"/>
  <c r="E62" i="34"/>
  <c r="F196" i="35"/>
  <c r="K196" i="35"/>
  <c r="F223" i="35"/>
  <c r="K223" i="35"/>
  <c r="E76" i="33"/>
  <c r="K322" i="35"/>
  <c r="F322" i="35"/>
  <c r="K295" i="35"/>
  <c r="F295" i="35"/>
  <c r="F287" i="35"/>
  <c r="K287" i="35"/>
  <c r="F292" i="35"/>
  <c r="K292" i="35"/>
  <c r="M305" i="35"/>
  <c r="E86" i="33"/>
  <c r="F11" i="35"/>
  <c r="K259" i="35"/>
  <c r="F259" i="35"/>
  <c r="K123" i="35"/>
  <c r="F123" i="35"/>
  <c r="H111" i="33"/>
  <c r="I108" i="33"/>
  <c r="K50" i="35"/>
  <c r="F50" i="35"/>
  <c r="K255" i="35"/>
  <c r="F255" i="35"/>
  <c r="K122" i="35"/>
  <c r="F122" i="35"/>
  <c r="K165" i="35"/>
  <c r="F165" i="35"/>
  <c r="K185" i="35"/>
  <c r="F185" i="35"/>
  <c r="K327" i="35"/>
  <c r="F327" i="35"/>
  <c r="F86" i="35"/>
  <c r="K86" i="35"/>
  <c r="K191" i="35"/>
  <c r="F191" i="35"/>
  <c r="K120" i="35"/>
  <c r="F120" i="35"/>
  <c r="F58" i="35"/>
  <c r="K58" i="35"/>
  <c r="F395" i="35"/>
  <c r="K395" i="35"/>
  <c r="F325" i="35"/>
  <c r="K325" i="35"/>
  <c r="K63" i="35"/>
  <c r="F63" i="35"/>
  <c r="I85" i="33"/>
  <c r="F130" i="35"/>
  <c r="K130" i="35"/>
  <c r="K153" i="35"/>
  <c r="F153" i="35"/>
  <c r="F263" i="35"/>
  <c r="K263" i="35"/>
  <c r="F321" i="35"/>
  <c r="K321" i="35"/>
  <c r="H58" i="34"/>
  <c r="F20" i="35"/>
  <c r="F351" i="35"/>
  <c r="K351" i="35"/>
  <c r="E58" i="34"/>
  <c r="K392" i="35"/>
  <c r="F392" i="35"/>
  <c r="K288" i="35"/>
  <c r="F288" i="35"/>
  <c r="E54" i="34"/>
  <c r="I93" i="33"/>
  <c r="H96" i="33"/>
  <c r="F352" i="35"/>
  <c r="K352" i="35"/>
  <c r="H42" i="34"/>
  <c r="F47" i="35"/>
  <c r="K47" i="35"/>
  <c r="K330" i="35"/>
  <c r="F330" i="35"/>
  <c r="F28" i="35"/>
  <c r="H70" i="34"/>
  <c r="F394" i="35"/>
  <c r="K394" i="35"/>
  <c r="E42" i="34"/>
  <c r="F121" i="35"/>
  <c r="K121" i="35"/>
  <c r="K195" i="35"/>
  <c r="F195" i="35"/>
  <c r="K131" i="35"/>
  <c r="F131" i="35"/>
  <c r="I78" i="33"/>
  <c r="H81" i="33"/>
  <c r="H38" i="34"/>
  <c r="F113" i="35"/>
  <c r="K113" i="35"/>
  <c r="F401" i="35"/>
  <c r="K401" i="35"/>
  <c r="C18" i="34"/>
  <c r="G18" i="34" s="1"/>
  <c r="G16" i="34"/>
  <c r="F186" i="35"/>
  <c r="K186" i="35"/>
  <c r="K49" i="35"/>
  <c r="F49" i="35"/>
  <c r="K285" i="35"/>
  <c r="F285" i="35"/>
  <c r="K266" i="35"/>
  <c r="F266" i="35"/>
  <c r="F329" i="35"/>
  <c r="K329" i="35"/>
  <c r="E30" i="34"/>
  <c r="K125" i="35"/>
  <c r="F125" i="35"/>
  <c r="K360" i="35"/>
  <c r="F360" i="35"/>
  <c r="I60" i="33"/>
  <c r="K334" i="35"/>
  <c r="F334" i="35"/>
  <c r="F155" i="35"/>
  <c r="K155" i="35"/>
  <c r="K356" i="35"/>
  <c r="F356" i="35"/>
  <c r="F53" i="35"/>
  <c r="K53" i="35"/>
  <c r="F261" i="35"/>
  <c r="K261" i="35"/>
  <c r="K91" i="35"/>
  <c r="F91" i="35"/>
  <c r="F387" i="35"/>
  <c r="K387" i="35"/>
  <c r="K95" i="35"/>
  <c r="F95" i="35"/>
  <c r="C58" i="34"/>
  <c r="G58" i="34" s="1"/>
  <c r="G56" i="34"/>
  <c r="F12" i="35"/>
  <c r="K222" i="35"/>
  <c r="F222" i="35"/>
  <c r="E46" i="33"/>
  <c r="K152" i="35"/>
  <c r="F152" i="35"/>
  <c r="F29" i="35"/>
  <c r="K368" i="35"/>
  <c r="F368" i="35"/>
  <c r="F94" i="35"/>
  <c r="K94" i="35"/>
  <c r="F97" i="35"/>
  <c r="K97" i="35"/>
  <c r="K291" i="35"/>
  <c r="F291" i="35"/>
  <c r="G72" i="34"/>
  <c r="C74" i="34"/>
  <c r="G74" i="34" s="1"/>
  <c r="H46" i="34"/>
  <c r="I70" i="33"/>
  <c r="K183" i="35"/>
  <c r="F183" i="35"/>
  <c r="H30" i="34"/>
  <c r="F128" i="35"/>
  <c r="K128" i="35"/>
  <c r="K118" i="35"/>
  <c r="F118" i="35"/>
  <c r="K257" i="35"/>
  <c r="F257" i="35"/>
  <c r="C10" i="34"/>
  <c r="G14" i="34" s="1"/>
  <c r="G8" i="34"/>
  <c r="G12" i="34"/>
  <c r="H94" i="34"/>
  <c r="I38" i="33"/>
  <c r="F115" i="35"/>
  <c r="K115" i="35"/>
  <c r="F13" i="35"/>
  <c r="E94" i="34"/>
  <c r="K232" i="35"/>
  <c r="F232" i="35"/>
  <c r="I105" i="33"/>
  <c r="K215" i="35"/>
  <c r="F215" i="35"/>
  <c r="F15" i="35"/>
  <c r="E102" i="34"/>
  <c r="K127" i="35"/>
  <c r="F127" i="35"/>
  <c r="K391" i="35"/>
  <c r="F391" i="35"/>
  <c r="F256" i="35"/>
  <c r="K256" i="35"/>
  <c r="I120" i="33"/>
  <c r="C14" i="34"/>
  <c r="K79" i="35"/>
  <c r="F79" i="35"/>
  <c r="I73" i="33"/>
  <c r="H76" i="33"/>
  <c r="J340" i="35"/>
  <c r="K51" i="35"/>
  <c r="F51" i="35"/>
  <c r="K45" i="35"/>
  <c r="F45" i="35"/>
  <c r="E98" i="34"/>
  <c r="I65" i="33"/>
  <c r="F328" i="35"/>
  <c r="K328" i="35"/>
  <c r="F187" i="35"/>
  <c r="K187" i="35"/>
  <c r="C70" i="34"/>
  <c r="G70" i="34" s="1"/>
  <c r="G68" i="34"/>
  <c r="E408" i="35"/>
  <c r="K264" i="35"/>
  <c r="F264" i="35"/>
  <c r="K357" i="35"/>
  <c r="F357" i="35"/>
  <c r="K293" i="35"/>
  <c r="F293" i="35"/>
  <c r="K229" i="35"/>
  <c r="F229" i="35"/>
  <c r="J374" i="35"/>
  <c r="C98" i="34"/>
  <c r="G98" i="34" s="1"/>
  <c r="G96" i="34"/>
  <c r="K362" i="35"/>
  <c r="F362" i="35"/>
  <c r="C54" i="34"/>
  <c r="G54" i="34" s="1"/>
  <c r="G52" i="34"/>
  <c r="K367" i="35"/>
  <c r="F367" i="35"/>
  <c r="H50" i="34"/>
  <c r="I13" i="33"/>
  <c r="H66" i="34"/>
  <c r="E66" i="34"/>
  <c r="K190" i="35"/>
  <c r="F190" i="35"/>
  <c r="F189" i="35"/>
  <c r="K189" i="35"/>
  <c r="K317" i="35"/>
  <c r="F317" i="35"/>
  <c r="K358" i="35"/>
  <c r="F358" i="35"/>
  <c r="F83" i="35"/>
  <c r="K83" i="35"/>
  <c r="K403" i="35"/>
  <c r="F403" i="35"/>
  <c r="F230" i="35"/>
  <c r="K230" i="35"/>
  <c r="F225" i="35"/>
  <c r="K225" i="35"/>
  <c r="K363" i="35"/>
  <c r="F363" i="35"/>
  <c r="F21" i="35"/>
  <c r="E36" i="33"/>
  <c r="F298" i="35"/>
  <c r="K298" i="35"/>
  <c r="F61" i="35"/>
  <c r="K61" i="35"/>
  <c r="F81" i="35"/>
  <c r="K81" i="35"/>
  <c r="I28" i="33"/>
  <c r="J68" i="35"/>
  <c r="K233" i="35"/>
  <c r="F233" i="35"/>
  <c r="E74" i="34"/>
  <c r="E101" i="33"/>
  <c r="K161" i="35"/>
  <c r="F161" i="35"/>
  <c r="F157" i="35"/>
  <c r="K157" i="35"/>
  <c r="K198" i="35"/>
  <c r="F198" i="35"/>
  <c r="E50" i="34"/>
  <c r="E86" i="34"/>
  <c r="C22" i="34"/>
  <c r="G22" i="34" s="1"/>
  <c r="G20" i="34"/>
  <c r="F364" i="35"/>
  <c r="K364" i="35"/>
  <c r="F284" i="35"/>
  <c r="K284" i="35"/>
  <c r="H407" i="35"/>
  <c r="K226" i="35"/>
  <c r="F226" i="35"/>
  <c r="E116" i="33"/>
  <c r="F59" i="35"/>
  <c r="K59" i="35"/>
  <c r="H339" i="35"/>
  <c r="M373" i="35"/>
  <c r="K80" i="35"/>
  <c r="F80" i="35"/>
  <c r="H22" i="34"/>
  <c r="I103" i="33"/>
  <c r="H106" i="33"/>
  <c r="F258" i="35"/>
  <c r="K258" i="35"/>
  <c r="H74" i="34"/>
  <c r="E96" i="33"/>
  <c r="K87" i="35"/>
  <c r="F87" i="35"/>
  <c r="K129" i="35"/>
  <c r="F129" i="35"/>
  <c r="F318" i="35"/>
  <c r="K318" i="35"/>
  <c r="C46" i="34"/>
  <c r="G46" i="34" s="1"/>
  <c r="G44" i="34"/>
  <c r="E82" i="34"/>
  <c r="F224" i="35"/>
  <c r="K224" i="35"/>
  <c r="F54" i="35"/>
  <c r="K54" i="35"/>
  <c r="K62" i="35"/>
  <c r="F62" i="35"/>
  <c r="M407" i="35"/>
  <c r="H373" i="35"/>
  <c r="K89" i="35"/>
  <c r="F89" i="35"/>
  <c r="E306" i="35"/>
  <c r="K294" i="35"/>
  <c r="F294" i="35"/>
  <c r="K158" i="35"/>
  <c r="F158" i="35"/>
  <c r="E18" i="34"/>
  <c r="E121" i="33"/>
  <c r="I43" i="33"/>
  <c r="K92" i="35"/>
  <c r="F92" i="35"/>
  <c r="K400" i="35"/>
  <c r="F400" i="35"/>
  <c r="K159" i="35"/>
  <c r="F159" i="35"/>
  <c r="I8" i="33"/>
  <c r="K249" i="35"/>
  <c r="F249" i="35"/>
  <c r="F216" i="35"/>
  <c r="K216" i="35"/>
  <c r="F369" i="35"/>
  <c r="K369" i="35"/>
  <c r="E111" i="33"/>
  <c r="E91" i="33"/>
  <c r="H10" i="34"/>
  <c r="K164" i="35"/>
  <c r="F164" i="35"/>
  <c r="F163" i="35"/>
  <c r="K163" i="35"/>
  <c r="K160" i="35"/>
  <c r="F160" i="35"/>
  <c r="K319" i="35"/>
  <c r="F319" i="35"/>
  <c r="K154" i="35"/>
  <c r="F154" i="35"/>
  <c r="E81" i="33"/>
  <c r="C38" i="34"/>
  <c r="G38" i="34" s="1"/>
  <c r="G36" i="34"/>
  <c r="F23" i="35"/>
  <c r="G40" i="34"/>
  <c r="C42" i="34"/>
  <c r="G42" i="34" s="1"/>
  <c r="H121" i="33"/>
  <c r="I118" i="33"/>
  <c r="I110" i="33"/>
  <c r="K289" i="35"/>
  <c r="F289" i="35"/>
  <c r="F25" i="35"/>
  <c r="K55" i="35"/>
  <c r="F55" i="35"/>
  <c r="I98" i="33"/>
  <c r="H101" i="33"/>
  <c r="C50" i="34"/>
  <c r="G50" i="34" s="1"/>
  <c r="G48" i="34"/>
  <c r="K52" i="35"/>
  <c r="F52" i="35"/>
  <c r="F297" i="35"/>
  <c r="K297" i="35"/>
  <c r="K88" i="35"/>
  <c r="F88" i="35"/>
  <c r="H18" i="34"/>
  <c r="C86" i="34"/>
  <c r="G86" i="34" s="1"/>
  <c r="G84" i="34"/>
  <c r="F326" i="35"/>
  <c r="K326" i="35"/>
  <c r="K323" i="35"/>
  <c r="F323" i="35"/>
  <c r="F114" i="35"/>
  <c r="K114" i="35"/>
  <c r="I58" i="33"/>
  <c r="I10" i="33"/>
  <c r="I18" i="33"/>
  <c r="H21" i="33"/>
  <c r="K335" i="35"/>
  <c r="F335" i="35"/>
  <c r="I53" i="33"/>
  <c r="K231" i="35"/>
  <c r="F231" i="35"/>
  <c r="F46" i="35"/>
  <c r="K46" i="35"/>
  <c r="K332" i="35"/>
  <c r="F332" i="35"/>
  <c r="F283" i="35"/>
  <c r="K283" i="35"/>
  <c r="K301" i="35"/>
  <c r="F301" i="35"/>
  <c r="K126" i="35"/>
  <c r="F126" i="35"/>
  <c r="F19" i="35"/>
  <c r="F398" i="35"/>
  <c r="K398" i="35"/>
  <c r="F250" i="35"/>
  <c r="K250" i="35"/>
  <c r="E22" i="34"/>
  <c r="F151" i="35"/>
  <c r="K151" i="35"/>
  <c r="H14" i="34"/>
  <c r="K188" i="35"/>
  <c r="F188" i="35"/>
  <c r="F22" i="35"/>
  <c r="I20" i="33"/>
  <c r="F93" i="35"/>
  <c r="K93" i="35"/>
  <c r="H62" i="34"/>
  <c r="K219" i="35"/>
  <c r="F219" i="35"/>
  <c r="K124" i="35"/>
  <c r="F124" i="35"/>
  <c r="K361" i="35"/>
  <c r="F361" i="35"/>
  <c r="F333" i="35"/>
  <c r="K333" i="35"/>
  <c r="K386" i="35"/>
  <c r="F386" i="35"/>
  <c r="E78" i="34"/>
  <c r="K228" i="35"/>
  <c r="F228" i="35"/>
  <c r="F331" i="35"/>
  <c r="K331" i="35"/>
  <c r="F26" i="35"/>
  <c r="I30" i="33"/>
  <c r="K300" i="35"/>
  <c r="F300" i="35"/>
  <c r="E106" i="33"/>
  <c r="I48" i="33"/>
  <c r="I63" i="33"/>
  <c r="F355" i="35"/>
  <c r="K355" i="35"/>
  <c r="F197" i="35"/>
  <c r="K197" i="35"/>
  <c r="I88" i="33"/>
  <c r="F227" i="35"/>
  <c r="K227" i="35"/>
  <c r="K57" i="35"/>
  <c r="F57" i="35"/>
  <c r="I15" i="33"/>
  <c r="E38" i="34"/>
  <c r="E14" i="34"/>
  <c r="I25" i="33"/>
  <c r="F399" i="35"/>
  <c r="K399" i="35"/>
  <c r="K96" i="35"/>
  <c r="F96" i="35"/>
  <c r="I33" i="33"/>
  <c r="F181" i="35"/>
  <c r="K181" i="35"/>
  <c r="F217" i="35"/>
  <c r="K217" i="35"/>
  <c r="K56" i="35"/>
  <c r="F56" i="35"/>
  <c r="F119" i="35"/>
  <c r="K119" i="35"/>
  <c r="F18" i="35"/>
  <c r="K182" i="35"/>
  <c r="F182" i="35"/>
  <c r="F221" i="35"/>
  <c r="K221" i="35"/>
  <c r="K353" i="35"/>
  <c r="F353" i="35"/>
  <c r="F85" i="35"/>
  <c r="K85" i="35"/>
  <c r="F17" i="35"/>
  <c r="E340" i="35"/>
  <c r="I80" i="33"/>
  <c r="E10" i="34"/>
  <c r="K253" i="35"/>
  <c r="F253" i="35"/>
  <c r="K260" i="35"/>
  <c r="F260" i="35"/>
  <c r="C26" i="34"/>
  <c r="G26" i="34" s="1"/>
  <c r="G24" i="34"/>
  <c r="K262" i="35"/>
  <c r="F262" i="35"/>
  <c r="E34" i="34"/>
  <c r="E26" i="34"/>
  <c r="F220" i="35"/>
  <c r="K220" i="35"/>
  <c r="K359" i="35"/>
  <c r="F359" i="35"/>
  <c r="F397" i="35"/>
  <c r="K397" i="35"/>
  <c r="F194" i="35"/>
  <c r="K194" i="35"/>
  <c r="F90" i="35"/>
  <c r="K90" i="35"/>
  <c r="F365" i="35"/>
  <c r="K365" i="35"/>
  <c r="I115" i="33"/>
  <c r="F60" i="35"/>
  <c r="K60" i="35"/>
  <c r="I45" i="33"/>
  <c r="I68" i="33"/>
  <c r="H54" i="34"/>
  <c r="F192" i="35"/>
  <c r="K192" i="35"/>
  <c r="F162" i="35"/>
  <c r="K162" i="35"/>
  <c r="K324" i="35"/>
  <c r="F324" i="35"/>
  <c r="H90" i="34"/>
  <c r="C90" i="34"/>
  <c r="G90" i="34" s="1"/>
  <c r="G88" i="34"/>
  <c r="I40" i="33"/>
  <c r="K199" i="35"/>
  <c r="F199" i="35"/>
  <c r="I23" i="33"/>
  <c r="K366" i="35"/>
  <c r="F366" i="35"/>
  <c r="G80" i="34"/>
  <c r="C82" i="34"/>
  <c r="G82" i="34" s="1"/>
  <c r="K267" i="35"/>
  <c r="F267" i="35"/>
  <c r="K251" i="35"/>
  <c r="F251" i="35"/>
  <c r="F24" i="35"/>
  <c r="J408" i="35"/>
  <c r="H82" i="34"/>
  <c r="E41" i="33"/>
  <c r="I75" i="33"/>
  <c r="K390" i="35"/>
  <c r="F390" i="35"/>
  <c r="K117" i="35"/>
  <c r="F117" i="35"/>
  <c r="K84" i="35"/>
  <c r="F84" i="35"/>
  <c r="H86" i="34"/>
  <c r="K296" i="35"/>
  <c r="F296" i="35"/>
  <c r="F393" i="35"/>
  <c r="K393" i="35"/>
  <c r="I95" i="33"/>
  <c r="K149" i="35"/>
  <c r="F149" i="35"/>
  <c r="C62" i="34"/>
  <c r="G62" i="34" s="1"/>
  <c r="G60" i="34"/>
  <c r="M339" i="35"/>
  <c r="H305" i="35"/>
  <c r="E374" i="35"/>
  <c r="H26" i="34"/>
  <c r="F16" i="35"/>
  <c r="G100" i="34"/>
  <c r="C102" i="34"/>
  <c r="G102" i="34" s="1"/>
  <c r="E46" i="34"/>
  <c r="F148" i="35"/>
  <c r="K148" i="35"/>
  <c r="K290" i="35"/>
  <c r="F290" i="35"/>
  <c r="K385" i="35"/>
  <c r="F385" i="35"/>
  <c r="C30" i="34"/>
  <c r="G30" i="34" s="1"/>
  <c r="G28" i="34"/>
  <c r="E90" i="34"/>
  <c r="H116" i="33"/>
  <c r="I113" i="33"/>
  <c r="F27" i="35"/>
  <c r="E70" i="34"/>
  <c r="I50" i="33"/>
  <c r="C94" i="34"/>
  <c r="G94" i="34" s="1"/>
  <c r="G92" i="34"/>
  <c r="F402" i="35"/>
  <c r="K402" i="35"/>
  <c r="I83" i="33"/>
  <c r="H86" i="33"/>
  <c r="K389" i="35"/>
  <c r="F389" i="35"/>
  <c r="H102" i="34"/>
  <c r="F254" i="35"/>
  <c r="K254" i="35"/>
  <c r="K396" i="35"/>
  <c r="F396" i="35"/>
  <c r="K147" i="35"/>
  <c r="F147" i="35"/>
  <c r="H98" i="34"/>
  <c r="H78" i="34"/>
  <c r="K193" i="35"/>
  <c r="F193" i="35"/>
  <c r="I100" i="33"/>
  <c r="G64" i="34"/>
  <c r="C66" i="34"/>
  <c r="G66" i="34" s="1"/>
  <c r="C78" i="34"/>
  <c r="G78" i="34" s="1"/>
  <c r="G76" i="34"/>
  <c r="F156" i="35"/>
  <c r="K156" i="35"/>
  <c r="N181" i="10"/>
  <c r="K183" i="10"/>
  <c r="K185" i="10" s="1"/>
  <c r="F177" i="1"/>
  <c r="L177" i="1"/>
  <c r="J314" i="9"/>
  <c r="F314" i="9"/>
  <c r="J162" i="2"/>
  <c r="H162" i="2"/>
  <c r="L162" i="2"/>
  <c r="H320" i="6"/>
  <c r="J320" i="6"/>
  <c r="L320" i="6"/>
  <c r="L311" i="13"/>
  <c r="D313" i="9"/>
  <c r="D318" i="9" s="1"/>
  <c r="J175" i="2"/>
  <c r="H175" i="2"/>
  <c r="H306" i="9"/>
  <c r="F183" i="2"/>
  <c r="J250" i="3"/>
  <c r="H250" i="3"/>
  <c r="G408" i="35"/>
  <c r="L408" i="35"/>
  <c r="L374" i="35"/>
  <c r="G374" i="35"/>
  <c r="L340" i="35"/>
  <c r="G340" i="35"/>
  <c r="L306" i="35"/>
  <c r="G306" i="35"/>
  <c r="L272" i="35"/>
  <c r="G272" i="35"/>
  <c r="L238" i="35"/>
  <c r="G238" i="35"/>
  <c r="C34" i="35"/>
  <c r="F306" i="9"/>
  <c r="L182" i="2"/>
  <c r="L179" i="1"/>
  <c r="J164" i="2"/>
  <c r="J178" i="2"/>
  <c r="H178" i="2"/>
  <c r="L172" i="2"/>
  <c r="H183" i="2"/>
  <c r="H174" i="2"/>
  <c r="F163" i="2"/>
  <c r="L178" i="2"/>
  <c r="C68" i="35"/>
  <c r="F168" i="2"/>
  <c r="H242" i="3"/>
  <c r="C102" i="35"/>
  <c r="L184" i="2"/>
  <c r="L306" i="9"/>
  <c r="F250" i="3"/>
  <c r="J167" i="2"/>
  <c r="L242" i="3"/>
  <c r="L183" i="1"/>
  <c r="L174" i="2"/>
  <c r="F242" i="3"/>
  <c r="J184" i="2"/>
  <c r="H165" i="2"/>
  <c r="L160" i="2"/>
  <c r="M404" i="35"/>
  <c r="H370" i="35"/>
  <c r="H404" i="35"/>
  <c r="M336" i="35"/>
  <c r="H302" i="35"/>
  <c r="H336" i="35"/>
  <c r="M370" i="35"/>
  <c r="M302" i="35"/>
  <c r="F168" i="1"/>
  <c r="F165" i="2"/>
  <c r="H177" i="1"/>
  <c r="F180" i="2"/>
  <c r="H167" i="2"/>
  <c r="H163" i="2"/>
  <c r="H179" i="1"/>
  <c r="L180" i="2"/>
  <c r="L165" i="2"/>
  <c r="J168" i="1"/>
  <c r="E188" i="2"/>
  <c r="J163" i="2"/>
  <c r="J312" i="9"/>
  <c r="H372" i="35"/>
  <c r="M406" i="35"/>
  <c r="M304" i="35"/>
  <c r="H406" i="35"/>
  <c r="H304" i="35"/>
  <c r="M338" i="35"/>
  <c r="M372" i="35"/>
  <c r="H338" i="35"/>
  <c r="L178" i="1"/>
  <c r="L296" i="9"/>
  <c r="J178" i="1"/>
  <c r="L176" i="1"/>
  <c r="H164" i="1"/>
  <c r="J176" i="1"/>
  <c r="E189" i="1"/>
  <c r="H312" i="9"/>
  <c r="F176" i="1"/>
  <c r="F164" i="2"/>
  <c r="L159" i="2"/>
  <c r="J159" i="2"/>
  <c r="F182" i="2"/>
  <c r="H160" i="2"/>
  <c r="H172" i="2"/>
  <c r="J174" i="2"/>
  <c r="J180" i="2"/>
  <c r="F176" i="2"/>
  <c r="F167" i="2"/>
  <c r="J176" i="2"/>
  <c r="L176" i="2"/>
  <c r="L170" i="2"/>
  <c r="J183" i="2"/>
  <c r="F160" i="2"/>
  <c r="J172" i="2"/>
  <c r="H170" i="2"/>
  <c r="H168" i="2"/>
  <c r="J170" i="2"/>
  <c r="J185" i="2"/>
  <c r="H173" i="2"/>
  <c r="L185" i="2"/>
  <c r="H164" i="2"/>
  <c r="L168" i="2"/>
  <c r="L173" i="2"/>
  <c r="K190" i="2"/>
  <c r="F177" i="2"/>
  <c r="L177" i="2"/>
  <c r="F173" i="2"/>
  <c r="F161" i="2"/>
  <c r="H161" i="2"/>
  <c r="J161" i="2"/>
  <c r="L161" i="2"/>
  <c r="L179" i="2"/>
  <c r="J179" i="2"/>
  <c r="F179" i="2"/>
  <c r="H179" i="2"/>
  <c r="F184" i="35"/>
  <c r="K184" i="35"/>
  <c r="F14" i="35"/>
  <c r="F286" i="35"/>
  <c r="K286" i="35"/>
  <c r="F252" i="35"/>
  <c r="K252" i="35"/>
  <c r="K150" i="35"/>
  <c r="F150" i="35"/>
  <c r="F48" i="35"/>
  <c r="K48" i="35"/>
  <c r="F116" i="35"/>
  <c r="K116" i="35"/>
  <c r="F320" i="35"/>
  <c r="K320" i="35"/>
  <c r="K388" i="35"/>
  <c r="F388" i="35"/>
  <c r="F354" i="35"/>
  <c r="K354" i="35"/>
  <c r="F218" i="35"/>
  <c r="K218" i="35"/>
  <c r="F82" i="35"/>
  <c r="K82" i="35"/>
  <c r="F110" i="35"/>
  <c r="K110" i="35"/>
  <c r="K280" i="35"/>
  <c r="F280" i="35"/>
  <c r="C306" i="35"/>
  <c r="K178" i="35"/>
  <c r="F178" i="35"/>
  <c r="K8" i="35"/>
  <c r="F8" i="35"/>
  <c r="F246" i="35"/>
  <c r="K246" i="35"/>
  <c r="F212" i="35"/>
  <c r="K212" i="35"/>
  <c r="F382" i="35"/>
  <c r="K382" i="35"/>
  <c r="C408" i="35"/>
  <c r="K144" i="35"/>
  <c r="F144" i="35"/>
  <c r="C374" i="35"/>
  <c r="K348" i="35"/>
  <c r="F348" i="35"/>
  <c r="K42" i="35"/>
  <c r="F76" i="35"/>
  <c r="K76" i="35"/>
  <c r="F314" i="35"/>
  <c r="K314" i="35"/>
  <c r="C340" i="35"/>
  <c r="D374" i="35"/>
  <c r="I90" i="33"/>
  <c r="H91" i="33"/>
  <c r="K111" i="35"/>
  <c r="F111" i="35"/>
  <c r="K77" i="35"/>
  <c r="F77" i="35"/>
  <c r="F315" i="35"/>
  <c r="K315" i="35"/>
  <c r="K43" i="35"/>
  <c r="F43" i="35"/>
  <c r="K145" i="35"/>
  <c r="F145" i="35"/>
  <c r="F383" i="35"/>
  <c r="K383" i="35"/>
  <c r="F247" i="35"/>
  <c r="K247" i="35"/>
  <c r="K213" i="35"/>
  <c r="F213" i="35"/>
  <c r="K9" i="35"/>
  <c r="F9" i="35"/>
  <c r="F349" i="35"/>
  <c r="K349" i="35"/>
  <c r="K281" i="35"/>
  <c r="F281" i="35"/>
  <c r="K179" i="35"/>
  <c r="F179" i="35"/>
  <c r="D408" i="35"/>
  <c r="H337" i="35"/>
  <c r="M371" i="35"/>
  <c r="M303" i="35"/>
  <c r="M405" i="35"/>
  <c r="H371" i="35"/>
  <c r="H405" i="35"/>
  <c r="H303" i="35"/>
  <c r="M337" i="35"/>
  <c r="I37" i="34"/>
  <c r="I29" i="34"/>
  <c r="I25" i="34"/>
  <c r="I21" i="34"/>
  <c r="I85" i="34"/>
  <c r="I101" i="34"/>
  <c r="I41" i="34"/>
  <c r="I77" i="34"/>
  <c r="I57" i="34"/>
  <c r="I61" i="34"/>
  <c r="I81" i="34"/>
  <c r="I49" i="34"/>
  <c r="I53" i="34"/>
  <c r="I93" i="34"/>
  <c r="I33" i="34"/>
  <c r="I17" i="34"/>
  <c r="I73" i="34"/>
  <c r="I13" i="34"/>
  <c r="I9" i="34"/>
  <c r="I97" i="34"/>
  <c r="I45" i="34"/>
  <c r="I65" i="34"/>
  <c r="I89" i="34"/>
  <c r="I69" i="34"/>
  <c r="I306" i="35"/>
  <c r="D340" i="35"/>
  <c r="K146" i="35"/>
  <c r="F146" i="35"/>
  <c r="F316" i="35"/>
  <c r="K316" i="35"/>
  <c r="F78" i="35"/>
  <c r="K78" i="35"/>
  <c r="K180" i="35"/>
  <c r="F180" i="35"/>
  <c r="F248" i="35"/>
  <c r="K248" i="35"/>
  <c r="F112" i="35"/>
  <c r="K112" i="35"/>
  <c r="F10" i="35"/>
  <c r="F384" i="35"/>
  <c r="K384" i="35"/>
  <c r="F350" i="35"/>
  <c r="K350" i="35"/>
  <c r="F214" i="35"/>
  <c r="K214" i="35"/>
  <c r="K282" i="35"/>
  <c r="F282" i="35"/>
  <c r="F44" i="35"/>
  <c r="K44" i="35"/>
  <c r="I374" i="35"/>
  <c r="D306" i="35"/>
  <c r="L68" i="35"/>
  <c r="I340" i="35"/>
  <c r="I68" i="35"/>
  <c r="I408" i="35"/>
  <c r="F165" i="1"/>
  <c r="H292" i="9"/>
  <c r="H175" i="1"/>
  <c r="F164" i="1"/>
  <c r="H185" i="2"/>
  <c r="AW39" i="13"/>
  <c r="H177" i="2"/>
  <c r="L315" i="9"/>
  <c r="J304" i="9"/>
  <c r="F171" i="2"/>
  <c r="H171" i="2"/>
  <c r="J171" i="2"/>
  <c r="L171" i="2"/>
  <c r="F181" i="2"/>
  <c r="L181" i="2"/>
  <c r="J179" i="1"/>
  <c r="F171" i="1"/>
  <c r="J174" i="1"/>
  <c r="L238" i="3"/>
  <c r="D186" i="2"/>
  <c r="J171" i="1"/>
  <c r="L312" i="9"/>
  <c r="J181" i="2"/>
  <c r="F315" i="9"/>
  <c r="H231" i="3"/>
  <c r="L254" i="3"/>
  <c r="J254" i="3"/>
  <c r="L236" i="3"/>
  <c r="F253" i="3"/>
  <c r="F238" i="3"/>
  <c r="F245" i="3"/>
  <c r="J231" i="3"/>
  <c r="J238" i="3"/>
  <c r="L231" i="3"/>
  <c r="H232" i="3"/>
  <c r="H245" i="3"/>
  <c r="J253" i="3"/>
  <c r="L237" i="3"/>
  <c r="H253" i="3"/>
  <c r="H237" i="3"/>
  <c r="F237" i="3"/>
  <c r="H230" i="3"/>
  <c r="J246" i="3"/>
  <c r="F254" i="3"/>
  <c r="J251" i="3"/>
  <c r="H229" i="3"/>
  <c r="H251" i="3"/>
  <c r="H252" i="3"/>
  <c r="F252" i="3"/>
  <c r="J252" i="3"/>
  <c r="H243" i="3"/>
  <c r="L232" i="3"/>
  <c r="J247" i="3"/>
  <c r="E258" i="3"/>
  <c r="J243" i="3"/>
  <c r="L230" i="3"/>
  <c r="L243" i="3"/>
  <c r="J236" i="3"/>
  <c r="L245" i="3"/>
  <c r="L246" i="3"/>
  <c r="L229" i="3"/>
  <c r="F230" i="3"/>
  <c r="J235" i="3"/>
  <c r="J240" i="3"/>
  <c r="F246" i="3"/>
  <c r="J232" i="3"/>
  <c r="L251" i="3"/>
  <c r="F236" i="3"/>
  <c r="H255" i="3"/>
  <c r="F249" i="3"/>
  <c r="H240" i="3"/>
  <c r="H247" i="3"/>
  <c r="F235" i="3"/>
  <c r="L240" i="3"/>
  <c r="K260" i="3"/>
  <c r="L255" i="3"/>
  <c r="L235" i="3"/>
  <c r="H239" i="3"/>
  <c r="J239" i="3"/>
  <c r="F229" i="3"/>
  <c r="L239" i="3"/>
  <c r="J249" i="3"/>
  <c r="L249" i="3"/>
  <c r="L244" i="3"/>
  <c r="J244" i="3"/>
  <c r="L241" i="3"/>
  <c r="F241" i="3"/>
  <c r="H241" i="3"/>
  <c r="J241" i="3"/>
  <c r="F244" i="3"/>
  <c r="F255" i="3"/>
  <c r="F233" i="3"/>
  <c r="J233" i="3"/>
  <c r="L233" i="3"/>
  <c r="H233" i="3"/>
  <c r="H244" i="3"/>
  <c r="F247" i="3"/>
  <c r="D256" i="3"/>
  <c r="L184" i="1"/>
  <c r="H183" i="1"/>
  <c r="J183" i="1"/>
  <c r="J170" i="1"/>
  <c r="J165" i="1"/>
  <c r="L168" i="1"/>
  <c r="H178" i="1"/>
  <c r="L164" i="1"/>
  <c r="H184" i="1"/>
  <c r="L163" i="1"/>
  <c r="H165" i="1"/>
  <c r="F174" i="1"/>
  <c r="H171" i="1"/>
  <c r="F161" i="1"/>
  <c r="J181" i="1"/>
  <c r="L169" i="1"/>
  <c r="L162" i="1"/>
  <c r="F169" i="1"/>
  <c r="H174" i="1"/>
  <c r="L161" i="1"/>
  <c r="H181" i="1"/>
  <c r="J163" i="1"/>
  <c r="J184" i="1"/>
  <c r="L166" i="1"/>
  <c r="H163" i="1"/>
  <c r="H169" i="1"/>
  <c r="H166" i="1"/>
  <c r="L180" i="1"/>
  <c r="J161" i="1"/>
  <c r="F181" i="1"/>
  <c r="H180" i="1"/>
  <c r="F175" i="1"/>
  <c r="J180" i="1"/>
  <c r="H162" i="1"/>
  <c r="F186" i="1"/>
  <c r="D187" i="1"/>
  <c r="F162" i="1"/>
  <c r="F166" i="1"/>
  <c r="L186" i="1"/>
  <c r="H182" i="1"/>
  <c r="L182" i="1"/>
  <c r="J182" i="1"/>
  <c r="L170" i="1"/>
  <c r="J175" i="1"/>
  <c r="H186" i="1"/>
  <c r="H170" i="1"/>
  <c r="L185" i="1"/>
  <c r="J185" i="1"/>
  <c r="H185" i="1"/>
  <c r="F185" i="1"/>
  <c r="F172" i="1"/>
  <c r="J172" i="1"/>
  <c r="H172" i="1"/>
  <c r="K191" i="1"/>
  <c r="L293" i="9"/>
  <c r="J293" i="9"/>
  <c r="H311" i="9"/>
  <c r="J311" i="9"/>
  <c r="L311" i="9"/>
  <c r="F296" i="9"/>
  <c r="J296" i="9"/>
  <c r="F293" i="9"/>
  <c r="H310" i="9"/>
  <c r="J310" i="9"/>
  <c r="F310" i="9"/>
  <c r="J315" i="9"/>
  <c r="L310" i="9"/>
  <c r="L304" i="9"/>
  <c r="J302" i="9"/>
  <c r="F302" i="9"/>
  <c r="H302" i="9"/>
  <c r="L292" i="9"/>
  <c r="J317" i="9"/>
  <c r="L317" i="9"/>
  <c r="F292" i="9"/>
  <c r="F317" i="9"/>
  <c r="L305" i="9"/>
  <c r="F305" i="9"/>
  <c r="L298" i="9"/>
  <c r="J316" i="9"/>
  <c r="F316" i="9"/>
  <c r="H291" i="9"/>
  <c r="F304" i="9"/>
  <c r="J291" i="9"/>
  <c r="L291" i="9"/>
  <c r="L303" i="9"/>
  <c r="H300" i="9"/>
  <c r="L300" i="9"/>
  <c r="H305" i="9"/>
  <c r="H294" i="9"/>
  <c r="F303" i="9"/>
  <c r="L316" i="9"/>
  <c r="L308" i="9"/>
  <c r="J294" i="9"/>
  <c r="J300" i="9"/>
  <c r="L294" i="9"/>
  <c r="J303" i="9"/>
  <c r="E320" i="9"/>
  <c r="H298" i="9"/>
  <c r="J298" i="9"/>
  <c r="L299" i="9"/>
  <c r="L301" i="9"/>
  <c r="L297" i="9"/>
  <c r="F301" i="9"/>
  <c r="K322" i="9"/>
  <c r="J299" i="9"/>
  <c r="J309" i="9"/>
  <c r="F309" i="9"/>
  <c r="H299" i="9"/>
  <c r="H308" i="9"/>
  <c r="J308" i="9"/>
  <c r="H309" i="9"/>
  <c r="F297" i="9"/>
  <c r="H297" i="9"/>
  <c r="J301" i="9"/>
  <c r="L307" i="9"/>
  <c r="L295" i="9"/>
  <c r="H295" i="9"/>
  <c r="J295" i="9"/>
  <c r="F295" i="9"/>
  <c r="J307" i="9"/>
  <c r="H307" i="9"/>
  <c r="B129" i="35"/>
  <c r="B24" i="37"/>
  <c r="B118" i="35"/>
  <c r="B26" i="35"/>
  <c r="B24" i="34"/>
  <c r="B19" i="36"/>
  <c r="B225" i="35"/>
  <c r="B261" i="35"/>
  <c r="B115" i="35"/>
  <c r="B351" i="35"/>
  <c r="B364" i="35"/>
  <c r="B400" i="35"/>
  <c r="B297" i="35"/>
  <c r="C16" i="36"/>
  <c r="B29" i="35"/>
  <c r="B299" i="35"/>
  <c r="B79" i="35"/>
  <c r="B32" i="37"/>
  <c r="B188" i="35"/>
  <c r="B130" i="35"/>
  <c r="B47" i="35"/>
  <c r="B126" i="35"/>
  <c r="B398" i="35"/>
  <c r="B81" i="35"/>
  <c r="B63" i="35"/>
  <c r="B295" i="35"/>
  <c r="B96" i="35"/>
  <c r="B333" i="35"/>
  <c r="B323" i="35"/>
  <c r="B224" i="35"/>
  <c r="B21" i="35"/>
  <c r="B92" i="34"/>
  <c r="B284" i="35"/>
  <c r="B226" i="35"/>
  <c r="B88" i="35"/>
  <c r="B15" i="35"/>
  <c r="B322" i="35"/>
  <c r="B25" i="36"/>
  <c r="B21" i="36"/>
  <c r="B402" i="35"/>
  <c r="B335" i="35"/>
  <c r="B334" i="35"/>
  <c r="B183" i="35"/>
  <c r="B34" i="36"/>
  <c r="B23" i="35"/>
  <c r="B12" i="34"/>
  <c r="B165" i="35"/>
  <c r="B7" i="36"/>
  <c r="B326" i="35"/>
  <c r="B365" i="35"/>
  <c r="B264" i="35"/>
  <c r="C20" i="36"/>
  <c r="B154" i="35"/>
  <c r="B33" i="36"/>
  <c r="C15" i="36"/>
  <c r="B161" i="35"/>
  <c r="B32" i="34"/>
  <c r="C14" i="36"/>
  <c r="B25" i="37"/>
  <c r="B64" i="34"/>
  <c r="B32" i="36"/>
  <c r="B298" i="35"/>
  <c r="B321" i="35"/>
  <c r="B61" i="35"/>
  <c r="B318" i="35"/>
  <c r="B20" i="37"/>
  <c r="B367" i="35"/>
  <c r="B403" i="35"/>
  <c r="B221" i="35"/>
  <c r="B93" i="35"/>
  <c r="B189" i="35"/>
  <c r="B228" i="35"/>
  <c r="B153" i="35"/>
  <c r="B288" i="35"/>
  <c r="B68" i="34"/>
  <c r="B90" i="35"/>
  <c r="B25" i="35"/>
  <c r="B89" i="35"/>
  <c r="B290" i="35"/>
  <c r="B185" i="35"/>
  <c r="B9" i="37"/>
  <c r="B360" i="35"/>
  <c r="B26" i="36"/>
  <c r="B31" i="36"/>
  <c r="B59" i="35"/>
  <c r="B356" i="35"/>
  <c r="B219" i="35"/>
  <c r="B227" i="35"/>
  <c r="B26" i="37"/>
  <c r="B330" i="35"/>
  <c r="B124" i="35"/>
  <c r="B72" i="34"/>
  <c r="B58" i="35"/>
  <c r="B97" i="35"/>
  <c r="B358" i="35"/>
  <c r="B49" i="35"/>
  <c r="B216" i="35"/>
  <c r="B160" i="35"/>
  <c r="B76" i="34"/>
  <c r="B20" i="35"/>
  <c r="B196" i="35"/>
  <c r="B22" i="36"/>
  <c r="B84" i="34"/>
  <c r="B12" i="37"/>
  <c r="B191" i="35"/>
  <c r="B352" i="35"/>
  <c r="B23" i="37"/>
  <c r="B192" i="35"/>
  <c r="B223" i="35"/>
  <c r="B27" i="36"/>
  <c r="B62" i="35"/>
  <c r="B399" i="35"/>
  <c r="B197" i="35"/>
  <c r="B44" i="34"/>
  <c r="B100" i="34"/>
  <c r="B30" i="37"/>
  <c r="B155" i="35"/>
  <c r="B260" i="35"/>
  <c r="B92" i="35"/>
  <c r="B397" i="35"/>
  <c r="B52" i="34"/>
  <c r="B198" i="35"/>
  <c r="B91" i="35"/>
  <c r="B159" i="35"/>
  <c r="B257" i="35"/>
  <c r="B83" i="35"/>
  <c r="B162" i="35"/>
  <c r="B35" i="36"/>
  <c r="B28" i="36"/>
  <c r="B258" i="35"/>
  <c r="B164" i="35"/>
  <c r="B95" i="35"/>
  <c r="B229" i="35"/>
  <c r="B16" i="34"/>
  <c r="B17" i="35"/>
  <c r="B120" i="35"/>
  <c r="B152" i="35"/>
  <c r="B28" i="35"/>
  <c r="B60" i="34"/>
  <c r="B51" i="35"/>
  <c r="B54" i="35"/>
  <c r="B55" i="35"/>
  <c r="B11" i="35"/>
  <c r="B114" i="35"/>
  <c r="B369" i="35"/>
  <c r="B325" i="35"/>
  <c r="B60" i="35"/>
  <c r="B392" i="35"/>
  <c r="B48" i="34"/>
  <c r="B366" i="35"/>
  <c r="B34" i="37"/>
  <c r="B319" i="35"/>
  <c r="B21" i="37"/>
  <c r="B361" i="35"/>
  <c r="B259" i="35"/>
  <c r="B395" i="35"/>
  <c r="B294" i="35"/>
  <c r="B29" i="36"/>
  <c r="B24" i="36"/>
  <c r="B46" i="35"/>
  <c r="B186" i="35"/>
  <c r="B220" i="35"/>
  <c r="B232" i="35"/>
  <c r="B156" i="35"/>
  <c r="B19" i="37"/>
  <c r="B29" i="37"/>
  <c r="B84" i="35"/>
  <c r="B151" i="35"/>
  <c r="B24" i="35"/>
  <c r="B123" i="35"/>
  <c r="B255" i="35"/>
  <c r="B362" i="35"/>
  <c r="B7" i="37"/>
  <c r="B363" i="35"/>
  <c r="B36" i="37"/>
  <c r="B387" i="35"/>
  <c r="B287" i="35"/>
  <c r="B300" i="35"/>
  <c r="B254" i="35"/>
  <c r="B119" i="35"/>
  <c r="B80" i="34"/>
  <c r="B148" i="35"/>
  <c r="B391" i="35"/>
  <c r="B57" i="35"/>
  <c r="B5" i="36"/>
  <c r="B230" i="35"/>
  <c r="B33" i="37"/>
  <c r="B250" i="35"/>
  <c r="B390" i="35"/>
  <c r="B53" i="35"/>
  <c r="B18" i="35"/>
  <c r="B199" i="35"/>
  <c r="B147" i="35"/>
  <c r="B8" i="37"/>
  <c r="B56" i="35"/>
  <c r="B8" i="34"/>
  <c r="B393" i="35"/>
  <c r="B249" i="35"/>
  <c r="B10" i="36"/>
  <c r="B317" i="35"/>
  <c r="B125" i="35"/>
  <c r="B285" i="35"/>
  <c r="B127" i="35"/>
  <c r="B265" i="35"/>
  <c r="B217" i="35"/>
  <c r="B12" i="35"/>
  <c r="B19" i="35"/>
  <c r="B40" i="34"/>
  <c r="B37" i="37"/>
  <c r="B251" i="35"/>
  <c r="B301" i="35"/>
  <c r="B28" i="34"/>
  <c r="B328" i="35"/>
  <c r="B193" i="35"/>
  <c r="B22" i="35"/>
  <c r="B331" i="35"/>
  <c r="B56" i="34"/>
  <c r="B357" i="35"/>
  <c r="B28" i="37"/>
  <c r="B267" i="35"/>
  <c r="B13" i="35"/>
  <c r="B195" i="35"/>
  <c r="B215" i="35"/>
  <c r="B231" i="35"/>
  <c r="B113" i="35"/>
  <c r="B233" i="35"/>
  <c r="B289" i="35"/>
  <c r="B389" i="35"/>
  <c r="B386" i="35"/>
  <c r="B332" i="35"/>
  <c r="B87" i="35"/>
  <c r="B85" i="35"/>
  <c r="B283" i="35"/>
  <c r="B149" i="35"/>
  <c r="B385" i="35"/>
  <c r="B163" i="35"/>
  <c r="B80" i="35"/>
  <c r="B262" i="35"/>
  <c r="B122" i="35"/>
  <c r="B396" i="35"/>
  <c r="B117" i="35"/>
  <c r="B401" i="35"/>
  <c r="B6" i="36"/>
  <c r="B368" i="35"/>
  <c r="B190" i="35"/>
  <c r="B359" i="35"/>
  <c r="B17" i="36"/>
  <c r="B121" i="35"/>
  <c r="B182" i="35"/>
  <c r="B291" i="35"/>
  <c r="B45" i="35"/>
  <c r="B23" i="36"/>
  <c r="B266" i="35"/>
  <c r="B94" i="35"/>
  <c r="B253" i="35"/>
  <c r="B50" i="35"/>
  <c r="B86" i="35"/>
  <c r="B256" i="35"/>
  <c r="B222" i="35"/>
  <c r="B263" i="35"/>
  <c r="B27" i="37"/>
  <c r="B353" i="35"/>
  <c r="B355" i="35"/>
  <c r="B20" i="34"/>
  <c r="B394" i="35"/>
  <c r="B181" i="35"/>
  <c r="B324" i="35"/>
  <c r="B52" i="35"/>
  <c r="B88" i="34"/>
  <c r="B296" i="35"/>
  <c r="B18" i="36"/>
  <c r="B27" i="35"/>
  <c r="B96" i="34"/>
  <c r="B131" i="35"/>
  <c r="B292" i="35"/>
  <c r="B329" i="35"/>
  <c r="B293" i="35"/>
  <c r="B36" i="34"/>
  <c r="B187" i="35"/>
  <c r="B35" i="37"/>
  <c r="B128" i="35"/>
  <c r="B31" i="37"/>
  <c r="B158" i="35"/>
  <c r="B327" i="35"/>
  <c r="B16" i="35"/>
  <c r="B30" i="36"/>
  <c r="B194" i="35"/>
  <c r="B157" i="35"/>
  <c r="K306" i="35" l="1"/>
  <c r="F340" i="35"/>
  <c r="K374" i="35"/>
  <c r="G10" i="34"/>
  <c r="K408" i="35"/>
  <c r="L313" i="9"/>
  <c r="J313" i="9"/>
  <c r="H313" i="9"/>
  <c r="F313" i="9"/>
  <c r="C40" i="36"/>
  <c r="M298" i="35"/>
  <c r="M400" i="35"/>
  <c r="H366" i="35"/>
  <c r="M332" i="35"/>
  <c r="H298" i="35"/>
  <c r="H332" i="35"/>
  <c r="M366" i="35"/>
  <c r="H400" i="35"/>
  <c r="H324" i="35"/>
  <c r="M358" i="35"/>
  <c r="M392" i="35"/>
  <c r="H358" i="35"/>
  <c r="H392" i="35"/>
  <c r="M290" i="35"/>
  <c r="H290" i="35"/>
  <c r="M324" i="35"/>
  <c r="M368" i="35"/>
  <c r="H334" i="35"/>
  <c r="H402" i="35"/>
  <c r="H300" i="35"/>
  <c r="M334" i="35"/>
  <c r="M402" i="35"/>
  <c r="H368" i="35"/>
  <c r="M300" i="35"/>
  <c r="H399" i="35"/>
  <c r="M399" i="35"/>
  <c r="H365" i="35"/>
  <c r="M297" i="35"/>
  <c r="M331" i="35"/>
  <c r="H297" i="35"/>
  <c r="H331" i="35"/>
  <c r="M365" i="35"/>
  <c r="F408" i="35"/>
  <c r="F374" i="35"/>
  <c r="K340" i="35"/>
  <c r="M362" i="35"/>
  <c r="H328" i="35"/>
  <c r="M294" i="35"/>
  <c r="H396" i="35"/>
  <c r="H294" i="35"/>
  <c r="M328" i="35"/>
  <c r="H362" i="35"/>
  <c r="M396" i="35"/>
  <c r="M389" i="35"/>
  <c r="H355" i="35"/>
  <c r="H287" i="35"/>
  <c r="M321" i="35"/>
  <c r="M287" i="35"/>
  <c r="M355" i="35"/>
  <c r="H321" i="35"/>
  <c r="H389" i="35"/>
  <c r="M325" i="35"/>
  <c r="H291" i="35"/>
  <c r="H325" i="35"/>
  <c r="M359" i="35"/>
  <c r="M393" i="35"/>
  <c r="H359" i="35"/>
  <c r="H393" i="35"/>
  <c r="M291" i="35"/>
  <c r="M351" i="35"/>
  <c r="H317" i="35"/>
  <c r="H351" i="35"/>
  <c r="M385" i="35"/>
  <c r="H385" i="35"/>
  <c r="H283" i="35"/>
  <c r="M317" i="35"/>
  <c r="M283" i="35"/>
  <c r="H292" i="35"/>
  <c r="M326" i="35"/>
  <c r="M292" i="35"/>
  <c r="H326" i="35"/>
  <c r="M360" i="35"/>
  <c r="H394" i="35"/>
  <c r="M394" i="35"/>
  <c r="H360" i="35"/>
  <c r="M401" i="35"/>
  <c r="H367" i="35"/>
  <c r="M333" i="35"/>
  <c r="H299" i="35"/>
  <c r="M299" i="35"/>
  <c r="H333" i="35"/>
  <c r="M367" i="35"/>
  <c r="H401" i="35"/>
  <c r="H364" i="35"/>
  <c r="M398" i="35"/>
  <c r="H330" i="35"/>
  <c r="M364" i="35"/>
  <c r="M296" i="35"/>
  <c r="H296" i="35"/>
  <c r="M330" i="35"/>
  <c r="H398" i="35"/>
  <c r="H386" i="35"/>
  <c r="M352" i="35"/>
  <c r="H318" i="35"/>
  <c r="M386" i="35"/>
  <c r="H352" i="35"/>
  <c r="H284" i="35"/>
  <c r="M318" i="35"/>
  <c r="M284" i="35"/>
  <c r="B90" i="34"/>
  <c r="I94" i="34" s="1"/>
  <c r="I92" i="34"/>
  <c r="B26" i="34"/>
  <c r="I30" i="34" s="1"/>
  <c r="I28" i="34"/>
  <c r="B78" i="34"/>
  <c r="I82" i="34" s="1"/>
  <c r="I80" i="34"/>
  <c r="B38" i="34"/>
  <c r="I42" i="34" s="1"/>
  <c r="I40" i="34"/>
  <c r="B66" i="34"/>
  <c r="I70" i="34" s="1"/>
  <c r="I68" i="34"/>
  <c r="B46" i="34"/>
  <c r="I50" i="34" s="1"/>
  <c r="I48" i="34"/>
  <c r="B54" i="34"/>
  <c r="I58" i="34" s="1"/>
  <c r="I56" i="34"/>
  <c r="B22" i="34"/>
  <c r="I26" i="34" s="1"/>
  <c r="I24" i="34"/>
  <c r="B102" i="34"/>
  <c r="B82" i="34"/>
  <c r="I86" i="34" s="1"/>
  <c r="I84" i="34"/>
  <c r="I12" i="34"/>
  <c r="I8" i="34"/>
  <c r="B10" i="34"/>
  <c r="I14" i="34" s="1"/>
  <c r="B30" i="34"/>
  <c r="I34" i="34" s="1"/>
  <c r="I32" i="34"/>
  <c r="B42" i="34"/>
  <c r="I46" i="34" s="1"/>
  <c r="I44" i="34"/>
  <c r="B50" i="34"/>
  <c r="I54" i="34" s="1"/>
  <c r="I52" i="34"/>
  <c r="B58" i="34"/>
  <c r="I62" i="34" s="1"/>
  <c r="I60" i="34"/>
  <c r="B14" i="34"/>
  <c r="I18" i="34" s="1"/>
  <c r="I16" i="34"/>
  <c r="B98" i="34"/>
  <c r="I102" i="34" s="1"/>
  <c r="I100" i="34"/>
  <c r="B34" i="34"/>
  <c r="I38" i="34" s="1"/>
  <c r="I36" i="34"/>
  <c r="B70" i="34"/>
  <c r="I74" i="34" s="1"/>
  <c r="I72" i="34"/>
  <c r="B86" i="34"/>
  <c r="I90" i="34" s="1"/>
  <c r="I88" i="34"/>
  <c r="B62" i="34"/>
  <c r="I66" i="34" s="1"/>
  <c r="I64" i="34"/>
  <c r="B18" i="34"/>
  <c r="I22" i="34" s="1"/>
  <c r="I20" i="34"/>
  <c r="B94" i="34"/>
  <c r="I98" i="34" s="1"/>
  <c r="I96" i="34"/>
  <c r="B74" i="34"/>
  <c r="I78" i="34" s="1"/>
  <c r="I76" i="34"/>
  <c r="H319" i="35"/>
  <c r="M353" i="35"/>
  <c r="M285" i="35"/>
  <c r="M387" i="35"/>
  <c r="H353" i="35"/>
  <c r="H285" i="35"/>
  <c r="M319" i="35"/>
  <c r="H387" i="35"/>
  <c r="M289" i="35"/>
  <c r="M323" i="35"/>
  <c r="H289" i="35"/>
  <c r="H391" i="35"/>
  <c r="H357" i="35"/>
  <c r="M391" i="35"/>
  <c r="H323" i="35"/>
  <c r="M357" i="35"/>
  <c r="M322" i="35"/>
  <c r="H288" i="35"/>
  <c r="M288" i="35"/>
  <c r="H390" i="35"/>
  <c r="M356" i="35"/>
  <c r="H322" i="35"/>
  <c r="H356" i="35"/>
  <c r="M390" i="35"/>
  <c r="F306" i="35"/>
  <c r="M301" i="35"/>
  <c r="M403" i="35"/>
  <c r="H369" i="35"/>
  <c r="H301" i="35"/>
  <c r="M335" i="35"/>
  <c r="M369" i="35"/>
  <c r="H335" i="35"/>
  <c r="H403" i="35"/>
  <c r="M363" i="35"/>
  <c r="H329" i="35"/>
  <c r="H363" i="35"/>
  <c r="M397" i="35"/>
  <c r="H397" i="35"/>
  <c r="H295" i="35"/>
  <c r="M329" i="35"/>
  <c r="M295" i="35"/>
  <c r="M327" i="35"/>
  <c r="H293" i="35"/>
  <c r="H361" i="35"/>
  <c r="M395" i="35"/>
  <c r="M293" i="35"/>
  <c r="H327" i="35"/>
  <c r="M361" i="35"/>
  <c r="H395" i="35"/>
  <c r="B184" i="35"/>
  <c r="B218" i="35"/>
  <c r="B246" i="35"/>
  <c r="B150" i="35"/>
  <c r="B179" i="35"/>
  <c r="B286" i="35"/>
  <c r="B349" i="35"/>
  <c r="B282" i="35"/>
  <c r="B76" i="35"/>
  <c r="B10" i="35"/>
  <c r="B14" i="35"/>
  <c r="B44" i="35"/>
  <c r="B247" i="35"/>
  <c r="B48" i="35"/>
  <c r="B78" i="35"/>
  <c r="B350" i="35"/>
  <c r="B320" i="35"/>
  <c r="B213" i="35"/>
  <c r="B382" i="35"/>
  <c r="B17" i="37"/>
  <c r="B146" i="35"/>
  <c r="B354" i="35"/>
  <c r="B248" i="35"/>
  <c r="B8" i="35"/>
  <c r="B14" i="36"/>
  <c r="B16" i="37"/>
  <c r="B348" i="35"/>
  <c r="B212" i="35"/>
  <c r="B82" i="35"/>
  <c r="B252" i="35"/>
  <c r="B42" i="35"/>
  <c r="B314" i="35"/>
  <c r="B214" i="35"/>
  <c r="B9" i="35"/>
  <c r="B180" i="35"/>
  <c r="B43" i="35"/>
  <c r="B281" i="35"/>
  <c r="B388" i="35"/>
  <c r="B280" i="35"/>
  <c r="B316" i="35"/>
  <c r="B178" i="35"/>
  <c r="B145" i="35"/>
  <c r="B20" i="36"/>
  <c r="B110" i="35"/>
  <c r="B383" i="35"/>
  <c r="B22" i="37"/>
  <c r="B315" i="35"/>
  <c r="B77" i="35"/>
  <c r="B384" i="35"/>
  <c r="B15" i="36"/>
  <c r="B116" i="35"/>
  <c r="B16" i="36"/>
  <c r="B144" i="35"/>
  <c r="B112" i="35"/>
  <c r="B111" i="35"/>
  <c r="B18" i="37"/>
  <c r="B34" i="35" l="1"/>
  <c r="H382" i="35"/>
  <c r="M382" i="35"/>
  <c r="H348" i="35"/>
  <c r="M280" i="35"/>
  <c r="H314" i="35"/>
  <c r="M348" i="35"/>
  <c r="H280" i="35"/>
  <c r="M314" i="35"/>
  <c r="I10" i="34"/>
  <c r="M316" i="35"/>
  <c r="H282" i="35"/>
  <c r="H384" i="35"/>
  <c r="M282" i="35"/>
  <c r="M384" i="35"/>
  <c r="H350" i="35"/>
  <c r="M350" i="35"/>
  <c r="H316" i="35"/>
  <c r="H354" i="35"/>
  <c r="M388" i="35"/>
  <c r="H320" i="35"/>
  <c r="M354" i="35"/>
  <c r="H388" i="35"/>
  <c r="H286" i="35"/>
  <c r="M320" i="35"/>
  <c r="M286" i="35"/>
  <c r="M383" i="35"/>
  <c r="H349" i="35"/>
  <c r="B374" i="35"/>
  <c r="H374" i="35" s="1"/>
  <c r="H383" i="35"/>
  <c r="B408" i="35"/>
  <c r="M281" i="35"/>
  <c r="H281" i="35"/>
  <c r="M315" i="35"/>
  <c r="B306" i="35"/>
  <c r="H306" i="35" s="1"/>
  <c r="H315" i="35"/>
  <c r="M349" i="35"/>
  <c r="B340" i="35"/>
  <c r="M340" i="35" s="1"/>
  <c r="B537" i="7"/>
  <c r="B532" i="7"/>
  <c r="B530" i="7"/>
  <c r="B525" i="7"/>
  <c r="B523" i="7"/>
  <c r="B522" i="7"/>
  <c r="B519" i="7"/>
  <c r="B518" i="7"/>
  <c r="B517" i="7"/>
  <c r="B516" i="7"/>
  <c r="B515" i="7"/>
  <c r="B514" i="7"/>
  <c r="B513" i="7"/>
  <c r="B512" i="7"/>
  <c r="B511" i="7"/>
  <c r="B314" i="6"/>
  <c r="B307" i="6"/>
  <c r="B298" i="6"/>
  <c r="B296" i="6"/>
  <c r="B104" i="33"/>
  <c r="B6" i="32"/>
  <c r="B119" i="33"/>
  <c r="C6" i="32"/>
  <c r="B9" i="33"/>
  <c r="C19" i="33"/>
  <c r="C64" i="33"/>
  <c r="B84" i="33"/>
  <c r="C34" i="33"/>
  <c r="J6" i="32"/>
  <c r="B54" i="33"/>
  <c r="C94" i="33"/>
  <c r="C18" i="32"/>
  <c r="C29" i="33"/>
  <c r="F6" i="32"/>
  <c r="C69" i="33"/>
  <c r="C109" i="33"/>
  <c r="B94" i="33"/>
  <c r="C89" i="33"/>
  <c r="B74" i="33"/>
  <c r="C74" i="33"/>
  <c r="C119" i="33"/>
  <c r="C24" i="33"/>
  <c r="C14" i="33"/>
  <c r="B79" i="33"/>
  <c r="C39" i="33"/>
  <c r="C84" i="33"/>
  <c r="B109" i="33"/>
  <c r="B19" i="33"/>
  <c r="C59" i="33"/>
  <c r="H6" i="32"/>
  <c r="B114" i="33"/>
  <c r="B24" i="33"/>
  <c r="B69" i="33"/>
  <c r="B29" i="33"/>
  <c r="B34" i="33"/>
  <c r="F18" i="32"/>
  <c r="B59" i="33"/>
  <c r="B99" i="33"/>
  <c r="B39" i="33"/>
  <c r="C9" i="33"/>
  <c r="I6" i="32"/>
  <c r="B44" i="33"/>
  <c r="B18" i="32"/>
  <c r="C79" i="33"/>
  <c r="C44" i="33"/>
  <c r="C99" i="33"/>
  <c r="B89" i="33"/>
  <c r="H18" i="32"/>
  <c r="B49" i="33"/>
  <c r="C49" i="33"/>
  <c r="B64" i="33"/>
  <c r="J18" i="32"/>
  <c r="B14" i="33"/>
  <c r="C114" i="33"/>
  <c r="C104" i="33"/>
  <c r="C54" i="33"/>
  <c r="H408" i="35" l="1"/>
  <c r="M408" i="35"/>
  <c r="M306" i="35"/>
  <c r="H340" i="35"/>
  <c r="E21" i="33"/>
  <c r="C76" i="33"/>
  <c r="G81" i="33" s="1"/>
  <c r="G74" i="33"/>
  <c r="C41" i="33"/>
  <c r="G39" i="33"/>
  <c r="C36" i="33"/>
  <c r="G34" i="33"/>
  <c r="C121" i="33"/>
  <c r="G119" i="33"/>
  <c r="C16" i="33"/>
  <c r="G14" i="33"/>
  <c r="C91" i="33"/>
  <c r="G96" i="33" s="1"/>
  <c r="G89" i="33"/>
  <c r="C61" i="33"/>
  <c r="G59" i="33"/>
  <c r="C46" i="33"/>
  <c r="G44" i="33"/>
  <c r="C11" i="33"/>
  <c r="G9" i="33"/>
  <c r="C86" i="33"/>
  <c r="G91" i="33" s="1"/>
  <c r="G84" i="33"/>
  <c r="C21" i="33"/>
  <c r="G19" i="33"/>
  <c r="C96" i="33"/>
  <c r="G101" i="33" s="1"/>
  <c r="G94" i="33"/>
  <c r="C26" i="33"/>
  <c r="G21" i="33" s="1"/>
  <c r="G24" i="33"/>
  <c r="C71" i="33"/>
  <c r="G76" i="33" s="1"/>
  <c r="G69" i="33"/>
  <c r="C56" i="33"/>
  <c r="G54" i="33"/>
  <c r="C51" i="33"/>
  <c r="G49" i="33"/>
  <c r="C101" i="33"/>
  <c r="G106" i="33" s="1"/>
  <c r="G99" i="33"/>
  <c r="C66" i="33"/>
  <c r="G64" i="33"/>
  <c r="C116" i="33"/>
  <c r="G121" i="33" s="1"/>
  <c r="G114" i="33"/>
  <c r="C111" i="33"/>
  <c r="G116" i="33" s="1"/>
  <c r="G109" i="33"/>
  <c r="C31" i="33"/>
  <c r="G29" i="33"/>
  <c r="C81" i="33"/>
  <c r="G86" i="33" s="1"/>
  <c r="G79" i="33"/>
  <c r="C106" i="33"/>
  <c r="G111" i="33" s="1"/>
  <c r="G104" i="33"/>
  <c r="B31" i="33"/>
  <c r="I29" i="33"/>
  <c r="B51" i="33"/>
  <c r="I49" i="33"/>
  <c r="B76" i="33"/>
  <c r="I76" i="33" s="1"/>
  <c r="I74" i="33"/>
  <c r="B116" i="33"/>
  <c r="I116" i="33" s="1"/>
  <c r="I114" i="33"/>
  <c r="B71" i="33"/>
  <c r="I69" i="33"/>
  <c r="B66" i="33"/>
  <c r="I64" i="33"/>
  <c r="B16" i="33"/>
  <c r="I14" i="33"/>
  <c r="B11" i="33"/>
  <c r="I9" i="33"/>
  <c r="B41" i="33"/>
  <c r="I39" i="33"/>
  <c r="B101" i="33"/>
  <c r="I101" i="33" s="1"/>
  <c r="I99" i="33"/>
  <c r="B121" i="33"/>
  <c r="I121" i="33" s="1"/>
  <c r="I119" i="33"/>
  <c r="B46" i="33"/>
  <c r="I44" i="33"/>
  <c r="B96" i="33"/>
  <c r="I96" i="33" s="1"/>
  <c r="I94" i="33"/>
  <c r="B106" i="33"/>
  <c r="I106" i="33" s="1"/>
  <c r="I104" i="33"/>
  <c r="B86" i="33"/>
  <c r="I86" i="33" s="1"/>
  <c r="I84" i="33"/>
  <c r="B26" i="33"/>
  <c r="I24" i="33"/>
  <c r="B61" i="33"/>
  <c r="I61" i="33" s="1"/>
  <c r="I59" i="33"/>
  <c r="B81" i="33"/>
  <c r="I81" i="33" s="1"/>
  <c r="I79" i="33"/>
  <c r="B91" i="33"/>
  <c r="I91" i="33" s="1"/>
  <c r="I89" i="33"/>
  <c r="B36" i="33"/>
  <c r="I34" i="33"/>
  <c r="B111" i="33"/>
  <c r="I111" i="33" s="1"/>
  <c r="I109" i="33"/>
  <c r="B21" i="33"/>
  <c r="I21" i="33" s="1"/>
  <c r="I19" i="33"/>
  <c r="B56" i="33"/>
  <c r="I54" i="33"/>
  <c r="M374" i="35"/>
  <c r="B293" i="6"/>
  <c r="B291" i="6"/>
  <c r="B290" i="6"/>
  <c r="B289" i="6"/>
  <c r="B288" i="6"/>
  <c r="D6" i="32"/>
  <c r="D18" i="32"/>
  <c r="B418" i="5" l="1"/>
  <c r="B421" i="5"/>
  <c r="B415" i="5"/>
  <c r="B414" i="5"/>
  <c r="B403" i="5"/>
  <c r="B402" i="5"/>
  <c r="C17" i="32"/>
  <c r="B17" i="32"/>
  <c r="H17" i="32"/>
  <c r="F17" i="32"/>
  <c r="B401" i="5" l="1"/>
  <c r="B400" i="5"/>
  <c r="B399" i="5"/>
  <c r="B398" i="5"/>
  <c r="B397" i="5"/>
  <c r="B396" i="5"/>
  <c r="B395" i="5"/>
  <c r="B249" i="4"/>
  <c r="B248" i="4"/>
  <c r="B237" i="4"/>
  <c r="B236" i="4"/>
  <c r="B235" i="4"/>
  <c r="B234" i="4"/>
  <c r="B233" i="4"/>
  <c r="B232" i="4"/>
  <c r="B230" i="4"/>
  <c r="B229" i="4"/>
  <c r="B216" i="3"/>
  <c r="B208" i="3"/>
  <c r="B205" i="3"/>
  <c r="B203" i="3"/>
  <c r="B202" i="3"/>
  <c r="B201" i="3"/>
  <c r="B200" i="3"/>
  <c r="B198" i="3"/>
  <c r="B197" i="3"/>
  <c r="B146" i="2"/>
  <c r="B135" i="2"/>
  <c r="B133" i="2"/>
  <c r="B132" i="2"/>
  <c r="B153" i="1"/>
  <c r="B147" i="1"/>
  <c r="B146" i="1"/>
  <c r="B139" i="1"/>
  <c r="B138" i="1"/>
  <c r="B134" i="1"/>
  <c r="B133" i="1"/>
  <c r="B132" i="1"/>
  <c r="B131" i="1"/>
  <c r="B128" i="1"/>
  <c r="B130" i="1"/>
  <c r="B129" i="1"/>
  <c r="B127" i="1"/>
  <c r="H14" i="32"/>
  <c r="F14" i="32"/>
  <c r="F15" i="32"/>
  <c r="I14" i="32"/>
  <c r="D17" i="32"/>
  <c r="B14" i="32"/>
  <c r="J14" i="32"/>
  <c r="I15" i="32"/>
  <c r="C14" i="32"/>
  <c r="J15" i="32"/>
  <c r="B154" i="2" l="1"/>
  <c r="C40" i="32"/>
  <c r="B224" i="3"/>
  <c r="B256" i="4"/>
  <c r="B154" i="1"/>
  <c r="E7" i="37"/>
  <c r="E8" i="37"/>
  <c r="E9" i="37"/>
  <c r="B10" i="37"/>
  <c r="C10" i="37"/>
  <c r="D10" i="37"/>
  <c r="E12" i="37"/>
  <c r="E13" i="37"/>
  <c r="B14" i="37"/>
  <c r="C14" i="37"/>
  <c r="D14" i="37"/>
  <c r="E16" i="37"/>
  <c r="E17" i="37"/>
  <c r="E18" i="37"/>
  <c r="E19" i="37"/>
  <c r="E20" i="37"/>
  <c r="E21" i="37"/>
  <c r="E22" i="37"/>
  <c r="E23" i="37"/>
  <c r="E24" i="37"/>
  <c r="E25" i="37"/>
  <c r="E26" i="37"/>
  <c r="E27" i="37"/>
  <c r="E28" i="37"/>
  <c r="E29" i="37"/>
  <c r="E30" i="37"/>
  <c r="E31" i="37"/>
  <c r="E32" i="37"/>
  <c r="E33" i="37"/>
  <c r="E34" i="37"/>
  <c r="E35" i="37"/>
  <c r="E36" i="37"/>
  <c r="E37" i="37"/>
  <c r="E38" i="37"/>
  <c r="E39" i="37"/>
  <c r="E40" i="37"/>
  <c r="E41" i="37"/>
  <c r="B42" i="37"/>
  <c r="C42" i="37"/>
  <c r="D42" i="37"/>
  <c r="E5" i="36"/>
  <c r="G5" i="36"/>
  <c r="E6" i="36"/>
  <c r="G6" i="36"/>
  <c r="E7" i="36"/>
  <c r="G7" i="36"/>
  <c r="B8" i="36"/>
  <c r="C8" i="36"/>
  <c r="D8" i="36"/>
  <c r="F8" i="36"/>
  <c r="E10" i="36"/>
  <c r="G10" i="36"/>
  <c r="E11" i="36"/>
  <c r="G11" i="36"/>
  <c r="B12" i="36"/>
  <c r="C12" i="36"/>
  <c r="D12" i="36"/>
  <c r="F12" i="36"/>
  <c r="E14" i="36"/>
  <c r="G14" i="36"/>
  <c r="E15" i="36"/>
  <c r="G15" i="36"/>
  <c r="E16" i="36"/>
  <c r="G16" i="36"/>
  <c r="E17" i="36"/>
  <c r="G17" i="36"/>
  <c r="E18" i="36"/>
  <c r="G18" i="36"/>
  <c r="E19" i="36"/>
  <c r="G19" i="36"/>
  <c r="E20" i="36"/>
  <c r="G20" i="36"/>
  <c r="E21" i="36"/>
  <c r="G21" i="36"/>
  <c r="E22" i="36"/>
  <c r="G22" i="36"/>
  <c r="E23" i="36"/>
  <c r="G23" i="36"/>
  <c r="E24" i="36"/>
  <c r="G24" i="36"/>
  <c r="E25" i="36"/>
  <c r="G25" i="36"/>
  <c r="E26" i="36"/>
  <c r="G26" i="36"/>
  <c r="E27" i="36"/>
  <c r="G27" i="36"/>
  <c r="E28" i="36"/>
  <c r="G28" i="36"/>
  <c r="E29" i="36"/>
  <c r="G29" i="36"/>
  <c r="E30" i="36"/>
  <c r="G30" i="36"/>
  <c r="E31" i="36"/>
  <c r="G31" i="36"/>
  <c r="E32" i="36"/>
  <c r="G32" i="36"/>
  <c r="E33" i="36"/>
  <c r="G33" i="36"/>
  <c r="E34" i="36"/>
  <c r="G34" i="36"/>
  <c r="E35" i="36"/>
  <c r="G35" i="36"/>
  <c r="E36" i="36"/>
  <c r="G36" i="36"/>
  <c r="E37" i="36"/>
  <c r="G37" i="36"/>
  <c r="E38" i="36"/>
  <c r="G38" i="36"/>
  <c r="E39" i="36"/>
  <c r="G39" i="36"/>
  <c r="B40" i="36"/>
  <c r="D40" i="36"/>
  <c r="F40" i="36"/>
  <c r="H8" i="35"/>
  <c r="M8" i="35"/>
  <c r="H9" i="35"/>
  <c r="M9" i="35"/>
  <c r="H10" i="35"/>
  <c r="K10" i="35"/>
  <c r="M10" i="35"/>
  <c r="H11" i="35"/>
  <c r="K11" i="35"/>
  <c r="M11" i="35"/>
  <c r="H12" i="35"/>
  <c r="K12" i="35"/>
  <c r="M12" i="35"/>
  <c r="H13" i="35"/>
  <c r="K13" i="35"/>
  <c r="M13" i="35"/>
  <c r="H14" i="35"/>
  <c r="K14" i="35"/>
  <c r="M14" i="35"/>
  <c r="H15" i="35"/>
  <c r="K15" i="35"/>
  <c r="M15" i="35"/>
  <c r="H16" i="35"/>
  <c r="K16" i="35"/>
  <c r="M16" i="35"/>
  <c r="H17" i="35"/>
  <c r="K17" i="35"/>
  <c r="M17" i="35"/>
  <c r="H18" i="35"/>
  <c r="K18" i="35"/>
  <c r="M18" i="35"/>
  <c r="H19" i="35"/>
  <c r="K19" i="35"/>
  <c r="M19" i="35"/>
  <c r="H20" i="35"/>
  <c r="K20" i="35"/>
  <c r="M20" i="35"/>
  <c r="H21" i="35"/>
  <c r="K21" i="35"/>
  <c r="M21" i="35"/>
  <c r="H22" i="35"/>
  <c r="K22" i="35"/>
  <c r="M22" i="35"/>
  <c r="H23" i="35"/>
  <c r="K23" i="35"/>
  <c r="M23" i="35"/>
  <c r="H24" i="35"/>
  <c r="K24" i="35"/>
  <c r="M24" i="35"/>
  <c r="H25" i="35"/>
  <c r="K25" i="35"/>
  <c r="M25" i="35"/>
  <c r="H26" i="35"/>
  <c r="K26" i="35"/>
  <c r="M26" i="35"/>
  <c r="H27" i="35"/>
  <c r="K27" i="35"/>
  <c r="M27" i="35"/>
  <c r="H28" i="35"/>
  <c r="K28" i="35"/>
  <c r="M28" i="35"/>
  <c r="H29" i="35"/>
  <c r="K29" i="35"/>
  <c r="M29" i="35"/>
  <c r="H30" i="35"/>
  <c r="K30" i="35"/>
  <c r="M30" i="35"/>
  <c r="H31" i="35"/>
  <c r="K31" i="35"/>
  <c r="M31" i="35"/>
  <c r="H32" i="35"/>
  <c r="K32" i="35"/>
  <c r="M32" i="35"/>
  <c r="H33" i="35"/>
  <c r="K33" i="35"/>
  <c r="M33" i="35"/>
  <c r="D34" i="35"/>
  <c r="E34" i="35"/>
  <c r="G34" i="35"/>
  <c r="I34" i="35"/>
  <c r="J34" i="35"/>
  <c r="L34" i="35"/>
  <c r="M34" i="35" s="1"/>
  <c r="F42" i="35"/>
  <c r="H42" i="35"/>
  <c r="M42" i="35"/>
  <c r="H43" i="35"/>
  <c r="M43" i="35"/>
  <c r="H44" i="35"/>
  <c r="M44" i="35"/>
  <c r="H45" i="35"/>
  <c r="M45" i="35"/>
  <c r="H46" i="35"/>
  <c r="M46" i="35"/>
  <c r="H47" i="35"/>
  <c r="M47" i="35"/>
  <c r="H48" i="35"/>
  <c r="M48" i="35"/>
  <c r="H49" i="35"/>
  <c r="M49" i="35"/>
  <c r="H50" i="35"/>
  <c r="M50" i="35"/>
  <c r="H51" i="35"/>
  <c r="M51" i="35"/>
  <c r="H52" i="35"/>
  <c r="M52" i="35"/>
  <c r="H53" i="35"/>
  <c r="M53" i="35"/>
  <c r="H54" i="35"/>
  <c r="M54" i="35"/>
  <c r="H55" i="35"/>
  <c r="M55" i="35"/>
  <c r="H56" i="35"/>
  <c r="M56" i="35"/>
  <c r="H57" i="35"/>
  <c r="M57" i="35"/>
  <c r="H58" i="35"/>
  <c r="M58" i="35"/>
  <c r="H59" i="35"/>
  <c r="M59" i="35"/>
  <c r="H60" i="35"/>
  <c r="M60" i="35"/>
  <c r="H61" i="35"/>
  <c r="M61" i="35"/>
  <c r="H62" i="35"/>
  <c r="M62" i="35"/>
  <c r="H63" i="35"/>
  <c r="M63" i="35"/>
  <c r="H64" i="35"/>
  <c r="M64" i="35"/>
  <c r="H65" i="35"/>
  <c r="M65" i="35"/>
  <c r="H66" i="35"/>
  <c r="M66" i="35"/>
  <c r="H67" i="35"/>
  <c r="M67" i="35"/>
  <c r="B68" i="35"/>
  <c r="M68" i="35" s="1"/>
  <c r="D68" i="35"/>
  <c r="E68" i="35"/>
  <c r="G68" i="35"/>
  <c r="H76" i="35"/>
  <c r="M76" i="35"/>
  <c r="H77" i="35"/>
  <c r="M77" i="35"/>
  <c r="H78" i="35"/>
  <c r="M78" i="35"/>
  <c r="H79" i="35"/>
  <c r="M79" i="35"/>
  <c r="H80" i="35"/>
  <c r="M80" i="35"/>
  <c r="H81" i="35"/>
  <c r="M81" i="35"/>
  <c r="H82" i="35"/>
  <c r="M82" i="35"/>
  <c r="H83" i="35"/>
  <c r="M83" i="35"/>
  <c r="H84" i="35"/>
  <c r="M84" i="35"/>
  <c r="H85" i="35"/>
  <c r="M85" i="35"/>
  <c r="H86" i="35"/>
  <c r="M86" i="35"/>
  <c r="H87" i="35"/>
  <c r="M87" i="35"/>
  <c r="H88" i="35"/>
  <c r="M88" i="35"/>
  <c r="H89" i="35"/>
  <c r="M89" i="35"/>
  <c r="H90" i="35"/>
  <c r="M90" i="35"/>
  <c r="H91" i="35"/>
  <c r="M91" i="35"/>
  <c r="H92" i="35"/>
  <c r="M92" i="35"/>
  <c r="H93" i="35"/>
  <c r="M93" i="35"/>
  <c r="H94" i="35"/>
  <c r="M94" i="35"/>
  <c r="H95" i="35"/>
  <c r="M95" i="35"/>
  <c r="H96" i="35"/>
  <c r="M96" i="35"/>
  <c r="H97" i="35"/>
  <c r="M97" i="35"/>
  <c r="H98" i="35"/>
  <c r="M98" i="35"/>
  <c r="H99" i="35"/>
  <c r="M99" i="35"/>
  <c r="H100" i="35"/>
  <c r="M100" i="35"/>
  <c r="H101" i="35"/>
  <c r="M101" i="35"/>
  <c r="B102" i="35"/>
  <c r="D102" i="35"/>
  <c r="E102" i="35"/>
  <c r="G102" i="35"/>
  <c r="I102" i="35"/>
  <c r="J102" i="35"/>
  <c r="L102" i="35"/>
  <c r="H110" i="35"/>
  <c r="M110" i="35"/>
  <c r="H111" i="35"/>
  <c r="M111" i="35"/>
  <c r="H112" i="35"/>
  <c r="M112" i="35"/>
  <c r="H113" i="35"/>
  <c r="M113" i="35"/>
  <c r="H114" i="35"/>
  <c r="M114" i="35"/>
  <c r="H115" i="35"/>
  <c r="M115" i="35"/>
  <c r="H116" i="35"/>
  <c r="M116" i="35"/>
  <c r="H117" i="35"/>
  <c r="M117" i="35"/>
  <c r="H118" i="35"/>
  <c r="M118" i="35"/>
  <c r="H119" i="35"/>
  <c r="M119" i="35"/>
  <c r="H120" i="35"/>
  <c r="M120" i="35"/>
  <c r="H121" i="35"/>
  <c r="M121" i="35"/>
  <c r="H122" i="35"/>
  <c r="M122" i="35"/>
  <c r="H123" i="35"/>
  <c r="M123" i="35"/>
  <c r="H124" i="35"/>
  <c r="M124" i="35"/>
  <c r="H125" i="35"/>
  <c r="M125" i="35"/>
  <c r="H126" i="35"/>
  <c r="M126" i="35"/>
  <c r="H127" i="35"/>
  <c r="M127" i="35"/>
  <c r="H128" i="35"/>
  <c r="M128" i="35"/>
  <c r="H129" i="35"/>
  <c r="M129" i="35"/>
  <c r="H130" i="35"/>
  <c r="M130" i="35"/>
  <c r="H131" i="35"/>
  <c r="M131" i="35"/>
  <c r="H132" i="35"/>
  <c r="M132" i="35"/>
  <c r="H133" i="35"/>
  <c r="M133" i="35"/>
  <c r="H134" i="35"/>
  <c r="M134" i="35"/>
  <c r="H135" i="35"/>
  <c r="M135" i="35"/>
  <c r="B136" i="35"/>
  <c r="C136" i="35"/>
  <c r="D136" i="35"/>
  <c r="E136" i="35"/>
  <c r="G136" i="35"/>
  <c r="I136" i="35"/>
  <c r="J136" i="35"/>
  <c r="L136" i="35"/>
  <c r="H144" i="35"/>
  <c r="M144" i="35"/>
  <c r="H145" i="35"/>
  <c r="M145" i="35"/>
  <c r="H146" i="35"/>
  <c r="M146" i="35"/>
  <c r="H147" i="35"/>
  <c r="M147" i="35"/>
  <c r="H148" i="35"/>
  <c r="M148" i="35"/>
  <c r="H149" i="35"/>
  <c r="M149" i="35"/>
  <c r="H150" i="35"/>
  <c r="M150" i="35"/>
  <c r="H151" i="35"/>
  <c r="M151" i="35"/>
  <c r="H152" i="35"/>
  <c r="M152" i="35"/>
  <c r="H153" i="35"/>
  <c r="M153" i="35"/>
  <c r="H154" i="35"/>
  <c r="M154" i="35"/>
  <c r="H155" i="35"/>
  <c r="M155" i="35"/>
  <c r="H156" i="35"/>
  <c r="M156" i="35"/>
  <c r="H157" i="35"/>
  <c r="M157" i="35"/>
  <c r="H158" i="35"/>
  <c r="M158" i="35"/>
  <c r="H159" i="35"/>
  <c r="M159" i="35"/>
  <c r="H160" i="35"/>
  <c r="M160" i="35"/>
  <c r="H161" i="35"/>
  <c r="M161" i="35"/>
  <c r="H162" i="35"/>
  <c r="M162" i="35"/>
  <c r="H163" i="35"/>
  <c r="M163" i="35"/>
  <c r="H164" i="35"/>
  <c r="M164" i="35"/>
  <c r="H165" i="35"/>
  <c r="M165" i="35"/>
  <c r="H166" i="35"/>
  <c r="M166" i="35"/>
  <c r="H167" i="35"/>
  <c r="M167" i="35"/>
  <c r="H168" i="35"/>
  <c r="M168" i="35"/>
  <c r="H169" i="35"/>
  <c r="M169" i="35"/>
  <c r="B170" i="35"/>
  <c r="C170" i="35"/>
  <c r="D170" i="35"/>
  <c r="E170" i="35"/>
  <c r="G170" i="35"/>
  <c r="I170" i="35"/>
  <c r="J170" i="35"/>
  <c r="L170" i="35"/>
  <c r="H178" i="35"/>
  <c r="M178" i="35"/>
  <c r="H179" i="35"/>
  <c r="M179" i="35"/>
  <c r="H180" i="35"/>
  <c r="M180" i="35"/>
  <c r="H181" i="35"/>
  <c r="M181" i="35"/>
  <c r="H182" i="35"/>
  <c r="M182" i="35"/>
  <c r="H183" i="35"/>
  <c r="M183" i="35"/>
  <c r="H184" i="35"/>
  <c r="M184" i="35"/>
  <c r="H185" i="35"/>
  <c r="M185" i="35"/>
  <c r="H186" i="35"/>
  <c r="M186" i="35"/>
  <c r="H187" i="35"/>
  <c r="M187" i="35"/>
  <c r="H188" i="35"/>
  <c r="M188" i="35"/>
  <c r="H189" i="35"/>
  <c r="M189" i="35"/>
  <c r="H190" i="35"/>
  <c r="M190" i="35"/>
  <c r="H191" i="35"/>
  <c r="M191" i="35"/>
  <c r="H192" i="35"/>
  <c r="M192" i="35"/>
  <c r="H193" i="35"/>
  <c r="M193" i="35"/>
  <c r="H194" i="35"/>
  <c r="M194" i="35"/>
  <c r="H195" i="35"/>
  <c r="M195" i="35"/>
  <c r="H196" i="35"/>
  <c r="M196" i="35"/>
  <c r="H197" i="35"/>
  <c r="M197" i="35"/>
  <c r="H198" i="35"/>
  <c r="M198" i="35"/>
  <c r="H199" i="35"/>
  <c r="M199" i="35"/>
  <c r="H200" i="35"/>
  <c r="M200" i="35"/>
  <c r="H201" i="35"/>
  <c r="M201" i="35"/>
  <c r="H202" i="35"/>
  <c r="M202" i="35"/>
  <c r="H203" i="35"/>
  <c r="M203" i="35"/>
  <c r="B204" i="35"/>
  <c r="C204" i="35"/>
  <c r="D204" i="35"/>
  <c r="E204" i="35"/>
  <c r="G204" i="35"/>
  <c r="I204" i="35"/>
  <c r="J204" i="35"/>
  <c r="L204" i="35"/>
  <c r="H212" i="35"/>
  <c r="M212" i="35"/>
  <c r="H213" i="35"/>
  <c r="M213" i="35"/>
  <c r="H214" i="35"/>
  <c r="M214" i="35"/>
  <c r="H215" i="35"/>
  <c r="M215" i="35"/>
  <c r="H216" i="35"/>
  <c r="M216" i="35"/>
  <c r="H217" i="35"/>
  <c r="M217" i="35"/>
  <c r="H218" i="35"/>
  <c r="M218" i="35"/>
  <c r="H219" i="35"/>
  <c r="M219" i="35"/>
  <c r="H220" i="35"/>
  <c r="M220" i="35"/>
  <c r="H221" i="35"/>
  <c r="M221" i="35"/>
  <c r="H222" i="35"/>
  <c r="M222" i="35"/>
  <c r="H223" i="35"/>
  <c r="M223" i="35"/>
  <c r="H224" i="35"/>
  <c r="M224" i="35"/>
  <c r="H225" i="35"/>
  <c r="M225" i="35"/>
  <c r="H226" i="35"/>
  <c r="M226" i="35"/>
  <c r="H227" i="35"/>
  <c r="M227" i="35"/>
  <c r="H228" i="35"/>
  <c r="M228" i="35"/>
  <c r="H229" i="35"/>
  <c r="M229" i="35"/>
  <c r="H230" i="35"/>
  <c r="M230" i="35"/>
  <c r="H231" i="35"/>
  <c r="M231" i="35"/>
  <c r="H232" i="35"/>
  <c r="M232" i="35"/>
  <c r="H233" i="35"/>
  <c r="M233" i="35"/>
  <c r="H234" i="35"/>
  <c r="M234" i="35"/>
  <c r="H235" i="35"/>
  <c r="M235" i="35"/>
  <c r="H236" i="35"/>
  <c r="M236" i="35"/>
  <c r="H237" i="35"/>
  <c r="M237" i="35"/>
  <c r="B238" i="35"/>
  <c r="C238" i="35"/>
  <c r="D238" i="35"/>
  <c r="E238" i="35"/>
  <c r="I238" i="35"/>
  <c r="J238" i="35"/>
  <c r="H246" i="35"/>
  <c r="M246" i="35"/>
  <c r="H247" i="35"/>
  <c r="M247" i="35"/>
  <c r="H248" i="35"/>
  <c r="M248" i="35"/>
  <c r="H249" i="35"/>
  <c r="M249" i="35"/>
  <c r="H250" i="35"/>
  <c r="M250" i="35"/>
  <c r="H251" i="35"/>
  <c r="M251" i="35"/>
  <c r="H252" i="35"/>
  <c r="M252" i="35"/>
  <c r="H253" i="35"/>
  <c r="M253" i="35"/>
  <c r="H254" i="35"/>
  <c r="M254" i="35"/>
  <c r="H255" i="35"/>
  <c r="M255" i="35"/>
  <c r="H256" i="35"/>
  <c r="M256" i="35"/>
  <c r="H257" i="35"/>
  <c r="M257" i="35"/>
  <c r="H258" i="35"/>
  <c r="M258" i="35"/>
  <c r="H259" i="35"/>
  <c r="M259" i="35"/>
  <c r="H260" i="35"/>
  <c r="M260" i="35"/>
  <c r="H261" i="35"/>
  <c r="M261" i="35"/>
  <c r="H262" i="35"/>
  <c r="M262" i="35"/>
  <c r="H263" i="35"/>
  <c r="M263" i="35"/>
  <c r="H264" i="35"/>
  <c r="M264" i="35"/>
  <c r="H265" i="35"/>
  <c r="M265" i="35"/>
  <c r="H266" i="35"/>
  <c r="M266" i="35"/>
  <c r="H267" i="35"/>
  <c r="M267" i="35"/>
  <c r="H268" i="35"/>
  <c r="M268" i="35"/>
  <c r="H269" i="35"/>
  <c r="M269" i="35"/>
  <c r="H270" i="35"/>
  <c r="M270" i="35"/>
  <c r="H271" i="35"/>
  <c r="M271" i="35"/>
  <c r="B272" i="35"/>
  <c r="H272" i="35" s="1"/>
  <c r="C272" i="35"/>
  <c r="D272" i="35"/>
  <c r="E272" i="35"/>
  <c r="I272" i="35"/>
  <c r="J272" i="35"/>
  <c r="E11" i="33"/>
  <c r="F11" i="33"/>
  <c r="H11" i="33"/>
  <c r="I11" i="33" s="1"/>
  <c r="E16" i="33"/>
  <c r="F16" i="33"/>
  <c r="G16" i="33" s="1"/>
  <c r="H16" i="33"/>
  <c r="I16" i="33" s="1"/>
  <c r="E26" i="33"/>
  <c r="F26" i="33"/>
  <c r="G26" i="33" s="1"/>
  <c r="H26" i="33"/>
  <c r="I26" i="33" s="1"/>
  <c r="E31" i="33"/>
  <c r="F31" i="33"/>
  <c r="G31" i="33" s="1"/>
  <c r="H31" i="33"/>
  <c r="I31" i="33" s="1"/>
  <c r="F36" i="33"/>
  <c r="G36" i="33" s="1"/>
  <c r="H36" i="33"/>
  <c r="I36" i="33" s="1"/>
  <c r="F41" i="33"/>
  <c r="G41" i="33" s="1"/>
  <c r="H41" i="33"/>
  <c r="I41" i="33" s="1"/>
  <c r="F46" i="33"/>
  <c r="G46" i="33" s="1"/>
  <c r="H46" i="33"/>
  <c r="I46" i="33" s="1"/>
  <c r="E51" i="33"/>
  <c r="F51" i="33"/>
  <c r="G51" i="33" s="1"/>
  <c r="H51" i="33"/>
  <c r="I51" i="33" s="1"/>
  <c r="E56" i="33"/>
  <c r="F56" i="33"/>
  <c r="G56" i="33" s="1"/>
  <c r="H56" i="33"/>
  <c r="I56" i="33" s="1"/>
  <c r="E61" i="33"/>
  <c r="F61" i="33"/>
  <c r="G61" i="33" s="1"/>
  <c r="E66" i="33"/>
  <c r="F66" i="33"/>
  <c r="G66" i="33" s="1"/>
  <c r="H66" i="33"/>
  <c r="I66" i="33" s="1"/>
  <c r="E71" i="33"/>
  <c r="F71" i="33"/>
  <c r="G71" i="33" s="1"/>
  <c r="H71" i="33"/>
  <c r="I71" i="33" s="1"/>
  <c r="K5" i="32"/>
  <c r="E6" i="32"/>
  <c r="G6" i="32"/>
  <c r="K6" i="32"/>
  <c r="E7" i="32"/>
  <c r="G7" i="32"/>
  <c r="K7" i="32"/>
  <c r="B8" i="32"/>
  <c r="C8" i="32"/>
  <c r="F8" i="32"/>
  <c r="H8" i="32"/>
  <c r="I8" i="32"/>
  <c r="J8" i="32"/>
  <c r="E10" i="32"/>
  <c r="G10" i="32"/>
  <c r="K10" i="32"/>
  <c r="E11" i="32"/>
  <c r="G11" i="32"/>
  <c r="K11" i="32"/>
  <c r="B12" i="32"/>
  <c r="C12" i="32"/>
  <c r="D12" i="32"/>
  <c r="F12" i="32"/>
  <c r="H12" i="32"/>
  <c r="I12" i="32"/>
  <c r="J12" i="32"/>
  <c r="K14" i="32"/>
  <c r="K15" i="32"/>
  <c r="E16" i="32"/>
  <c r="G16" i="32"/>
  <c r="K16" i="32"/>
  <c r="E17" i="32"/>
  <c r="G17" i="32"/>
  <c r="K17" i="32"/>
  <c r="E18" i="32"/>
  <c r="G18" i="32"/>
  <c r="K18" i="32"/>
  <c r="E19" i="32"/>
  <c r="G19" i="32"/>
  <c r="K19" i="32"/>
  <c r="E20" i="32"/>
  <c r="G20" i="32"/>
  <c r="K20" i="32"/>
  <c r="E21" i="32"/>
  <c r="G21" i="32"/>
  <c r="K21" i="32"/>
  <c r="E22" i="32"/>
  <c r="G22" i="32"/>
  <c r="K22" i="32"/>
  <c r="E23" i="32"/>
  <c r="G23" i="32"/>
  <c r="K23" i="32"/>
  <c r="E24" i="32"/>
  <c r="G24" i="32"/>
  <c r="K24" i="32"/>
  <c r="E25" i="32"/>
  <c r="G25" i="32"/>
  <c r="K25" i="32"/>
  <c r="E26" i="32"/>
  <c r="G26" i="32"/>
  <c r="K26" i="32"/>
  <c r="E27" i="32"/>
  <c r="G27" i="32"/>
  <c r="K27" i="32"/>
  <c r="E28" i="32"/>
  <c r="G28" i="32"/>
  <c r="K28" i="32"/>
  <c r="E29" i="32"/>
  <c r="G29" i="32"/>
  <c r="K29" i="32"/>
  <c r="E30" i="32"/>
  <c r="G30" i="32"/>
  <c r="K30" i="32"/>
  <c r="E31" i="32"/>
  <c r="G31" i="32"/>
  <c r="K31" i="32"/>
  <c r="E32" i="32"/>
  <c r="G32" i="32"/>
  <c r="K32" i="32"/>
  <c r="E33" i="32"/>
  <c r="G33" i="32"/>
  <c r="K33" i="32"/>
  <c r="E34" i="32"/>
  <c r="K34" i="32"/>
  <c r="E35" i="32"/>
  <c r="G35" i="32"/>
  <c r="K35" i="32"/>
  <c r="E36" i="32"/>
  <c r="G36" i="32"/>
  <c r="K36" i="32"/>
  <c r="E37" i="32"/>
  <c r="G37" i="32"/>
  <c r="K37" i="32"/>
  <c r="E38" i="32"/>
  <c r="G38" i="32"/>
  <c r="K38" i="32"/>
  <c r="E39" i="32"/>
  <c r="G39" i="32"/>
  <c r="K39" i="32"/>
  <c r="B40" i="32"/>
  <c r="F40" i="32"/>
  <c r="H40" i="32"/>
  <c r="I40" i="32"/>
  <c r="J40" i="32"/>
  <c r="D15" i="32"/>
  <c r="D5" i="32"/>
  <c r="C41" i="32" l="1"/>
  <c r="K40" i="32"/>
  <c r="B41" i="32"/>
  <c r="D41" i="36"/>
  <c r="E15" i="32"/>
  <c r="G15" i="32"/>
  <c r="E14" i="37"/>
  <c r="E10" i="37"/>
  <c r="E42" i="37"/>
  <c r="E5" i="32"/>
  <c r="G5" i="32"/>
  <c r="D8" i="32"/>
  <c r="D43" i="37"/>
  <c r="B43" i="37"/>
  <c r="G40" i="36"/>
  <c r="F41" i="36"/>
  <c r="G12" i="36"/>
  <c r="E40" i="36"/>
  <c r="E12" i="36"/>
  <c r="C41" i="36"/>
  <c r="B41" i="36"/>
  <c r="F34" i="35"/>
  <c r="K170" i="35"/>
  <c r="K68" i="35"/>
  <c r="F102" i="35"/>
  <c r="F68" i="35"/>
  <c r="K102" i="35"/>
  <c r="K136" i="35"/>
  <c r="F136" i="35"/>
  <c r="F238" i="35"/>
  <c r="F170" i="35"/>
  <c r="K204" i="35"/>
  <c r="K238" i="35"/>
  <c r="F204" i="35"/>
  <c r="F272" i="35"/>
  <c r="K34" i="35"/>
  <c r="H238" i="35"/>
  <c r="H204" i="35"/>
  <c r="M170" i="35"/>
  <c r="M136" i="35"/>
  <c r="H102" i="35"/>
  <c r="M204" i="35"/>
  <c r="H170" i="35"/>
  <c r="M238" i="35"/>
  <c r="M272" i="35"/>
  <c r="M102" i="35"/>
  <c r="H68" i="35"/>
  <c r="H136" i="35"/>
  <c r="H34" i="35"/>
  <c r="K12" i="32"/>
  <c r="E12" i="32"/>
  <c r="G12" i="32"/>
  <c r="H41" i="32"/>
  <c r="I41" i="32"/>
  <c r="J41" i="32"/>
  <c r="K8" i="32"/>
  <c r="C43" i="37"/>
  <c r="G8" i="36"/>
  <c r="E8" i="36"/>
  <c r="G11" i="33"/>
  <c r="F41" i="32"/>
  <c r="D14" i="32"/>
  <c r="K41" i="32" l="1"/>
  <c r="E8" i="32"/>
  <c r="E43" i="37"/>
  <c r="G8" i="32"/>
  <c r="E14" i="32"/>
  <c r="D40" i="32"/>
  <c r="D41" i="32" s="1"/>
  <c r="G14" i="32"/>
  <c r="G41" i="36"/>
  <c r="E41" i="36"/>
  <c r="E40" i="32" l="1"/>
  <c r="G40" i="32"/>
  <c r="E41" i="32"/>
  <c r="A279" i="17"/>
  <c r="A282" i="17"/>
  <c r="A277" i="17"/>
  <c r="A284" i="17"/>
  <c r="A293" i="17"/>
  <c r="A292" i="17"/>
  <c r="A280" i="17"/>
  <c r="A294" i="17"/>
  <c r="A286" i="17"/>
  <c r="A291" i="17"/>
  <c r="A287" i="17"/>
  <c r="A290" i="17"/>
  <c r="A298" i="17"/>
  <c r="A299" i="17"/>
  <c r="A274" i="17"/>
  <c r="A278" i="17"/>
  <c r="A276" i="17"/>
  <c r="A288" i="17"/>
  <c r="A283" i="17"/>
  <c r="A289" i="17"/>
  <c r="A295" i="17"/>
  <c r="A285" i="17"/>
  <c r="A297" i="17"/>
  <c r="A281" i="17"/>
  <c r="A296" i="17"/>
  <c r="E279" i="17"/>
  <c r="E296" i="17"/>
  <c r="E274" i="17"/>
  <c r="E291" i="17"/>
  <c r="I275" i="17"/>
  <c r="I295" i="17"/>
  <c r="A275" i="17"/>
  <c r="E283" i="17"/>
  <c r="I285" i="17"/>
  <c r="I280" i="17"/>
  <c r="E295" i="17"/>
  <c r="E293" i="17"/>
  <c r="I288" i="17"/>
  <c r="I286" i="17"/>
  <c r="E285" i="17"/>
  <c r="E297" i="17"/>
  <c r="I292" i="17"/>
  <c r="I277" i="17"/>
  <c r="E286" i="17"/>
  <c r="I284" i="17"/>
  <c r="I276" i="17"/>
  <c r="E280" i="17"/>
  <c r="E277" i="17"/>
  <c r="I273" i="17"/>
  <c r="E299" i="17"/>
  <c r="E284" i="17"/>
  <c r="E275" i="17"/>
  <c r="E276" i="17"/>
  <c r="I282" i="17"/>
  <c r="I278" i="17"/>
  <c r="I297" i="17"/>
  <c r="E298" i="17"/>
  <c r="I296" i="17"/>
  <c r="E289" i="17"/>
  <c r="E278" i="17"/>
  <c r="I290" i="17"/>
  <c r="I283" i="17"/>
  <c r="I294" i="17"/>
  <c r="I287" i="17"/>
  <c r="E282" i="17"/>
  <c r="I289" i="17"/>
  <c r="E290" i="17"/>
  <c r="E292" i="17"/>
  <c r="E294" i="17"/>
  <c r="E287" i="17"/>
  <c r="I298" i="17"/>
  <c r="I299" i="17"/>
  <c r="I293" i="17"/>
  <c r="E281" i="17"/>
  <c r="E288" i="17"/>
  <c r="I279" i="17"/>
  <c r="I281" i="17"/>
  <c r="I274" i="17"/>
  <c r="E273" i="17"/>
  <c r="I291" i="17"/>
  <c r="D273" i="17" l="1"/>
  <c r="F273" i="17" s="1"/>
  <c r="D290" i="17"/>
  <c r="H290" i="17" s="1"/>
  <c r="G41" i="32"/>
  <c r="D292" i="17"/>
  <c r="L292" i="17" s="1"/>
  <c r="K300" i="17"/>
  <c r="K302" i="17" s="1"/>
  <c r="D280" i="17"/>
  <c r="F280" i="17" s="1"/>
  <c r="D294" i="17"/>
  <c r="F294" i="17" s="1"/>
  <c r="D276" i="17"/>
  <c r="L276" i="17" s="1"/>
  <c r="D287" i="17"/>
  <c r="F287" i="17" s="1"/>
  <c r="D285" i="17"/>
  <c r="F285" i="17" s="1"/>
  <c r="D279" i="17"/>
  <c r="F279" i="17" s="1"/>
  <c r="A300" i="17"/>
  <c r="D284" i="17"/>
  <c r="J284" i="17" s="1"/>
  <c r="D299" i="17"/>
  <c r="H299" i="17" s="1"/>
  <c r="D296" i="17"/>
  <c r="F296" i="17" s="1"/>
  <c r="G300" i="17"/>
  <c r="K303" i="17" s="1"/>
  <c r="D289" i="17"/>
  <c r="J289" i="17" s="1"/>
  <c r="D295" i="17"/>
  <c r="J295" i="17" s="1"/>
  <c r="J273" i="17"/>
  <c r="D286" i="17"/>
  <c r="D277" i="17"/>
  <c r="F277" i="17" s="1"/>
  <c r="D298" i="17"/>
  <c r="L298" i="17" s="1"/>
  <c r="D297" i="17"/>
  <c r="J297" i="17" s="1"/>
  <c r="D282" i="17"/>
  <c r="J282" i="17" s="1"/>
  <c r="D275" i="17"/>
  <c r="H275" i="17" s="1"/>
  <c r="D278" i="17"/>
  <c r="L278" i="17" s="1"/>
  <c r="D288" i="17"/>
  <c r="F288" i="17" s="1"/>
  <c r="D283" i="17"/>
  <c r="F283" i="17" s="1"/>
  <c r="D291" i="17"/>
  <c r="F291" i="17" s="1"/>
  <c r="I300" i="17"/>
  <c r="E300" i="17"/>
  <c r="D281" i="17"/>
  <c r="L281" i="17" s="1"/>
  <c r="D293" i="17"/>
  <c r="J293" i="17" s="1"/>
  <c r="D274" i="17"/>
  <c r="J274" i="17" s="1"/>
  <c r="J279" i="17" l="1"/>
  <c r="H273" i="17"/>
  <c r="L273" i="17"/>
  <c r="F290" i="17"/>
  <c r="J290" i="17"/>
  <c r="L290" i="17"/>
  <c r="L287" i="17"/>
  <c r="F292" i="17"/>
  <c r="H292" i="17"/>
  <c r="J292" i="17"/>
  <c r="H279" i="17"/>
  <c r="L284" i="17"/>
  <c r="F284" i="17"/>
  <c r="J294" i="17"/>
  <c r="L294" i="17"/>
  <c r="F276" i="17"/>
  <c r="H284" i="17"/>
  <c r="H280" i="17"/>
  <c r="J276" i="17"/>
  <c r="H294" i="17"/>
  <c r="H276" i="17"/>
  <c r="L285" i="17"/>
  <c r="J285" i="17"/>
  <c r="J280" i="17"/>
  <c r="H287" i="17"/>
  <c r="L280" i="17"/>
  <c r="J296" i="17"/>
  <c r="H296" i="17"/>
  <c r="J287" i="17"/>
  <c r="L296" i="17"/>
  <c r="L295" i="17"/>
  <c r="J299" i="17"/>
  <c r="E302" i="17"/>
  <c r="H285" i="17"/>
  <c r="H297" i="17"/>
  <c r="H288" i="17"/>
  <c r="L297" i="17"/>
  <c r="K304" i="17"/>
  <c r="L299" i="17"/>
  <c r="L279" i="17"/>
  <c r="L277" i="17"/>
  <c r="H278" i="17"/>
  <c r="L289" i="17"/>
  <c r="F289" i="17"/>
  <c r="H289" i="17"/>
  <c r="F299" i="17"/>
  <c r="F281" i="17"/>
  <c r="J278" i="17"/>
  <c r="H281" i="17"/>
  <c r="F278" i="17"/>
  <c r="F282" i="17"/>
  <c r="H291" i="17"/>
  <c r="H282" i="17"/>
  <c r="J286" i="17"/>
  <c r="L286" i="17"/>
  <c r="J291" i="17"/>
  <c r="L291" i="17"/>
  <c r="J283" i="17"/>
  <c r="F275" i="17"/>
  <c r="F286" i="17"/>
  <c r="L275" i="17"/>
  <c r="J275" i="17"/>
  <c r="H298" i="17"/>
  <c r="F295" i="17"/>
  <c r="H277" i="17"/>
  <c r="J277" i="17"/>
  <c r="F297" i="17"/>
  <c r="H295" i="17"/>
  <c r="L282" i="17"/>
  <c r="H286" i="17"/>
  <c r="F298" i="17"/>
  <c r="J298" i="17"/>
  <c r="D300" i="17"/>
  <c r="L293" i="17"/>
  <c r="H293" i="17"/>
  <c r="L288" i="17"/>
  <c r="J288" i="17"/>
  <c r="J281" i="17"/>
  <c r="H274" i="17"/>
  <c r="L274" i="17"/>
  <c r="F274" i="17"/>
  <c r="H283" i="17"/>
  <c r="L283" i="17"/>
  <c r="F293" i="17"/>
  <c r="A139" i="22"/>
  <c r="A125" i="22"/>
  <c r="A143" i="22"/>
  <c r="A137" i="22"/>
  <c r="A123" i="22"/>
  <c r="A145" i="22"/>
  <c r="A146" i="22"/>
  <c r="A135" i="22"/>
  <c r="A133" i="22"/>
  <c r="A127" i="22"/>
  <c r="A121" i="22"/>
  <c r="E139" i="22"/>
  <c r="A131" i="22"/>
  <c r="A129" i="22"/>
  <c r="A144" i="22"/>
  <c r="A141" i="22"/>
  <c r="E138" i="22"/>
  <c r="K124" i="22"/>
  <c r="G136" i="22"/>
  <c r="E131" i="22"/>
  <c r="E128" i="22"/>
  <c r="I142" i="22"/>
  <c r="G123" i="22"/>
  <c r="G121" i="22"/>
  <c r="A138" i="22"/>
  <c r="E135" i="22"/>
  <c r="G120" i="22"/>
  <c r="G129" i="22"/>
  <c r="G130" i="22"/>
  <c r="K132" i="22"/>
  <c r="G131" i="22"/>
  <c r="A142" i="22"/>
  <c r="E129" i="22"/>
  <c r="E130" i="22"/>
  <c r="I138" i="22"/>
  <c r="I146" i="22"/>
  <c r="E132" i="22"/>
  <c r="G134" i="22"/>
  <c r="G125" i="22"/>
  <c r="K144" i="22"/>
  <c r="I123" i="22"/>
  <c r="I127" i="22"/>
  <c r="K145" i="22"/>
  <c r="E144" i="22"/>
  <c r="I124" i="22"/>
  <c r="K131" i="22"/>
  <c r="G139" i="22"/>
  <c r="A128" i="22"/>
  <c r="G137" i="22"/>
  <c r="E145" i="22"/>
  <c r="E146" i="22"/>
  <c r="E120" i="22"/>
  <c r="G146" i="22"/>
  <c r="E122" i="22"/>
  <c r="A134" i="22"/>
  <c r="E126" i="22"/>
  <c r="E137" i="22"/>
  <c r="I129" i="22"/>
  <c r="I125" i="22"/>
  <c r="K122" i="22"/>
  <c r="I132" i="22"/>
  <c r="G132" i="22"/>
  <c r="G133" i="22"/>
  <c r="E124" i="22"/>
  <c r="G122" i="22"/>
  <c r="K136" i="22"/>
  <c r="E123" i="22"/>
  <c r="G124" i="22"/>
  <c r="E134" i="22"/>
  <c r="E140" i="22"/>
  <c r="K129" i="22"/>
  <c r="E143" i="22"/>
  <c r="K127" i="22"/>
  <c r="A132" i="22"/>
  <c r="G127" i="22"/>
  <c r="E125" i="22"/>
  <c r="I133" i="22"/>
  <c r="I144" i="22"/>
  <c r="I137" i="22"/>
  <c r="A124" i="22"/>
  <c r="A122" i="22"/>
  <c r="E127" i="22"/>
  <c r="G138" i="22"/>
  <c r="E136" i="22"/>
  <c r="G143" i="22"/>
  <c r="I126" i="22"/>
  <c r="K140" i="22"/>
  <c r="I131" i="22"/>
  <c r="K146" i="22"/>
  <c r="I140" i="22"/>
  <c r="K143" i="22"/>
  <c r="K142" i="22"/>
  <c r="I122" i="22"/>
  <c r="K141" i="22"/>
  <c r="E133" i="22"/>
  <c r="I135" i="22"/>
  <c r="I121" i="22"/>
  <c r="G145" i="22"/>
  <c r="E121" i="22"/>
  <c r="G142" i="22"/>
  <c r="G128" i="22"/>
  <c r="E141" i="22"/>
  <c r="I120" i="22"/>
  <c r="K123" i="22"/>
  <c r="K125" i="22"/>
  <c r="K121" i="22"/>
  <c r="I136" i="22"/>
  <c r="I143" i="22"/>
  <c r="G135" i="22"/>
  <c r="A140" i="22"/>
  <c r="I145" i="22"/>
  <c r="E142" i="22"/>
  <c r="G141" i="22"/>
  <c r="K133" i="22"/>
  <c r="K130" i="22"/>
  <c r="A136" i="22"/>
  <c r="G126" i="22"/>
  <c r="I141" i="22"/>
  <c r="G140" i="22"/>
  <c r="I128" i="22"/>
  <c r="G144" i="22"/>
  <c r="I130" i="22"/>
  <c r="I134" i="22"/>
  <c r="A126" i="22"/>
  <c r="A130" i="22"/>
  <c r="K139" i="22"/>
  <c r="K135" i="22"/>
  <c r="K137" i="22"/>
  <c r="K128" i="22"/>
  <c r="K120" i="22"/>
  <c r="I139" i="22"/>
  <c r="K138" i="22"/>
  <c r="K126" i="22"/>
  <c r="A120" i="22"/>
  <c r="K134" i="22"/>
  <c r="D133" i="22" l="1"/>
  <c r="J133" i="22" s="1"/>
  <c r="D121" i="22"/>
  <c r="H121" i="22" s="1"/>
  <c r="D125" i="22"/>
  <c r="J125" i="22" s="1"/>
  <c r="D127" i="22"/>
  <c r="L127" i="22" s="1"/>
  <c r="D132" i="22"/>
  <c r="F132" i="22" s="1"/>
  <c r="D146" i="22"/>
  <c r="H146" i="22" s="1"/>
  <c r="D138" i="22"/>
  <c r="H138" i="22" s="1"/>
  <c r="D144" i="22"/>
  <c r="L144" i="22" s="1"/>
  <c r="D126" i="22"/>
  <c r="F126" i="22" s="1"/>
  <c r="D142" i="22"/>
  <c r="L142" i="22" s="1"/>
  <c r="D129" i="22"/>
  <c r="L129" i="22" s="1"/>
  <c r="J142" i="22"/>
  <c r="D130" i="22"/>
  <c r="F130" i="22" s="1"/>
  <c r="D136" i="22"/>
  <c r="F136" i="22" s="1"/>
  <c r="D122" i="22"/>
  <c r="F122" i="22" s="1"/>
  <c r="K147" i="22"/>
  <c r="K149" i="22" s="1"/>
  <c r="G147" i="22"/>
  <c r="K150" i="22" s="1"/>
  <c r="A147" i="22"/>
  <c r="I147" i="22"/>
  <c r="D137" i="22"/>
  <c r="J137" i="22" s="1"/>
  <c r="D141" i="22"/>
  <c r="L141" i="22" s="1"/>
  <c r="D143" i="22"/>
  <c r="F143" i="22" s="1"/>
  <c r="D124" i="22"/>
  <c r="F124" i="22" s="1"/>
  <c r="D140" i="22"/>
  <c r="F140" i="22" s="1"/>
  <c r="D145" i="22"/>
  <c r="J145" i="22" s="1"/>
  <c r="D139" i="22"/>
  <c r="J139" i="22" s="1"/>
  <c r="D128" i="22"/>
  <c r="F128" i="22" s="1"/>
  <c r="D134" i="22"/>
  <c r="F134" i="22" s="1"/>
  <c r="D135" i="22"/>
  <c r="J135" i="22" s="1"/>
  <c r="D131" i="22"/>
  <c r="F131" i="22" s="1"/>
  <c r="D123" i="22"/>
  <c r="L123" i="22" s="1"/>
  <c r="D120" i="22"/>
  <c r="H120" i="22" s="1"/>
  <c r="E147" i="22"/>
  <c r="L132" i="22" l="1"/>
  <c r="H132" i="22"/>
  <c r="J132" i="22"/>
  <c r="L133" i="22"/>
  <c r="L146" i="22"/>
  <c r="H127" i="22"/>
  <c r="F133" i="22"/>
  <c r="J127" i="22"/>
  <c r="F127" i="22"/>
  <c r="J121" i="22"/>
  <c r="F125" i="22"/>
  <c r="H125" i="22"/>
  <c r="H133" i="22"/>
  <c r="F121" i="22"/>
  <c r="L121" i="22"/>
  <c r="L125" i="22"/>
  <c r="J144" i="22"/>
  <c r="J129" i="22"/>
  <c r="E149" i="22"/>
  <c r="F146" i="22"/>
  <c r="J126" i="22"/>
  <c r="H144" i="22"/>
  <c r="J146" i="22"/>
  <c r="H126" i="22"/>
  <c r="F137" i="22"/>
  <c r="H139" i="22"/>
  <c r="L126" i="22"/>
  <c r="H137" i="22"/>
  <c r="L137" i="22"/>
  <c r="F144" i="22"/>
  <c r="L122" i="22"/>
  <c r="H145" i="22"/>
  <c r="J120" i="22"/>
  <c r="H122" i="22"/>
  <c r="F145" i="22"/>
  <c r="F129" i="22"/>
  <c r="H142" i="22"/>
  <c r="J130" i="22"/>
  <c r="F142" i="22"/>
  <c r="F138" i="22"/>
  <c r="L138" i="22"/>
  <c r="J138" i="22"/>
  <c r="K151" i="22"/>
  <c r="L130" i="22"/>
  <c r="H130" i="22"/>
  <c r="L135" i="22"/>
  <c r="J122" i="22"/>
  <c r="L136" i="22"/>
  <c r="L145" i="22"/>
  <c r="H124" i="22"/>
  <c r="H136" i="22"/>
  <c r="H129" i="22"/>
  <c r="J136" i="22"/>
  <c r="L143" i="22"/>
  <c r="H143" i="22"/>
  <c r="J143" i="22"/>
  <c r="F123" i="22"/>
  <c r="H123" i="22"/>
  <c r="J123" i="22"/>
  <c r="L134" i="22"/>
  <c r="H134" i="22"/>
  <c r="F141" i="22"/>
  <c r="H135" i="22"/>
  <c r="L131" i="22"/>
  <c r="H131" i="22"/>
  <c r="L124" i="22"/>
  <c r="J131" i="22"/>
  <c r="H141" i="22"/>
  <c r="J141" i="22"/>
  <c r="J128" i="22"/>
  <c r="L128" i="22"/>
  <c r="H128" i="22"/>
  <c r="J124" i="22"/>
  <c r="F135" i="22"/>
  <c r="J134" i="22"/>
  <c r="F139" i="22"/>
  <c r="L139" i="22"/>
  <c r="D147" i="22"/>
  <c r="L120" i="22"/>
  <c r="J140" i="22"/>
  <c r="H140" i="22"/>
  <c r="L140" i="22"/>
  <c r="F120" i="22"/>
  <c r="A135" i="24"/>
  <c r="A128" i="24"/>
  <c r="A142" i="24"/>
  <c r="A141" i="24"/>
  <c r="A131" i="24"/>
  <c r="A138" i="24"/>
  <c r="A134" i="24"/>
  <c r="A145" i="24"/>
  <c r="A147" i="24"/>
  <c r="A146" i="24"/>
  <c r="A123" i="24"/>
  <c r="A137" i="24"/>
  <c r="A144" i="24"/>
  <c r="A148" i="24"/>
  <c r="A124" i="24"/>
  <c r="A127" i="24"/>
  <c r="A125" i="24"/>
  <c r="A140" i="24"/>
  <c r="A132" i="24"/>
  <c r="A126" i="24"/>
  <c r="A130" i="24"/>
  <c r="A133" i="24"/>
  <c r="A129" i="24"/>
  <c r="A143" i="24"/>
  <c r="A139" i="24"/>
  <c r="A136" i="24"/>
  <c r="E134" i="24"/>
  <c r="E133" i="24"/>
  <c r="G133" i="24"/>
  <c r="I143" i="24"/>
  <c r="I137" i="24"/>
  <c r="K124" i="24"/>
  <c r="G128" i="24"/>
  <c r="E132" i="24"/>
  <c r="G130" i="24"/>
  <c r="G137" i="24"/>
  <c r="I140" i="24"/>
  <c r="E127" i="24"/>
  <c r="G142" i="24"/>
  <c r="E137" i="24"/>
  <c r="E128" i="24"/>
  <c r="E126" i="24"/>
  <c r="I127" i="24"/>
  <c r="G123" i="24"/>
  <c r="K136" i="24"/>
  <c r="K145" i="24"/>
  <c r="G134" i="24"/>
  <c r="E145" i="24"/>
  <c r="E148" i="24"/>
  <c r="I132" i="24"/>
  <c r="I123" i="24"/>
  <c r="K127" i="24"/>
  <c r="G144" i="24"/>
  <c r="G135" i="24"/>
  <c r="E140" i="24"/>
  <c r="G125" i="24"/>
  <c r="E142" i="24"/>
  <c r="I148" i="24"/>
  <c r="G139" i="24"/>
  <c r="E131" i="24"/>
  <c r="G124" i="24"/>
  <c r="I122" i="24"/>
  <c r="G148" i="24"/>
  <c r="E124" i="24"/>
  <c r="I145" i="24"/>
  <c r="K139" i="24"/>
  <c r="G122" i="24"/>
  <c r="I138" i="24"/>
  <c r="K138" i="24"/>
  <c r="G132" i="24"/>
  <c r="G146" i="24"/>
  <c r="K137" i="24"/>
  <c r="I136" i="24"/>
  <c r="E139" i="24"/>
  <c r="E146" i="24"/>
  <c r="E144" i="24"/>
  <c r="I144" i="24"/>
  <c r="E129" i="24"/>
  <c r="E136" i="24"/>
  <c r="K147" i="24"/>
  <c r="K134" i="24"/>
  <c r="I131" i="24"/>
  <c r="K142" i="24"/>
  <c r="I125" i="24"/>
  <c r="K123" i="24"/>
  <c r="G131" i="24"/>
  <c r="G140" i="24"/>
  <c r="G141" i="24"/>
  <c r="E123" i="24"/>
  <c r="I141" i="24"/>
  <c r="G127" i="24"/>
  <c r="I128" i="24"/>
  <c r="I130" i="24"/>
  <c r="G129" i="24"/>
  <c r="K133" i="24"/>
  <c r="E143" i="24"/>
  <c r="E141" i="24"/>
  <c r="E125" i="24"/>
  <c r="K129" i="24"/>
  <c r="E122" i="24"/>
  <c r="G145" i="24"/>
  <c r="G138" i="24"/>
  <c r="I139" i="24"/>
  <c r="K140" i="24"/>
  <c r="I135" i="24"/>
  <c r="I133" i="24"/>
  <c r="K144" i="24"/>
  <c r="K135" i="24"/>
  <c r="K132" i="24"/>
  <c r="G147" i="24"/>
  <c r="K128" i="24"/>
  <c r="I147" i="24"/>
  <c r="K146" i="24"/>
  <c r="I146" i="24"/>
  <c r="K148" i="24"/>
  <c r="I129" i="24"/>
  <c r="K130" i="24"/>
  <c r="E135" i="24"/>
  <c r="E147" i="24"/>
  <c r="G143" i="24"/>
  <c r="E138" i="24"/>
  <c r="I134" i="24"/>
  <c r="E130" i="24"/>
  <c r="I124" i="24"/>
  <c r="G126" i="24"/>
  <c r="K122" i="24"/>
  <c r="K131" i="24"/>
  <c r="K143" i="24"/>
  <c r="K125" i="24"/>
  <c r="I142" i="24"/>
  <c r="K126" i="24"/>
  <c r="I126" i="24"/>
  <c r="K141" i="24"/>
  <c r="A122" i="24"/>
  <c r="G136" i="24"/>
  <c r="D128" i="24" l="1"/>
  <c r="L128" i="24" s="1"/>
  <c r="D148" i="24"/>
  <c r="L148" i="24" s="1"/>
  <c r="D127" i="24"/>
  <c r="J127" i="24" s="1"/>
  <c r="D123" i="24"/>
  <c r="H123" i="24" s="1"/>
  <c r="D147" i="24"/>
  <c r="J147" i="24" s="1"/>
  <c r="D139" i="24"/>
  <c r="F139" i="24" s="1"/>
  <c r="A149" i="24"/>
  <c r="D135" i="24"/>
  <c r="H135" i="24" s="1"/>
  <c r="D125" i="24"/>
  <c r="F125" i="24" s="1"/>
  <c r="D130" i="24"/>
  <c r="J130" i="24" s="1"/>
  <c r="D138" i="24"/>
  <c r="F138" i="24" s="1"/>
  <c r="D140" i="24"/>
  <c r="J140" i="24" s="1"/>
  <c r="D143" i="24"/>
  <c r="F143" i="24" s="1"/>
  <c r="G149" i="24"/>
  <c r="K152" i="24" s="1"/>
  <c r="D132" i="24"/>
  <c r="L132" i="24" s="1"/>
  <c r="D136" i="24"/>
  <c r="J136" i="24" s="1"/>
  <c r="D145" i="24"/>
  <c r="F145" i="24" s="1"/>
  <c r="J145" i="24"/>
  <c r="D129" i="24"/>
  <c r="H129" i="24" s="1"/>
  <c r="D144" i="24"/>
  <c r="H144" i="24" s="1"/>
  <c r="D133" i="24"/>
  <c r="F133" i="24" s="1"/>
  <c r="D146" i="24"/>
  <c r="H146" i="24" s="1"/>
  <c r="D142" i="24"/>
  <c r="L142" i="24" s="1"/>
  <c r="D137" i="24"/>
  <c r="F137" i="24" s="1"/>
  <c r="E149" i="24"/>
  <c r="K149" i="24"/>
  <c r="K151" i="24" s="1"/>
  <c r="D124" i="24"/>
  <c r="J124" i="24" s="1"/>
  <c r="D141" i="24"/>
  <c r="H141" i="24" s="1"/>
  <c r="D126" i="24"/>
  <c r="L126" i="24" s="1"/>
  <c r="I149" i="24"/>
  <c r="D134" i="24"/>
  <c r="H134" i="24" s="1"/>
  <c r="D131" i="24"/>
  <c r="J131" i="24" s="1"/>
  <c r="D122" i="24"/>
  <c r="H122" i="24" s="1"/>
  <c r="L138" i="24" l="1"/>
  <c r="J138" i="24"/>
  <c r="L125" i="24"/>
  <c r="H147" i="24"/>
  <c r="F128" i="24"/>
  <c r="H128" i="24"/>
  <c r="J128" i="24"/>
  <c r="F135" i="24"/>
  <c r="H139" i="24"/>
  <c r="F147" i="24"/>
  <c r="J148" i="24"/>
  <c r="F148" i="24"/>
  <c r="L147" i="24"/>
  <c r="F127" i="24"/>
  <c r="H127" i="24"/>
  <c r="H148" i="24"/>
  <c r="L139" i="24"/>
  <c r="H132" i="24"/>
  <c r="J135" i="24"/>
  <c r="F123" i="24"/>
  <c r="L127" i="24"/>
  <c r="F140" i="24"/>
  <c r="F146" i="24"/>
  <c r="J137" i="24"/>
  <c r="H125" i="24"/>
  <c r="J139" i="24"/>
  <c r="J123" i="24"/>
  <c r="J142" i="24"/>
  <c r="F136" i="24"/>
  <c r="L145" i="24"/>
  <c r="J125" i="24"/>
  <c r="L135" i="24"/>
  <c r="J146" i="24"/>
  <c r="E151" i="24"/>
  <c r="L123" i="24"/>
  <c r="L136" i="24"/>
  <c r="L130" i="24"/>
  <c r="J133" i="24"/>
  <c r="H136" i="24"/>
  <c r="H130" i="24"/>
  <c r="H140" i="24"/>
  <c r="F130" i="24"/>
  <c r="F132" i="24"/>
  <c r="J132" i="24"/>
  <c r="J144" i="24"/>
  <c r="H143" i="24"/>
  <c r="H142" i="24"/>
  <c r="H137" i="24"/>
  <c r="H138" i="24"/>
  <c r="L146" i="24"/>
  <c r="L140" i="24"/>
  <c r="H124" i="24"/>
  <c r="F131" i="24"/>
  <c r="L144" i="24"/>
  <c r="K153" i="24"/>
  <c r="F144" i="24"/>
  <c r="H133" i="24"/>
  <c r="H131" i="24"/>
  <c r="L143" i="24"/>
  <c r="F129" i="24"/>
  <c r="J141" i="24"/>
  <c r="L129" i="24"/>
  <c r="J143" i="24"/>
  <c r="L124" i="24"/>
  <c r="F124" i="24"/>
  <c r="L131" i="24"/>
  <c r="L137" i="24"/>
  <c r="L133" i="24"/>
  <c r="J129" i="24"/>
  <c r="F142" i="24"/>
  <c r="H145" i="24"/>
  <c r="J134" i="24"/>
  <c r="L134" i="24"/>
  <c r="D149" i="24"/>
  <c r="J122" i="24"/>
  <c r="F122" i="24"/>
  <c r="L122" i="24"/>
  <c r="H126" i="24"/>
  <c r="J126" i="24"/>
  <c r="L141" i="24"/>
  <c r="F126" i="24"/>
  <c r="F134" i="24"/>
  <c r="F141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<sst xmlns="http://schemas.openxmlformats.org/spreadsheetml/2006/main" count="30469" uniqueCount="3708">
  <si>
    <t/>
  </si>
  <si>
    <t>NAMES OF CANDIDATES (18 No.)
( * Denotes outgoing member)</t>
  </si>
  <si>
    <t>Gender</t>
  </si>
  <si>
    <t>First 
Count</t>
  </si>
  <si>
    <t>Second 
Count</t>
  </si>
  <si>
    <t>Third 
Count</t>
  </si>
  <si>
    <t>Fourth 
Count</t>
  </si>
  <si>
    <t>Fifth 
Count</t>
  </si>
  <si>
    <t>Sixth 
Count</t>
  </si>
  <si>
    <t>Seventh 
Count</t>
  </si>
  <si>
    <t>Eighth 
Count</t>
  </si>
  <si>
    <t>Ninth 
Count</t>
  </si>
  <si>
    <t>Tenth 
Count</t>
  </si>
  <si>
    <t>Eleventh 
Count</t>
  </si>
  <si>
    <t>Twelfth 
Count</t>
  </si>
  <si>
    <t>Thirteenth 
Count</t>
  </si>
  <si>
    <t>Fourteenth 
Count</t>
  </si>
  <si>
    <t>Number of Votes</t>
  </si>
  <si>
    <t>Transfer of Phelan, F's Surplus and Result</t>
  </si>
  <si>
    <t>Transfer of Dalton, A's Surplus and Result</t>
  </si>
  <si>
    <t>Transfer of Browne, F's Surplus and Result</t>
  </si>
  <si>
    <t>Transfer of Temiola, A's Votes and Result</t>
  </si>
  <si>
    <t>Transfer of Donohoe, O's Votes and Result</t>
  </si>
  <si>
    <t>Transfer of Ryan, M's Votes and Result</t>
  </si>
  <si>
    <t>Transfer of Doyle, R's Votes and Result</t>
  </si>
  <si>
    <t>Transfer of Murphy, D's Votes and Result</t>
  </si>
  <si>
    <t>Transfer of Aylesbury, M's Votes and Result</t>
  </si>
  <si>
    <t>Transfer of Chiorean, N's Votes and Result</t>
  </si>
  <si>
    <t>Transfer of O'Rock, J's Votes and Result</t>
  </si>
  <si>
    <t>Transfer of Woods, R's Votes and Result</t>
  </si>
  <si>
    <t>Transfer of O'Neill, T's Votes and Result</t>
  </si>
  <si>
    <t>F</t>
  </si>
  <si>
    <t>* BROWNE, FERGAL (FG)</t>
  </si>
  <si>
    <t>M</t>
  </si>
  <si>
    <t>Callinan, Mark (SF)</t>
  </si>
  <si>
    <t>Chiorean, Nicoleta (SF)</t>
  </si>
  <si>
    <t>* DALTON, ANDREA (FF)</t>
  </si>
  <si>
    <t>Donohoe, Orla (IFP)</t>
  </si>
  <si>
    <t>DOOGUE, PAUL (FG)</t>
  </si>
  <si>
    <t>Doyle, Ruairí (SF)</t>
  </si>
  <si>
    <t>* MURNANE, KEN (FF)</t>
  </si>
  <si>
    <t>Murphy, Daeln (TNP)</t>
  </si>
  <si>
    <t>* O'Neill, Tom (FG)</t>
  </si>
  <si>
    <t>* PHELAN, FINTAN (FF)</t>
  </si>
  <si>
    <t>Ryan, Maria (IF)</t>
  </si>
  <si>
    <t>* WALLACE, ADRIENNE (PBP)</t>
  </si>
  <si>
    <t>Woods, Rory (TIP)</t>
  </si>
  <si>
    <t>Non-transferable papers not effective</t>
  </si>
  <si>
    <t>TOTALS:</t>
  </si>
  <si>
    <t>NAMES OF CANDIDATES (8 No.)
( * Denotes outgoing member)</t>
  </si>
  <si>
    <t>Transfer of Kinsella, T's Surplus and Result</t>
  </si>
  <si>
    <t>Transfer of Quinn, W's Surplus and Result</t>
  </si>
  <si>
    <t>Transfer of Gladney, Á's and O'Brien, L's Votes and Result</t>
  </si>
  <si>
    <t>* DORAN, MICHAEL (FG)</t>
  </si>
  <si>
    <t>Gladney, Áine (SF)</t>
  </si>
  <si>
    <t>* GLADNEY, ANDY (SF)</t>
  </si>
  <si>
    <t>* KINSELLA, THOMAS (FG)</t>
  </si>
  <si>
    <t>* McDonald, Arthur (FF)</t>
  </si>
  <si>
    <t>PENDER, DANIEL (FF)</t>
  </si>
  <si>
    <t>NAMES OF CANDIDATES (15 No.)
( * Denotes outgoing member)</t>
  </si>
  <si>
    <t>Transfer of Pender, J's Surplus and Result</t>
  </si>
  <si>
    <t>Transfer of Murphy, C's Surplus and Result</t>
  </si>
  <si>
    <t>Transfer of Thompson, P's Votes and Result</t>
  </si>
  <si>
    <t>Transfer of Cahill, J's Votes and Result</t>
  </si>
  <si>
    <t>Transfer of Fennelly Nolan, P's Votes and Result</t>
  </si>
  <si>
    <t>Transfer of Gahan, K's Votes and Result</t>
  </si>
  <si>
    <t>Transfer of Paton, W's Surplus and Result</t>
  </si>
  <si>
    <t>Transfer of McDonnell, A's Votes and Result</t>
  </si>
  <si>
    <t>Transfer of McDonald, J's Votes and Result</t>
  </si>
  <si>
    <t>Transfer of Nolan, B's Votes and Result</t>
  </si>
  <si>
    <t>Transfer of Ward, B's Surplus and Result</t>
  </si>
  <si>
    <t>Cahill, John (PBP)</t>
  </si>
  <si>
    <t>DEANE, JIM (SF)</t>
  </si>
  <si>
    <t>Gahan, Ken (SF)</t>
  </si>
  <si>
    <t>* McDonald, John (FF)</t>
  </si>
  <si>
    <t>* O'DONOGHUE, BRIAN (FG)</t>
  </si>
  <si>
    <t>* PENDER, JOHN (FF)</t>
  </si>
  <si>
    <t>Thompson, Phil (SF)</t>
  </si>
  <si>
    <t>WARD, BEN (FG)</t>
  </si>
  <si>
    <t>NAMES OF CANDIDATES (13 No.)
( * Denotes outgoing member)</t>
  </si>
  <si>
    <t>Transfer of O'Reilly, S's Surplus and Result</t>
  </si>
  <si>
    <t>Transfer of McCormack, F's, McEntee, M's and O'Reilly, J's Votes and Result</t>
  </si>
  <si>
    <t>Transfer of Brady, C's Surplus and Result</t>
  </si>
  <si>
    <t>Transfer of Cosgrove, G's Votes and Result</t>
  </si>
  <si>
    <t>Transfer of Shekleton, K's Votes and Result</t>
  </si>
  <si>
    <t>Transfer of McDonald, P's Votes and Result</t>
  </si>
  <si>
    <t>Transfer of Conaty, S's Surplus and Result</t>
  </si>
  <si>
    <t>* BRADY, CARMEL (FG)</t>
  </si>
  <si>
    <t>CONATY, STIOFÁN (SF)</t>
  </si>
  <si>
    <t>* Fitzpatrick, Aiden (FF)</t>
  </si>
  <si>
    <t>* KELLY, CLIFFORD (FF)</t>
  </si>
  <si>
    <t>* McDonald, Paddy (SF)</t>
  </si>
  <si>
    <t>McEntee, Marina (SF)</t>
  </si>
  <si>
    <t>SMITH, NIALL (FF)</t>
  </si>
  <si>
    <t>* SMITH, VAL (FG)</t>
  </si>
  <si>
    <t>NAMES OF CANDIDATES (11 No.)
( * Denotes outgoing member)</t>
  </si>
  <si>
    <t>Transfer of Goggins, K's Votes and Result</t>
  </si>
  <si>
    <t>Transfer of Gaffney, A's Votes and Result</t>
  </si>
  <si>
    <t>Transfer of Smith, T's Surplus and Result</t>
  </si>
  <si>
    <t>Transfer of McPhillips, G's Votes and Result</t>
  </si>
  <si>
    <t>Transfer of Galligan, N's Votes and Result</t>
  </si>
  <si>
    <t>Transfer of Brady, P's Surplus and Result</t>
  </si>
  <si>
    <t>CONNELL, NOEL (SF)</t>
  </si>
  <si>
    <t>Gaffney, Angela (SF)</t>
  </si>
  <si>
    <t>Galligan, Nathan (FF)</t>
  </si>
  <si>
    <t>Goggins, Kieran (IFP)</t>
  </si>
  <si>
    <t>Gordon, Lester (TIP)</t>
  </si>
  <si>
    <t>NAMES OF CANDIDATES (12 No.)
( * Denotes outgoing member)</t>
  </si>
  <si>
    <t>Transfer of Smith, A's Surplus and Result</t>
  </si>
  <si>
    <t>Transfer of Faye, B's Surplus and Result</t>
  </si>
  <si>
    <t>Transfer of Komolafe, S's, Murphy, K's, Tinev, T's and Van Der Spek, L's Votes and Result</t>
  </si>
  <si>
    <t>Transfer of Wall, M's Votes and Result</t>
  </si>
  <si>
    <t>Transfer of Brady, D's Surplus and Result</t>
  </si>
  <si>
    <t>BRADY, DAMIEN (SF)</t>
  </si>
  <si>
    <t>BRADY, NIAMH (FG)</t>
  </si>
  <si>
    <t>Wall, Michael "Bricker" (SF)</t>
  </si>
  <si>
    <t>Transfer of Daly, P's Surplus and Result</t>
  </si>
  <si>
    <t>Transfer of Kwasny, J's Votes and Result</t>
  </si>
  <si>
    <t>Transfer of Major, A's Votes and Result</t>
  </si>
  <si>
    <t>Transfer of Ryan, S's Votes and Result</t>
  </si>
  <si>
    <t>Transfer of Keenan, R's Votes and Result</t>
  </si>
  <si>
    <t>Transfer of Howard, M's Surplus and Result</t>
  </si>
  <si>
    <t>Transfer of Tonge, H's Votes and Result</t>
  </si>
  <si>
    <t>BAKER BASHUA, ANTOINETTE (FF)</t>
  </si>
  <si>
    <t>* COLLERAN MOLLOY, CLARE (FF)</t>
  </si>
  <si>
    <t>* DALY, PAT (FF)</t>
  </si>
  <si>
    <t>GUILFOYLE, TOMMY (SF)</t>
  </si>
  <si>
    <t>* HOWARD, MARY (FG)</t>
  </si>
  <si>
    <t>* MURPHY, PAUL (FG)</t>
  </si>
  <si>
    <t>* O’CALLAGHAN, TOM (FF)</t>
  </si>
  <si>
    <t>Tonge, Hilary (SD)</t>
  </si>
  <si>
    <t>NAMES OF CANDIDATES (9 No.)
( * Denotes outgoing member)</t>
  </si>
  <si>
    <t>Transfer of Slattery, B's Surplus and Result</t>
  </si>
  <si>
    <t>Transfer of Garrihy, J's Surplus and Result</t>
  </si>
  <si>
    <t>Transfer of Loughrey, M's and Vaughan, D's Votes and Result</t>
  </si>
  <si>
    <t>Transfer of O’Sullivan, C's Votes and Result</t>
  </si>
  <si>
    <t>Transfer of O’Loughlin, P's Votes and Result</t>
  </si>
  <si>
    <t>* GARRIHY, JOE (FG)</t>
  </si>
  <si>
    <t>* KILLEEN, JOE (FF)</t>
  </si>
  <si>
    <t>Loughrey, Michael (TIP)</t>
  </si>
  <si>
    <t>O’Sullivan, Conor (SF)</t>
  </si>
  <si>
    <t>SLATTERY, BILL (FG)</t>
  </si>
  <si>
    <t>* TALTY, SHANE (FF)</t>
  </si>
  <si>
    <t>Transfer of Cooney, J's Surplus and Result</t>
  </si>
  <si>
    <t>Transfer of Hayes, P's Surplus and Result</t>
  </si>
  <si>
    <t>Transfer of Flynn, A's Votes and Result</t>
  </si>
  <si>
    <t>Transfer of Cleary, D's Votes and Result</t>
  </si>
  <si>
    <t>Transfer of Levie, F's Votes and Result</t>
  </si>
  <si>
    <t>* BURKE, PAT (FG)</t>
  </si>
  <si>
    <t>Cleary, Dr Martina (SF)</t>
  </si>
  <si>
    <t>* COONEY, JOE (FG)</t>
  </si>
  <si>
    <t>* HAYES, PAT (FF)</t>
  </si>
  <si>
    <t>Levie, Fiona (SD)</t>
  </si>
  <si>
    <t>* O’BRIEN, TONY (FF)</t>
  </si>
  <si>
    <t>* O’CALLAGHAN, ALAN (FF)</t>
  </si>
  <si>
    <t>Transfer of Hill, J's Votes and Result</t>
  </si>
  <si>
    <t>Transfer of Griffin, S's Votes and Result</t>
  </si>
  <si>
    <t>Transfer of Hassett, K's Votes and Result</t>
  </si>
  <si>
    <t>Transfer of Bennett, D's Votes and Result</t>
  </si>
  <si>
    <t>Transfer of Woulfe, J's Votes and Result</t>
  </si>
  <si>
    <t>Transfer of Doohan, T's Votes and Result</t>
  </si>
  <si>
    <t>Transfer of Gould, D's Surplus and Result</t>
  </si>
  <si>
    <t>Transfer of Murphy, C's Votes and Result</t>
  </si>
  <si>
    <t>Transfer of McInerney, R's Surplus and Result</t>
  </si>
  <si>
    <t>Bennett, Dawn (SF)</t>
  </si>
  <si>
    <t>Doohan, Therese (FG)</t>
  </si>
  <si>
    <t>Hill, John (IFP)</t>
  </si>
  <si>
    <t>* KEATING, GABRIEL (FG)</t>
  </si>
  <si>
    <t>* MCINERNEY, RITA (FF)</t>
  </si>
  <si>
    <t>* Murphy, Cillian (FF)</t>
  </si>
  <si>
    <t>SHANNON, MICHAEL (FF)</t>
  </si>
  <si>
    <t>Troy, Alan (FF)</t>
  </si>
  <si>
    <t>Transfer of O’Brien, C's Votes and Result</t>
  </si>
  <si>
    <t>Transfer of Griffin, D's Surplus and Result</t>
  </si>
  <si>
    <t>Transfer of Barry, P's Votes and Result</t>
  </si>
  <si>
    <t>Transfer of Cavanagh, F's Votes and Result</t>
  </si>
  <si>
    <t>Transfer of Haugh, J's Votes and Result</t>
  </si>
  <si>
    <t>Transfer of Ryan, J's Votes and Result</t>
  </si>
  <si>
    <t>Transfer of McNamara, K's Votes and Result</t>
  </si>
  <si>
    <t>Transfer of McGettigan, D's Surplus and Result</t>
  </si>
  <si>
    <t>Transfer of Gillane, V's Votes and Result</t>
  </si>
  <si>
    <t>Transfer of Hartigan, R's Surplus and Result</t>
  </si>
  <si>
    <t>* CROWE, JOHN (FG)</t>
  </si>
  <si>
    <t>Gillane, Val (FG)</t>
  </si>
  <si>
    <t>GRIFFIN, DAVID (FF)</t>
  </si>
  <si>
    <t>HARTIGAN, RACHEL (FF)</t>
  </si>
  <si>
    <t>* MCGETTIGAN, DONNA (SF)</t>
  </si>
  <si>
    <t>MULCAHY, TONY (FG)</t>
  </si>
  <si>
    <t>* O’GORMAN, PAT (FF)</t>
  </si>
  <si>
    <t>Ryan, James (SF)</t>
  </si>
  <si>
    <t>Transfer of O’Flynn, K's Surplus and Result</t>
  </si>
  <si>
    <t>Transfer of Condon, M's and MacCarthy Morrogh, T's Votes and Result</t>
  </si>
  <si>
    <t>Transfer of Halpin, S's Votes and Result</t>
  </si>
  <si>
    <t>Transfer of O’Leary-Hegarty, M's Votes and Result</t>
  </si>
  <si>
    <t>Transfer of Ward, A's Votes and Result</t>
  </si>
  <si>
    <t>Transfer of Busteed, E's Votes and Result</t>
  </si>
  <si>
    <t>Transfer of Daly, I's Votes and Result</t>
  </si>
  <si>
    <t>Transfer of Kavanagh, J's Surplus and Result</t>
  </si>
  <si>
    <t>Transfer of McDonnell, M's Surplus and Result</t>
  </si>
  <si>
    <t>Busteed, Edith (PBP)</t>
  </si>
  <si>
    <t>Daley, Christa (SF)</t>
  </si>
  <si>
    <t>Daly, Imelda (FG)</t>
  </si>
  <si>
    <t>Halpin, Sinéad (SD)</t>
  </si>
  <si>
    <t>* KAVANAGH, JOE (FG)</t>
  </si>
  <si>
    <t>MCDONNELL, MARGARET (FF)</t>
  </si>
  <si>
    <t>O’Leary-Hegarty, Mandy (SF)</t>
  </si>
  <si>
    <t>Ryan, Shane (FF)</t>
  </si>
  <si>
    <t>Ward, Anita (TIP)</t>
  </si>
  <si>
    <t>Transfer of Fitzgerald, T's Surplus and Result</t>
  </si>
  <si>
    <t>Transfer of Boylan, D's Surplus and Result</t>
  </si>
  <si>
    <t>Transfer of Joy, J's Votes and Result</t>
  </si>
  <si>
    <t>Transfer of Mackin, S's Votes and Result</t>
  </si>
  <si>
    <t>Transfer of Morrissey, S's Votes and Result</t>
  </si>
  <si>
    <t>Transfer of Sheehan, J's Surplus and Result</t>
  </si>
  <si>
    <t>Transfer of Toomey, F's Votes and Result</t>
  </si>
  <si>
    <t>Transfer of Jordan, L's Votes and Result</t>
  </si>
  <si>
    <t>Transfer of Nugent, M's Votes and Result</t>
  </si>
  <si>
    <t>* BOYLAN, DAMIAN (FG)</t>
  </si>
  <si>
    <t>* COLLINS, KENNETH (SF)</t>
  </si>
  <si>
    <t>* FITZGERALD, TONY (FF)</t>
  </si>
  <si>
    <t>GOULD, MICHELLE (SF)</t>
  </si>
  <si>
    <t>Lahive, Ross (TIP)</t>
  </si>
  <si>
    <t>Mackin, Saoirse (SD)</t>
  </si>
  <si>
    <t>* MCCARTHY, BRIAN (PBP)</t>
  </si>
  <si>
    <t>* Nugent, Mick (SF)</t>
  </si>
  <si>
    <t>* SHEEHAN, JOHN (FF)</t>
  </si>
  <si>
    <t>Transfer of O’Callaghan, S's Surplus and Result</t>
  </si>
  <si>
    <t>Transfer of Rajesh, J's Votes and Result</t>
  </si>
  <si>
    <t>Transfer of Harris, J's Votes and Result</t>
  </si>
  <si>
    <t>Transfer of Laird, S's Votes and Result</t>
  </si>
  <si>
    <t>Transfer of Murphy, T's Votes and Result</t>
  </si>
  <si>
    <t>Transfer of Margassery, D's Votes and Result</t>
  </si>
  <si>
    <t>Transfer of Daly, A's Votes and Result</t>
  </si>
  <si>
    <t>Transfer of McGrath, L's Votes and Result</t>
  </si>
  <si>
    <t>Transfer of Boyle, D's Votes and Result</t>
  </si>
  <si>
    <t>Boyle, David (FF)</t>
  </si>
  <si>
    <t>* KERINS, FIONA (SF)</t>
  </si>
  <si>
    <t>Laird, Shane Patrick (PBP)</t>
  </si>
  <si>
    <t>* MARTIN, SEÁN (FF)</t>
  </si>
  <si>
    <t>McGrath, Luke (SF)</t>
  </si>
  <si>
    <t>Murphy, Tommy (IF)</t>
  </si>
  <si>
    <t>* O’CALLAGHAN, SHANE (FG)</t>
  </si>
  <si>
    <t>RICE, PÁDRAIG (SD)</t>
  </si>
  <si>
    <t>NAMES OF CANDIDATES (16 No.)
( * Denotes outgoing member)</t>
  </si>
  <si>
    <t>Transfer of Field, T's Votes and Result</t>
  </si>
  <si>
    <t>Transfer of Hurley Roche, R's Votes and Result</t>
  </si>
  <si>
    <t>Transfer of Wright, S's Votes and Result</t>
  </si>
  <si>
    <t>Transfer of O’Riordan, M's Votes and Result</t>
  </si>
  <si>
    <t>Transfer of Cowhey Shahid, M's Votes and Result</t>
  </si>
  <si>
    <t>Transfer of Bogue, L's Votes and Result</t>
  </si>
  <si>
    <t>Transfer of O’Brien, B's Votes and Result</t>
  </si>
  <si>
    <t>Transfer of Doyle, S's Votes and Result</t>
  </si>
  <si>
    <t>Transfer of Shannon, T's Surplus and Result</t>
  </si>
  <si>
    <t>Transfer of McCarthy, K's Surplus and Result</t>
  </si>
  <si>
    <t>Transfer of O’Leary, C's Votes and Result</t>
  </si>
  <si>
    <t>* CAHILL, DES (FG)</t>
  </si>
  <si>
    <t>Cowhey Shahid, Michelle (SF)</t>
  </si>
  <si>
    <t>* DESMOND, MARY ROSE (FF)</t>
  </si>
  <si>
    <t>Doyle, Susan (SD)</t>
  </si>
  <si>
    <t>* Forde, Deirdre (FG)</t>
  </si>
  <si>
    <t>O’Brien, Barry (FG)</t>
  </si>
  <si>
    <t>O’Leary, Chris (SF)</t>
  </si>
  <si>
    <t>O’Riordan, Michael (TIP)</t>
  </si>
  <si>
    <t>* SHANNON, TERRY (FF)</t>
  </si>
  <si>
    <t>NAMES OF CANDIDATES (17 No.)
( * Denotes outgoing member)</t>
  </si>
  <si>
    <t>Transfer of Macdonnchadha, A's Votes and Result</t>
  </si>
  <si>
    <t>Transfer of Kiely, T's Votes and Result</t>
  </si>
  <si>
    <t>Transfer of Christopher-Rea, A's Votes and Result</t>
  </si>
  <si>
    <t>Transfer of McCarthy, T's Votes and Result</t>
  </si>
  <si>
    <t>Transfer of Shevchenko, O's Votes and Result</t>
  </si>
  <si>
    <t>Transfer of Finn, C's Votes and Result</t>
  </si>
  <si>
    <t>Transfer of Murphy, J's Votes and Result</t>
  </si>
  <si>
    <t>Transfer of Dennehy, F's Surplus and Result</t>
  </si>
  <si>
    <t>Transfer of O'Brien, G's Votes and Result</t>
  </si>
  <si>
    <t>Transfer of Kelleher, G's Surplus and Result</t>
  </si>
  <si>
    <t>Transfer of Kelleher, C's Surplus and Result</t>
  </si>
  <si>
    <t>Transfer of O'Leary, O's Votes and Result</t>
  </si>
  <si>
    <t>Transfer of Lynch, J's Surplus and Result</t>
  </si>
  <si>
    <t>Christopher-Rea, Andrea (FG)</t>
  </si>
  <si>
    <t>COLEMAN, TERRY (FF)</t>
  </si>
  <si>
    <t>* DENNEHY, FERGAL (FF)</t>
  </si>
  <si>
    <t>* KELLEHER, COLM (FF)</t>
  </si>
  <si>
    <t>* KELLEHER, GARRET (FG)</t>
  </si>
  <si>
    <t>LYNCH, JOE (SF)</t>
  </si>
  <si>
    <t>McCarthy, Ciaran (SD)</t>
  </si>
  <si>
    <t>McCarthy, Trevor (SF)</t>
  </si>
  <si>
    <t>O'Brien, Gary (FG)</t>
  </si>
  <si>
    <t>O'Leary, Orla (SF)</t>
  </si>
  <si>
    <t>Shevchenko, Olga (FF)</t>
  </si>
  <si>
    <t>Transfer of COLEMAN, A's Surplus and Result</t>
  </si>
  <si>
    <t>Transfer of O'DRISCOLL, D's and SPILLANE, S's Votes and Result</t>
  </si>
  <si>
    <t>Transfer of O'CALLAGHAN, C's Votes and Result</t>
  </si>
  <si>
    <t>Transfer of PIPER, B's Votes and Result</t>
  </si>
  <si>
    <t>Transfer of SEAMAN, G's Votes and Result</t>
  </si>
  <si>
    <t>Transfer of FOLEY, J's Surplus and Result</t>
  </si>
  <si>
    <t>Transfer of MURPHY O'MAHONY, M's Votes and Result</t>
  </si>
  <si>
    <t>BAMBURY, ANN (SD)</t>
  </si>
  <si>
    <t>* COUGHLAN, GILLIAN (FF)</t>
  </si>
  <si>
    <t>FOLEY, JOHN MICHAEL (FG)</t>
  </si>
  <si>
    <t>MURPHY O'MAHONY, Margaret (FF)</t>
  </si>
  <si>
    <t>O'CALLAGHAN, Clare (SF)</t>
  </si>
  <si>
    <t>* O'DONOVAN, Seán (FF)</t>
  </si>
  <si>
    <t>O'DRISCOLL, Deborah (TIP)</t>
  </si>
  <si>
    <t>* O'SULLIVAN, MARIE (FG)</t>
  </si>
  <si>
    <t>SEAMAN, Gerard (FG)</t>
  </si>
  <si>
    <t>Transfer of MURPHY, P's Votes and Result</t>
  </si>
  <si>
    <t>Transfer of COAKLEY WAKEFIELD, L's and MAGUIRE LEAHY, M's Votes and Result</t>
  </si>
  <si>
    <t>Transfer of COLLINS, D's Surplus and Result</t>
  </si>
  <si>
    <t>Transfer of HEINHOLD, C's Votes and Result</t>
  </si>
  <si>
    <t>Transfer of CROWLEY, D's Votes and Result</t>
  </si>
  <si>
    <t>Transfer of HARRINGTON, F's Surplus and Result</t>
  </si>
  <si>
    <t>* CRONIN, CAROLINE (FG)</t>
  </si>
  <si>
    <t>CROWLEY, Danny (FF)</t>
  </si>
  <si>
    <t>* HEINHOLD, Chris (SD)</t>
  </si>
  <si>
    <t>MAGUIRE LEAHY, Mary Lou (FG)</t>
  </si>
  <si>
    <t>* MURPHY, PATRICK GERARD (FF)</t>
  </si>
  <si>
    <t>O'CALLAGHAN, Colum (SF)</t>
  </si>
  <si>
    <t>NAMES OF CANDIDATES (10 No.)
( * Denotes outgoing member)</t>
  </si>
  <si>
    <t>Transfer of McGrath, S's Surplus and Result</t>
  </si>
  <si>
    <t>Transfer of Dalton-O'Sullivan, B's Surplus and Result</t>
  </si>
  <si>
    <t>Transfer of White, J's Surplus and Result</t>
  </si>
  <si>
    <t>Transfer of Buckley, A's Surplus and Result</t>
  </si>
  <si>
    <t>Transfer of O'Regan, J's Votes and Result</t>
  </si>
  <si>
    <t>Transfer of Terry, R's Votes and Result</t>
  </si>
  <si>
    <t>Transfer of O'Brien, C's Votes and Result</t>
  </si>
  <si>
    <t>* BUCKLEY, AUDREY (FF)</t>
  </si>
  <si>
    <t>FAHY, EOGHAN (SF)</t>
  </si>
  <si>
    <t>* MCCARTHY, ÚNA (FG)</t>
  </si>
  <si>
    <t>* MCGRATH, SEAMUS (FF)</t>
  </si>
  <si>
    <t>Terry, Richard (SD)</t>
  </si>
  <si>
    <t>* WHITE, JACK (FG)</t>
  </si>
  <si>
    <t>Transfer of O'CALLAGHAN, S's Surplus and Result</t>
  </si>
  <si>
    <t>Transfer of KIDNEY, P's Votes and Result</t>
  </si>
  <si>
    <t>Transfer of ABU ZEID-O'NEILL, R's Votes and Result</t>
  </si>
  <si>
    <t>Transfer of BARRY, A's Surplus and Result</t>
  </si>
  <si>
    <t>Transfer of Ó CADHLA, D's Votes and Result</t>
  </si>
  <si>
    <t>Transfer of KELLY, K's Votes and Result</t>
  </si>
  <si>
    <t>Transfer of SHEPPARD, S's Surplus and Result</t>
  </si>
  <si>
    <t>Transfer of ÖZÇINAR, M's Votes and Result</t>
  </si>
  <si>
    <t>Transfer of CURLEY, G's Surplus and Result</t>
  </si>
  <si>
    <t>Transfer of RASMUSSEN, C's Surplus and Result</t>
  </si>
  <si>
    <t>ABU ZEID-O'NEILL, Rola (PBP)</t>
  </si>
  <si>
    <t>* BARRY, ANTHONY (FG)</t>
  </si>
  <si>
    <t>FINN, DOMINIC (FF)</t>
  </si>
  <si>
    <t>KELLY, Keith (FG)</t>
  </si>
  <si>
    <t>ÖZÇINAR, Medhi (SF)</t>
  </si>
  <si>
    <t>Ó CADHLA, Diarmaid (GVP)</t>
  </si>
  <si>
    <t>* O'CALLAGHAN, SHEILA (FF)</t>
  </si>
  <si>
    <t>* SHEPPARD, SINÉAD (FG)</t>
  </si>
  <si>
    <t>Transfer of O'LEARY, W's Surplus and Result</t>
  </si>
  <si>
    <t>Transfer of MCCARTHY, N's Surplus and Result</t>
  </si>
  <si>
    <t>Transfer of BRENNAN, K's, HORGAN, T's, RYDER, M's and TOBIN, J's Votes and Result</t>
  </si>
  <si>
    <t>Transfer of ROCHE, F's Votes and Result</t>
  </si>
  <si>
    <t>Transfer of O'BRIEN, J's Votes and Result</t>
  </si>
  <si>
    <t>Transfer of BLIGHE, D's Votes and Result</t>
  </si>
  <si>
    <t>Transfer of DAWSON, K's Votes and Result</t>
  </si>
  <si>
    <t>Transfer of O'BRIEN, D's Surplus and Result</t>
  </si>
  <si>
    <t>BLIGHE, Derek (IF)</t>
  </si>
  <si>
    <t>COTTER, NEILUS (FF)</t>
  </si>
  <si>
    <t>* DAWSON, Kay (FG)</t>
  </si>
  <si>
    <t>* MCCARTHY, NOEL (FG)</t>
  </si>
  <si>
    <t>* O'BRIEN, DEIRDRE (FF)</t>
  </si>
  <si>
    <t>O'BRIEN, Joe (SF)</t>
  </si>
  <si>
    <t>* O'FLYNN, FRANK (FF)</t>
  </si>
  <si>
    <t>Transfer of MOYNIHAN, B's Surplus and Result</t>
  </si>
  <si>
    <t>Transfer of O’SHEA, J's Surplus and Result</t>
  </si>
  <si>
    <t>Transfer of BRADLEY, T's Votes and Result</t>
  </si>
  <si>
    <t>Transfer of O’CONNOR, B's Votes and Result</t>
  </si>
  <si>
    <t>Transfer of RING, A's Votes and Result</t>
  </si>
  <si>
    <t>Transfer of CRONIN, F's Votes and Result</t>
  </si>
  <si>
    <t>Transfer of O’KEEFFE, E's Votes and Result</t>
  </si>
  <si>
    <t>* DOYLE, IAN (FF)</t>
  </si>
  <si>
    <t>* MOYNIHAN, BERNARD (FF)</t>
  </si>
  <si>
    <t>MURPHY, TRISH (FG)</t>
  </si>
  <si>
    <t>O’KEEFFE, Evelyn (SF)</t>
  </si>
  <si>
    <t>* O’SHEA, JOHN PAUL (FG)</t>
  </si>
  <si>
    <t>RING, Andrew (SD)</t>
  </si>
  <si>
    <t>Transfer of Moynihan, G's Surplus and Result</t>
  </si>
  <si>
    <t>Transfer of O'Leary, R's Votes and Result</t>
  </si>
  <si>
    <t>Transfer of Creed, M's Surplus and Result</t>
  </si>
  <si>
    <t>Transfer of Burgess, H's Votes and Result</t>
  </si>
  <si>
    <t>Transfer of O'Sullivan, J's Votes and Result</t>
  </si>
  <si>
    <t>* CREED, MICHAEL (FG)</t>
  </si>
  <si>
    <t>* LOONEY, MICHAEL (FF)</t>
  </si>
  <si>
    <t>* LUCEY, TED (FG)</t>
  </si>
  <si>
    <t>* LYNCH, EILEEN (FG)</t>
  </si>
  <si>
    <t>* MOYNIHAN, GOBNAIT (FF)</t>
  </si>
  <si>
    <t>O'Sullivan, John (SF)</t>
  </si>
  <si>
    <t>Transfer of O'SHEA, T's Surplus and Result</t>
  </si>
  <si>
    <t>Transfer of MADDEN, L's Surplus and Result</t>
  </si>
  <si>
    <t>Transfer of KENNY, E's Surplus and Result</t>
  </si>
  <si>
    <t>Transfer of MCNALLY, P's Votes and Result</t>
  </si>
  <si>
    <t>Transfer of CURRY, D's Votes and Result</t>
  </si>
  <si>
    <t>Transfer of CANNON, R's and SCULLY, P's Votes and Result</t>
  </si>
  <si>
    <t>CANNON, Ross (TIP)</t>
  </si>
  <si>
    <t>CURRY, David (SD)</t>
  </si>
  <si>
    <t>* MADDEN, LIAM (FG)</t>
  </si>
  <si>
    <t>* MURPHY, GEARÓID (FF)</t>
  </si>
  <si>
    <t>O'BRIEN, Melissa (SF)</t>
  </si>
  <si>
    <t>* O'SHEA, TONY (FG)</t>
  </si>
  <si>
    <t>Transfer of LINEHAN-FOLEY, M's Surplus and Result</t>
  </si>
  <si>
    <t>Transfer of HEGARTY, M's Surplus and Result</t>
  </si>
  <si>
    <t>Transfer of NEVILLE, M's Votes and Result</t>
  </si>
  <si>
    <t>Transfer of O'SULLIVAN, J's Votes and Result</t>
  </si>
  <si>
    <t>Transfer of HARRINGTON, C's Votes and Result</t>
  </si>
  <si>
    <t>Transfer of BULLMAN, P's Votes and Result</t>
  </si>
  <si>
    <t>Transfer of BUCKLEY, S's Votes and Result</t>
  </si>
  <si>
    <t>Transfer of KELLY-MCCARTHY, E's Votes and Result</t>
  </si>
  <si>
    <t>Transfer of QUAIDE, L's Surplus and Result</t>
  </si>
  <si>
    <t>Transfer of ADAMS, E's Votes and Result</t>
  </si>
  <si>
    <t>Transfer of STROMSOE, M's Votes and Result</t>
  </si>
  <si>
    <t>ADAMS, Edith (SF)</t>
  </si>
  <si>
    <t>AHERN, ANN-MARIE (FF)</t>
  </si>
  <si>
    <t>BULLMAN, Paddy (IF)</t>
  </si>
  <si>
    <t>COCKING, RORY (FG)</t>
  </si>
  <si>
    <t>CURTIN, Alison (FG)</t>
  </si>
  <si>
    <t>* HEGARTY, MICHAEL (FG)</t>
  </si>
  <si>
    <t>MULCAHY, PATRICK (FF)</t>
  </si>
  <si>
    <t>O'SULLIVAN, James-Peter (TIP)</t>
  </si>
  <si>
    <t>* QUAIDE, LIAM (SD)</t>
  </si>
  <si>
    <t>Transfer of DEANE, L's and JACKSON, R's Votes and Result</t>
  </si>
  <si>
    <t>Transfer of NEVIN, E's Votes and Result</t>
  </si>
  <si>
    <t>Transfer of COAKLEY, K's Votes and Result</t>
  </si>
  <si>
    <t>Transfer of Ó SEAGHDA, D's Votes and Result</t>
  </si>
  <si>
    <t>Transfer of O'MAHONY, B's Votes and Result</t>
  </si>
  <si>
    <t>Transfer of DEEGAN, H's Votes and Result</t>
  </si>
  <si>
    <t>Transfer of HURLEY, D's Votes and Result</t>
  </si>
  <si>
    <t>Transfer of MCCARTHY, B's Votes and Result</t>
  </si>
  <si>
    <t>Transfer of CARROLL, J's Surplus and Result</t>
  </si>
  <si>
    <t>* CARROLL, JOE (FF)</t>
  </si>
  <si>
    <t>* KELLY, DEIRDRE (FF)</t>
  </si>
  <si>
    <t>MCCARTHY, Brendan (FG)</t>
  </si>
  <si>
    <t>O'DONOVAN, NOEL (FG)</t>
  </si>
  <si>
    <t>O'REILLY, Pádraig (FF)</t>
  </si>
  <si>
    <t>Ó SEAGHDA, Dónnchadh (SF)</t>
  </si>
  <si>
    <t>TOWSE, ISOBEL (SD)</t>
  </si>
  <si>
    <t>Transfer of Murray, J's Surplus and Result</t>
  </si>
  <si>
    <t>Transfer of Beard, J's Surplus and Result</t>
  </si>
  <si>
    <t>Transfer of McGee, E's Votes and Result</t>
  </si>
  <si>
    <t>Transfer of Le Masurier, J's and Mulligan, L's Votes and Result</t>
  </si>
  <si>
    <t>Transfer of McMyler, A's Votes and Result</t>
  </si>
  <si>
    <t>Transfer of McLaughlin, P's Votes and Result</t>
  </si>
  <si>
    <t>Transfer of McMenamin, K's Votes and Result</t>
  </si>
  <si>
    <t>BEARD, JOY (100R)</t>
  </si>
  <si>
    <t>BRADLEY, FIONÁN (FF)</t>
  </si>
  <si>
    <t>* CANNING, PAUL (FF)</t>
  </si>
  <si>
    <t>* CROSSAN, TERRY (SF)</t>
  </si>
  <si>
    <t>McGuinness, Niamh (SF)</t>
  </si>
  <si>
    <t>McLaughlin, Peter (FG)</t>
  </si>
  <si>
    <t>McMenamin, Kim (TIP)</t>
  </si>
  <si>
    <t>* MURRAY, JACK (SF)</t>
  </si>
  <si>
    <t>Transfer of Farren, A's Surplus and Result</t>
  </si>
  <si>
    <t>Transfer of McDermott, M's Surplus and Result</t>
  </si>
  <si>
    <t>Transfer of White, M's Votes and Result</t>
  </si>
  <si>
    <t>Transfer of McKinney, D's Votes and Result</t>
  </si>
  <si>
    <t>Transfer of Devine, T's and McKinney, P's Votes and Result</t>
  </si>
  <si>
    <t>Transfer of Doherty, A's Surplus and Result</t>
  </si>
  <si>
    <t>Devine, Toni (SF)</t>
  </si>
  <si>
    <t>* DOHERTY, ALBERT (SF)</t>
  </si>
  <si>
    <t>FARREN, ALI (100R)</t>
  </si>
  <si>
    <t>* MCDERMOTT, MARTIN (FF)</t>
  </si>
  <si>
    <t>* McGuinness, Johnny (FG)</t>
  </si>
  <si>
    <t>McKinney, Donal (TIP)</t>
  </si>
  <si>
    <t>Transfer of Molloy, J's Votes and Result</t>
  </si>
  <si>
    <t>Transfer of Vial, D's Votes and Result</t>
  </si>
  <si>
    <t>Transfer of Kennedy, C's Votes and Result</t>
  </si>
  <si>
    <t>Transfer of Brogan, P's Votes and Result</t>
  </si>
  <si>
    <t>Transfer of Boyle, L's Votes and Result</t>
  </si>
  <si>
    <t>Transfer of Doherty, D's Votes and Result</t>
  </si>
  <si>
    <t>Transfer of Hegarty, M's Votes and Result</t>
  </si>
  <si>
    <t>Transfer of Naughton, M's Surplus and Result</t>
  </si>
  <si>
    <t>Transfer of Kennedy, P's Votes and Result</t>
  </si>
  <si>
    <t>Transfer of Jordan, N's Surplus and Result</t>
  </si>
  <si>
    <t>Boyle, Linda (SF)</t>
  </si>
  <si>
    <t>BOYLE, MANUS (FG)</t>
  </si>
  <si>
    <t>Hegarty, Martin (FF)</t>
  </si>
  <si>
    <t>* JORDAN, NOEL (SF)</t>
  </si>
  <si>
    <t>Kennedy, Claudia (FF)</t>
  </si>
  <si>
    <t>* MCMAHON, MICHAEL (SF)</t>
  </si>
  <si>
    <t>Molloy, John (TIP)</t>
  </si>
  <si>
    <t>* NAUGHTON, MICHÉAL (FF)</t>
  </si>
  <si>
    <t>* Sweeny, Barry (FG)</t>
  </si>
  <si>
    <t>Transfer of Mac Giolla Easbuig, M's Surplus and Result</t>
  </si>
  <si>
    <t>Transfer of Doohan, A's and Sweeney, A's Votes and Result</t>
  </si>
  <si>
    <t>Transfer of Duffy, J's Votes and Result</t>
  </si>
  <si>
    <t>Transfer of Rodgers, A's Votes and Result</t>
  </si>
  <si>
    <t>Transfer of Harkin, M's Votes and Result</t>
  </si>
  <si>
    <t>Transfer of O'Donnell, K's Votes and Result</t>
  </si>
  <si>
    <t>Transfer of Reilly, J's Votes and Result</t>
  </si>
  <si>
    <t>Transfer of Rodgers, K's Votes and Result</t>
  </si>
  <si>
    <t>* CARR, BRIAN (SF)</t>
  </si>
  <si>
    <t>MCGEE, DENIS (100R)</t>
  </si>
  <si>
    <t>* MOLLOY, ANTHONY (FF)</t>
  </si>
  <si>
    <t>Molloy, Joseph (FG)</t>
  </si>
  <si>
    <t>* Ó FEARRAIGH, JOHN SHÉAMAIS (SF)</t>
  </si>
  <si>
    <t>Reilly, John (FF)</t>
  </si>
  <si>
    <t>Rodgers, Anne Marie (FF)</t>
  </si>
  <si>
    <t>Rodgers, Kellie (SF)</t>
  </si>
  <si>
    <t>Transfer of Kelly, D's Surplus and Result</t>
  </si>
  <si>
    <t>Transfer of Bradley, V's and O Donnell, S's Votes and Result</t>
  </si>
  <si>
    <t>Transfer of Carr, N's Votes and Result</t>
  </si>
  <si>
    <t>Transfer of McCloskey, A's Votes and Result</t>
  </si>
  <si>
    <t>Transfer of McLaughlin, M's Votes and Result</t>
  </si>
  <si>
    <t>Transfer of Hughes, U's Votes and Result</t>
  </si>
  <si>
    <t>Transfer of Ahmed, T's Votes and Result</t>
  </si>
  <si>
    <t>Transfer of Jordan, D's Votes and Result</t>
  </si>
  <si>
    <t>Transfer of Haughey, S's Votes and Result</t>
  </si>
  <si>
    <t>Transfer of McMonagle, G's Surplus and Result</t>
  </si>
  <si>
    <t>Transfer of Devine, T's Surplus and Result</t>
  </si>
  <si>
    <t>Transfer of Bradley, K's Votes and Result</t>
  </si>
  <si>
    <t>Transfer of Brogan, C's Surplus and Result</t>
  </si>
  <si>
    <t>* BROGAN, CIARAN (FF)</t>
  </si>
  <si>
    <t>* COYLE, DONAL (FF)</t>
  </si>
  <si>
    <t>DEVINE, TOMÁS SEÁN (100R)</t>
  </si>
  <si>
    <t>Haughey, Sandra (SF)</t>
  </si>
  <si>
    <t>Hughes, Ulick (SF)</t>
  </si>
  <si>
    <t>* KAVANAGH, JIMMY (FG)</t>
  </si>
  <si>
    <t>* KELLY, DONAL MANDY (FF)</t>
  </si>
  <si>
    <t>McCloskey, Anne (TIP)</t>
  </si>
  <si>
    <t>* MCMONAGLE, GERRY (SF)</t>
  </si>
  <si>
    <t>Transfer of McDaid, R's Votes and Result</t>
  </si>
  <si>
    <t>Transfer of Connolly, G's Votes and Result</t>
  </si>
  <si>
    <t>Transfer of McDaid, T's Votes and Result</t>
  </si>
  <si>
    <t>Transfer of Ward, C's Votes and Result</t>
  </si>
  <si>
    <t>Transfer of Scanlon, M's Surplus and Result</t>
  </si>
  <si>
    <t>Transfer of McConnell, N's Votes and Result</t>
  </si>
  <si>
    <t>Transfer of McBrearty, F's Surplus and Result</t>
  </si>
  <si>
    <t>Connolly, Garvan (FG)</t>
  </si>
  <si>
    <t>* Crawford, Gerry (FF)</t>
  </si>
  <si>
    <t>* DOHERTY, GARY (SF)</t>
  </si>
  <si>
    <t>* HARLEY, MARTIN (FG)</t>
  </si>
  <si>
    <t>McDaid, Tony (SF)</t>
  </si>
  <si>
    <t>* MCGOWAN, PATRICK (FF)</t>
  </si>
  <si>
    <t>NIC MHEANMAN, DAKOTA (SF)</t>
  </si>
  <si>
    <t>Ward, Charles (100R)</t>
  </si>
  <si>
    <t>Transfer of Bradley, V's and Deeney, K's Votes and Result</t>
  </si>
  <si>
    <t>Transfer of Sweeney, A's Votes and Result</t>
  </si>
  <si>
    <t>Transfer of Jackson, É's Votes and Result</t>
  </si>
  <si>
    <t>Transfer of Doherty, M's Votes and Result</t>
  </si>
  <si>
    <t>* BLANEY, LIAM (FF)</t>
  </si>
  <si>
    <t>Doherty, Maria (SF)</t>
  </si>
  <si>
    <t>Jackson, Éamonn (100R)</t>
  </si>
  <si>
    <t>Sweeney, Aaron (FG)</t>
  </si>
  <si>
    <t>Transfer of O'Rourke, J's Votes and Result</t>
  </si>
  <si>
    <t>Transfer of Keegan, A's Votes and Result</t>
  </si>
  <si>
    <t>Transfer of Croft, R's Votes and Result</t>
  </si>
  <si>
    <t>Transfer of Nisbet, J's Votes and Result</t>
  </si>
  <si>
    <t>Transfer of Sloan, O's Votes and Result</t>
  </si>
  <si>
    <t>Transfer of Mattathil Mathew, L's Votes and Result</t>
  </si>
  <si>
    <t>Transfer of Croft, I's Votes and Result</t>
  </si>
  <si>
    <t>Transfer of Butler, D's Votes and Result</t>
  </si>
  <si>
    <t>Transfer of Mahon, A's Votes and Result</t>
  </si>
  <si>
    <t>Transfer of O'Toole, L's Votes and Result</t>
  </si>
  <si>
    <t>Transfer of Moran, E's Surplus and Result</t>
  </si>
  <si>
    <t>* BATTEN, RACHEAL (FF)</t>
  </si>
  <si>
    <t>* FLANAGAN, DECLAN (FG)</t>
  </si>
  <si>
    <t>HENRY, JESSLYN (SD)</t>
  </si>
  <si>
    <t>Keegan, Andrew (PBP)</t>
  </si>
  <si>
    <t>Mahon, Aoibheann (FF)</t>
  </si>
  <si>
    <t>Mattathil Mathew, Linkwinstar (FG)</t>
  </si>
  <si>
    <t>MORAN, EDEL (SF)</t>
  </si>
  <si>
    <t>O'Rourke, Josh (SF)</t>
  </si>
  <si>
    <t>* O'Toole, Larry (SF)</t>
  </si>
  <si>
    <t>SILKE, AISHLING (SD)</t>
  </si>
  <si>
    <t>Sloan, Olive (SF)</t>
  </si>
  <si>
    <t>Transfer of Nzema Nkoy, M's and Sheldreck, R's Votes and Result</t>
  </si>
  <si>
    <t>Transfer of Doolan, D's Surplus and Result</t>
  </si>
  <si>
    <t>Transfer of Mongey, N's Votes and Result</t>
  </si>
  <si>
    <t>Transfer of Murray, R's Votes and Result</t>
  </si>
  <si>
    <t>Transfer of Dingle, P's Votes and Result</t>
  </si>
  <si>
    <t>Transfer of Ward, B's Votes and Result</t>
  </si>
  <si>
    <t>Transfer of Dempsey, P's Votes and Result</t>
  </si>
  <si>
    <t>Transfer of Webster, D's Votes and Result</t>
  </si>
  <si>
    <t>Transfer of Nicoullaud, S's Votes and Result</t>
  </si>
  <si>
    <t>* DE NORTUÍN, HAZEL (PBP)</t>
  </si>
  <si>
    <t>* De Róiste, Daithí (FF)</t>
  </si>
  <si>
    <t>Dingle, Paddy (FG)</t>
  </si>
  <si>
    <t>* DOOLAN, DAITHÍ (SF)</t>
  </si>
  <si>
    <t>Mongey, Niamh (SD)</t>
  </si>
  <si>
    <t>* Nicoullaud, Sophie (RTC)</t>
  </si>
  <si>
    <t>Nzema Nkoy, Mamy (SF)</t>
  </si>
  <si>
    <t>Ward, Barry (IFP)</t>
  </si>
  <si>
    <t>Transfer of Gallagher, J's Votes and Result</t>
  </si>
  <si>
    <t>Transfer of Lonergan, J's Votes and Result</t>
  </si>
  <si>
    <t>Transfer of Guo, A's Votes and Result</t>
  </si>
  <si>
    <t>Transfer of Connolly, K's Surplus and Result</t>
  </si>
  <si>
    <t>Transfer of Dowling, M's Votes and Result</t>
  </si>
  <si>
    <t>Transfer of Mac Dubhghlais, D's Votes and Result</t>
  </si>
  <si>
    <t>Transfer of Bradley, L's Votes and Result</t>
  </si>
  <si>
    <t>Transfer of Conroy, C's Votes and Result</t>
  </si>
  <si>
    <t>Transfer of Mac Manus, E's Votes and Result</t>
  </si>
  <si>
    <t>Transfer of Redmond, S's Votes and Result</t>
  </si>
  <si>
    <t>Transfer of Pepper, G's Surplus and Result</t>
  </si>
  <si>
    <t>* CALLAGHAN, MARY (SD)</t>
  </si>
  <si>
    <t>* CONNAGHAN, ANTHONY (SF)</t>
  </si>
  <si>
    <t>* CONNOLLY, KEITH (FF)</t>
  </si>
  <si>
    <t>Dowling, Mick (SF)</t>
  </si>
  <si>
    <t>Guo, Arnold (FG)</t>
  </si>
  <si>
    <t>KANE, LESLIE (SF)</t>
  </si>
  <si>
    <t>* Mac Oscar, Briege (FF)</t>
  </si>
  <si>
    <t>REDDY, CONOR (PBP)</t>
  </si>
  <si>
    <t>Redmond, Stephen (TNP)</t>
  </si>
  <si>
    <t>NAMES OF CANDIDATES (21 No.)
( * Denotes outgoing member)</t>
  </si>
  <si>
    <t>Fifteenth 
Count</t>
  </si>
  <si>
    <t>Transfer of Whyte, M's Votes and Result</t>
  </si>
  <si>
    <t>Transfer of O Loughlin, S's Votes and Result</t>
  </si>
  <si>
    <t>Transfer of Mulligan, S's Votes and Result</t>
  </si>
  <si>
    <t>Transfer of Parsons, M's Votes and Result</t>
  </si>
  <si>
    <t>Transfer of Greene, G's Votes and Result</t>
  </si>
  <si>
    <t>Transfer of Treacy, N's Votes and Result</t>
  </si>
  <si>
    <t>Transfer of Murray, J's Votes and Result</t>
  </si>
  <si>
    <t>Transfer of Seale, L's Votes and Result</t>
  </si>
  <si>
    <t>Transfer of Boyle-Shafer, A's Votes and Result</t>
  </si>
  <si>
    <t>Transfer of Perry, C's Surplus and Result</t>
  </si>
  <si>
    <t>Transfer of Smyth, I's Votes and Result</t>
  </si>
  <si>
    <t>Transfer of McCormack, E's Votes and Result</t>
  </si>
  <si>
    <t>Transfer of Farrell, A's Votes and Result</t>
  </si>
  <si>
    <t>Transfer of Atkinson, C's Votes and Result</t>
  </si>
  <si>
    <t>Atkinson, Calum (SF)</t>
  </si>
  <si>
    <t>Farrell, Amy (SF)</t>
  </si>
  <si>
    <t>Greene, Garrett (TWP)</t>
  </si>
  <si>
    <t>* McCormack, Eimer (FF)</t>
  </si>
  <si>
    <t>* MCGRATTAN, SÉAMAS (SF)</t>
  </si>
  <si>
    <t>Murray, Jean (TNP)</t>
  </si>
  <si>
    <t>* O'DRISCOLL, CAT (SD)</t>
  </si>
  <si>
    <t>* O'ROURKE, COLM (FG)</t>
  </si>
  <si>
    <t>Parsons, Mark Joseph (TIP)</t>
  </si>
  <si>
    <t>RALPH, GAYLE (FG)</t>
  </si>
  <si>
    <t>Seale, Léna (PBP)</t>
  </si>
  <si>
    <t>STEPHENS, JOHN (FF)</t>
  </si>
  <si>
    <t>Treacy, Natalie (SF)</t>
  </si>
  <si>
    <t>Transfer of Ó Muirí, N's Surplus and Result</t>
  </si>
  <si>
    <t>Transfer of Heney, D's Surplus and Result</t>
  </si>
  <si>
    <t>Transfer of Ní Bhroin, A's Votes and Result</t>
  </si>
  <si>
    <t>Transfer of Burke, M's Votes and Result</t>
  </si>
  <si>
    <t>Transfer of Heneghan, B's Surplus and Result</t>
  </si>
  <si>
    <t>Transfer of Dunne, R's Votes and Result</t>
  </si>
  <si>
    <t>Transfer of Mulvany, B's Votes and Result</t>
  </si>
  <si>
    <t>Transfer of Stocker, C's Surplus and Result</t>
  </si>
  <si>
    <t>Transfer of Morris, J's Votes and Result</t>
  </si>
  <si>
    <t>Dunne, Ray (FF)</t>
  </si>
  <si>
    <t>* HENEY, DEIRDRE (FF)</t>
  </si>
  <si>
    <t>Moloney, Paddy (SF)</t>
  </si>
  <si>
    <t>Mulvany, Bernard (PBP)</t>
  </si>
  <si>
    <t>Ní Bhroin, Alyssa (SF)</t>
  </si>
  <si>
    <t>* Ó MUIRÍ, NAOISE (FG)</t>
  </si>
  <si>
    <t>* STOCKER, CATHERINE (SD)</t>
  </si>
  <si>
    <t>NAMES OF CANDIDATES (14 No.)
( * Denotes outgoing member)</t>
  </si>
  <si>
    <t>Transfer of Brabazon, T's Surplus and Result</t>
  </si>
  <si>
    <t>Transfer of Geoghegan, D's Votes and Result</t>
  </si>
  <si>
    <t>Transfer of McCormack, C's Votes and Result</t>
  </si>
  <si>
    <t>Transfer of Mac Millan, P's Votes and Result</t>
  </si>
  <si>
    <t>Transfer of O'Moore, C's Votes and Result</t>
  </si>
  <si>
    <t>Transfer of Ó Conaráin, P's Votes and Result</t>
  </si>
  <si>
    <t>Transfer of Kearns, T's Votes and Result</t>
  </si>
  <si>
    <t>Transfer of Flanagan, T's Votes and Result</t>
  </si>
  <si>
    <t>Transfer of Folan, S's Votes and Result</t>
  </si>
  <si>
    <t>* BARRON, DARYL (FF)</t>
  </si>
  <si>
    <t>* BRABAZON, TOM (FF)</t>
  </si>
  <si>
    <t>* Flanagan, Terence (FG)</t>
  </si>
  <si>
    <t>Kearns, Tamara (SF)</t>
  </si>
  <si>
    <t>* MAC DONNCHA, MÍCHEÁL (SF)</t>
  </si>
  <si>
    <t>Mac Millan, Peadar (TIP)</t>
  </si>
  <si>
    <t>McCormack, Clara (PBP)</t>
  </si>
  <si>
    <t>MONAHAN, PADDY (SD)</t>
  </si>
  <si>
    <t>O'Moore, Clodagh (SF)</t>
  </si>
  <si>
    <t>SINGH, SUPRIYA (FG)</t>
  </si>
  <si>
    <t>Transfer of Dowling, M's and Shanahan, E's Votes and Result</t>
  </si>
  <si>
    <t>Transfer of Conroy, D's Votes and Result</t>
  </si>
  <si>
    <t>Transfer of Ó Meachair, C's Votes and Result</t>
  </si>
  <si>
    <t>Transfer of L'Estrange, S's Votes and Result</t>
  </si>
  <si>
    <t>Transfer of Dooley, P's Votes and Result</t>
  </si>
  <si>
    <t>Transfer of Sutcliffe, P's Votes and Result</t>
  </si>
  <si>
    <t>Transfer of Dunne, P's Surplus and Result</t>
  </si>
  <si>
    <t>Transfer of Connolly, M's Votes and Result</t>
  </si>
  <si>
    <t>Connolly, Michael (FF)</t>
  </si>
  <si>
    <t>* Conroy, Deirdre (FF)</t>
  </si>
  <si>
    <t>Deignan, Jacinta (SF)</t>
  </si>
  <si>
    <t>* DUNNE, PAT (RTC)</t>
  </si>
  <si>
    <t>HAYES, EOIN (SD)</t>
  </si>
  <si>
    <t>KINSELLA, PATRICK (FG)</t>
  </si>
  <si>
    <t>L'Estrange, Shay (PBP)</t>
  </si>
  <si>
    <t>Ó Meachair, Ciarán (SF)</t>
  </si>
  <si>
    <t>RANE, PUNAM (FG)</t>
  </si>
  <si>
    <t>Shanahan, Edmund (TIP)</t>
  </si>
  <si>
    <t>NAMES OF CANDIDATES (19 No.)
( * Denotes outgoing member)</t>
  </si>
  <si>
    <t>Transfer of Garrigan, B's, Oliveira-Da Silva, I's and Shevlin, A's Votes and Result</t>
  </si>
  <si>
    <t>Transfer of Connolly, A's Votes and Result</t>
  </si>
  <si>
    <t>Transfer of Hallissey, D's Votes and Result</t>
  </si>
  <si>
    <t>Transfer of O'Connor, T's Votes and Result</t>
  </si>
  <si>
    <t>Transfer of Molloy, G's Votes and Result</t>
  </si>
  <si>
    <t>Transfer of Whelan, A's Votes and Result</t>
  </si>
  <si>
    <t>Transfer of Benicio, C's Votes and Result</t>
  </si>
  <si>
    <t>Transfer of McAdam, R's Surplus and Result</t>
  </si>
  <si>
    <t>Transfer of O'Doherty, E's Votes and Result</t>
  </si>
  <si>
    <t>Transfer of O'Callaghan, D's Votes and Result</t>
  </si>
  <si>
    <t>Transfer of Burke, C's Surplus and Result</t>
  </si>
  <si>
    <t>Benicio, Caio (FF)</t>
  </si>
  <si>
    <t>* BOYLAN, JANICE (SF)</t>
  </si>
  <si>
    <t>Connolly, Anne-Marie (FF)</t>
  </si>
  <si>
    <t>ENNIS, DANIEL (SD)</t>
  </si>
  <si>
    <t>Hallissey, Declan (SF)</t>
  </si>
  <si>
    <t>* MCADAM, RAY (FG)</t>
  </si>
  <si>
    <t>Ó Ceannabháin, Eoghan (PBP)</t>
  </si>
  <si>
    <t>O'Doherty, Ellen (SD)</t>
  </si>
  <si>
    <t>Oliveira-Da Silva, Isabel (FF)</t>
  </si>
  <si>
    <t>Whelan, Alan (SF)</t>
  </si>
  <si>
    <t>Transfer of Geoghegan, J's Surplus and Result</t>
  </si>
  <si>
    <t>Transfer of Blain, E's Surplus and Result</t>
  </si>
  <si>
    <t>Transfer of Rafferty, C's Votes and Result</t>
  </si>
  <si>
    <t>Transfer of Chu, H's Surplus and Result</t>
  </si>
  <si>
    <t>Transfer of Lacey, D's Surplus and Result</t>
  </si>
  <si>
    <t>Transfer of Martin, R's Votes and Result</t>
  </si>
  <si>
    <t>Transfer of Martin, M's Votes and Result</t>
  </si>
  <si>
    <t>Transfer of O'Shea Farren, L's Votes and Result</t>
  </si>
  <si>
    <t>BLAIN, EMMA (FG)</t>
  </si>
  <si>
    <t>* GEOGHEGAN, JAMES (FG)</t>
  </si>
  <si>
    <t>Hinkson-Deeney, Karen (SD)</t>
  </si>
  <si>
    <t>HOGAN, RORY (FF)</t>
  </si>
  <si>
    <t>Martin, Mary (PBP)</t>
  </si>
  <si>
    <t>Martin, Robert (SF)</t>
  </si>
  <si>
    <t>Rafferty, Conor P (TIP)</t>
  </si>
  <si>
    <t>Transfer of Birch, J's, Coyne, P's, Hastings, N's and Rodgers, F's Votes and Result</t>
  </si>
  <si>
    <t>Transfer of Mooney, R's Votes and Result</t>
  </si>
  <si>
    <t>Transfer of McGuinness, E's Votes and Result</t>
  </si>
  <si>
    <t>Transfer of Delehanty, N's Votes and Result</t>
  </si>
  <si>
    <t>Transfer of Watson, E's Votes and Result</t>
  </si>
  <si>
    <t>Transfer of Byrne, C's Surplus and Result</t>
  </si>
  <si>
    <t>Transfer of Healy, A's Votes and Result</t>
  </si>
  <si>
    <t>Transfer of Purcell, B's Votes and Result</t>
  </si>
  <si>
    <t>Transfer of Céitinn, D's Votes and Result</t>
  </si>
  <si>
    <t>Transfer of Kenny, K's Surplus and Result</t>
  </si>
  <si>
    <t>* BYRNE, DANNY (FG)</t>
  </si>
  <si>
    <t>* Céitinn, Dan (SF)</t>
  </si>
  <si>
    <t>FARRELL, CIAN (SD)</t>
  </si>
  <si>
    <t>KENNY, KOURTNEY (SF)</t>
  </si>
  <si>
    <t>Mooney, Ryan (SF)</t>
  </si>
  <si>
    <t>Purcell, Brigid (PBP)</t>
  </si>
  <si>
    <t>Watson, Elizabeth (FF)</t>
  </si>
  <si>
    <t>Transfer of Pidgeon, M's Surplus and Result</t>
  </si>
  <si>
    <t>Transfer of Coyne, P's Votes and Result</t>
  </si>
  <si>
    <t>Transfer of O'Flanagan, M's Votes and Result</t>
  </si>
  <si>
    <t>Transfer of Obeimhen, Z's Votes and Result</t>
  </si>
  <si>
    <t>Transfer of Aherne, G's Votes and Result</t>
  </si>
  <si>
    <t>Transfer of Reid, D's Votes and Result</t>
  </si>
  <si>
    <t>Transfer of McSweeney, C's Votes and Result</t>
  </si>
  <si>
    <t>Transfer of Augusta, D's Votes and Result</t>
  </si>
  <si>
    <t>Transfer of Considine, A's Votes and Result</t>
  </si>
  <si>
    <t>Transfer of Nunoo, I's Votes and Result</t>
  </si>
  <si>
    <t>Transfer of Daly, K's Votes and Result</t>
  </si>
  <si>
    <t>Transfer of Cummins, J's Surplus and Result</t>
  </si>
  <si>
    <t>Aherne, Gina (TIP)</t>
  </si>
  <si>
    <t>ALI, AMMAR (FF)</t>
  </si>
  <si>
    <t>Augusta, David (SF)</t>
  </si>
  <si>
    <t>CUMMINS, JEN (SD)</t>
  </si>
  <si>
    <t>* Daly, Kelsey May (PBP)</t>
  </si>
  <si>
    <t>* DEVINE, MÁIRE (SF)</t>
  </si>
  <si>
    <t>Nunoo, Ian (FG)</t>
  </si>
  <si>
    <t>Reid, Darragh (SF)</t>
  </si>
  <si>
    <t>Invalid Ballot Papers</t>
  </si>
  <si>
    <t>Number of Seats</t>
  </si>
  <si>
    <t>Transfer of Baker, M's Surplus and Result</t>
  </si>
  <si>
    <t>Transfer of Roe, J's Votes and Result</t>
  </si>
  <si>
    <t>Transfer of Chacko Jacob, R's Votes and Result</t>
  </si>
  <si>
    <t>Transfer of Nic Ráillaigh, C's Votes and Result</t>
  </si>
  <si>
    <t>Transfer of Duignan, H's Votes and Result</t>
  </si>
  <si>
    <t>Transfer of Mac Aonghusa, C's Votes and Result</t>
  </si>
  <si>
    <t>Transfer of Reynolds, M's Votes and Result</t>
  </si>
  <si>
    <t>Transfer of Bigley, L's Votes and Result</t>
  </si>
  <si>
    <t>Transfer of Dowling, C's Surplus and Result</t>
  </si>
  <si>
    <t>Transfer of Clark, M's Surplus and Result</t>
  </si>
  <si>
    <t>Transfer of O'Sullivan, C's Votes and Result</t>
  </si>
  <si>
    <t>Transfer of Degani, O's Votes and Result</t>
  </si>
  <si>
    <t>Transfer of Mills, H's Votes and Result</t>
  </si>
  <si>
    <t>Transfer of Kivlehan, T's Surplus and Result</t>
  </si>
  <si>
    <t>Transfer of O'Brien, S's Votes and Result</t>
  </si>
  <si>
    <t>Transfer of Mc Loughlin, S's Surplus and Result</t>
  </si>
  <si>
    <t>Transfer of O'Leary, J's Surplus and Result</t>
  </si>
  <si>
    <t>Transfer of Murray, F's Votes and Result</t>
  </si>
  <si>
    <t>Transfer of Young, C's Votes and Result</t>
  </si>
  <si>
    <t>Transfer of Gerrard, R's Votes and Result</t>
  </si>
  <si>
    <t>Transfer of O'Driscoll, E's Votes and Result</t>
  </si>
  <si>
    <t>Transfer of Ní Dhubhgaill, S's Votes and Result</t>
  </si>
  <si>
    <t>Transfer of O'Brien, P's Surplus and Result</t>
  </si>
  <si>
    <t>Transfer of Jones, R's Surplus and Result</t>
  </si>
  <si>
    <t>Transfer of Smyth, C's Surplus and Result</t>
  </si>
  <si>
    <t>Transfer of Hennessy, T's Votes and Result</t>
  </si>
  <si>
    <t>Transfer of Kearney, J's Votes and Result</t>
  </si>
  <si>
    <t>Transfer of Byrne, L's Votes and Result</t>
  </si>
  <si>
    <t>Transfer of Power, F's Votes and Result</t>
  </si>
  <si>
    <t>Transfer of Lewis, H's Surplus and Result</t>
  </si>
  <si>
    <t>Transfer of Moylan, S's Votes and Result</t>
  </si>
  <si>
    <t>Transfer of Burke, J's Surplus and Result</t>
  </si>
  <si>
    <t>Transfer of Gildea, J's Surplus and Result</t>
  </si>
  <si>
    <t>Transfer of Fleming, M's Surplus and Result</t>
  </si>
  <si>
    <t>Transfer of McCarthy, L's Surplus and Result</t>
  </si>
  <si>
    <t>Transfer of O'Connor, O's Surplus and Result</t>
  </si>
  <si>
    <t>Transfer of Dargan, P's Surplus and Result</t>
  </si>
  <si>
    <t>Transfer of Murtagh, A's Votes and Result</t>
  </si>
  <si>
    <t>Transfer of Dunne, E's Votes and Result</t>
  </si>
  <si>
    <t>Transfer of Saul, B's Surplus and Result</t>
  </si>
  <si>
    <t>Transfer of O'Connell, M's Surplus and Result</t>
  </si>
  <si>
    <t>Transfer of Kennedy, J's Surplus and Result</t>
  </si>
  <si>
    <t>Transfer of Nic Cormaic, S's Votes and Result</t>
  </si>
  <si>
    <t>Transfer of O'Neill, E's Votes and Result</t>
  </si>
  <si>
    <t>Transfer of Fozzard, R's Votes and Result</t>
  </si>
  <si>
    <t>Transfer of Dockery, L's Surplus and Result</t>
  </si>
  <si>
    <t>Transfer of Connolly, E's Votes and Result</t>
  </si>
  <si>
    <t>Transfer of Murphy, T's Surplus and Result</t>
  </si>
  <si>
    <t>Transfer of Laska, A's and McLoughlin, D's Votes and Result</t>
  </si>
  <si>
    <t>Transfer of Uwhumiakpor, O's Votes and Result</t>
  </si>
  <si>
    <t>Transfer of Oakes, J's Votes and Result</t>
  </si>
  <si>
    <t>Transfer of Edwards, B's Votes and Result</t>
  </si>
  <si>
    <t>Transfer of Brady, A's Votes and Result</t>
  </si>
  <si>
    <t>Transfer of Brennan, S's Votes and Result</t>
  </si>
  <si>
    <t>Transfer of Ryan, B's Surplus and Result</t>
  </si>
  <si>
    <t>Transfer of Maguire, G's Surplus and Result</t>
  </si>
  <si>
    <t>Brady, Anne Marie (SF)</t>
  </si>
  <si>
    <t>Brennan, Sinéad Lucey (FF)</t>
  </si>
  <si>
    <t>Edwards, Bryn (PBP)</t>
  </si>
  <si>
    <t>Oakes, John (IFP)</t>
  </si>
  <si>
    <t>* O'LEARY, TOM (FG)</t>
  </si>
  <si>
    <t>QUINN, MALACHY (SF)</t>
  </si>
  <si>
    <t>Transfer of Ó hAlmhain, O's Votes and Result</t>
  </si>
  <si>
    <t>Transfer of Heasman, A's Votes and Result</t>
  </si>
  <si>
    <t>Transfer of Chakerwarti, S's Votes and Result</t>
  </si>
  <si>
    <t>Transfer of Kavanagh, L's Votes and Result</t>
  </si>
  <si>
    <t>Transfer of Dowling, N's Votes and Result</t>
  </si>
  <si>
    <t>Transfer of Nolan, L's Votes and Result</t>
  </si>
  <si>
    <t>Transfer of Delaney, S's Votes and Result</t>
  </si>
  <si>
    <t>Transfer of Bissett, D's Votes and Result</t>
  </si>
  <si>
    <t>Transfer of Hanaphy, B's Surplus and Result</t>
  </si>
  <si>
    <t>Transfer of Loughlin, R's Votes and Result</t>
  </si>
  <si>
    <t>Transfer of McCamley, M's Surplus and Result</t>
  </si>
  <si>
    <t>Bissett, Damien (SF)</t>
  </si>
  <si>
    <t>* BURTCHAELL, JOHN (PBP)</t>
  </si>
  <si>
    <t>Dowling, Neil (SD)</t>
  </si>
  <si>
    <t>* HANAPHY, BREDA (SF)</t>
  </si>
  <si>
    <t>Heasman, Andy (TIP)</t>
  </si>
  <si>
    <t>Kavanagh, Louise (SF)</t>
  </si>
  <si>
    <t>Nolan, Lorna (FF)</t>
  </si>
  <si>
    <t>* ONWUMEREH, JK (FF)</t>
  </si>
  <si>
    <t>* O'Reilly, Steve (FG)</t>
  </si>
  <si>
    <t>QUINLAN, PATRICK (TNP)</t>
  </si>
  <si>
    <t>Transfer of Leddy, T's Surplus and Result</t>
  </si>
  <si>
    <t>Transfer of Daly, L's Votes and Result</t>
  </si>
  <si>
    <t>Transfer of Walsh, J's Surplus and Result</t>
  </si>
  <si>
    <t>Transfer of Conroy, P's Votes and Result</t>
  </si>
  <si>
    <t>Transfer of Shovlin, S's Surplus and Result</t>
  </si>
  <si>
    <t>Transfer of Lynam, P's Votes and Result</t>
  </si>
  <si>
    <t>Transfer of Coppinger, R's Surplus and Result</t>
  </si>
  <si>
    <t>CARBONE-MANGAN, EIMEAR (FF)</t>
  </si>
  <si>
    <t>COPPINGER, RUTH (PBP)</t>
  </si>
  <si>
    <t>Daly, Luke (SD)</t>
  </si>
  <si>
    <t>* LEDDY, TED (FG)</t>
  </si>
  <si>
    <t>Lynam, Phil (SF)</t>
  </si>
  <si>
    <t>* Mahony, Howard (FF)</t>
  </si>
  <si>
    <t>* SHOVLIN, SIOBHAN (FG)</t>
  </si>
  <si>
    <t>Transfer of Hopkins, J's Surplus and Result</t>
  </si>
  <si>
    <t>Transfer of Doherty, K's, Kannan, V's, McGlue, J's and Ndlovu Motesta, R's Votes and Result</t>
  </si>
  <si>
    <t>Transfer of Mc Govern, M's Votes and Result</t>
  </si>
  <si>
    <t>Transfer of Bailey, T's Votes and Result</t>
  </si>
  <si>
    <t>Transfer of Donnellan, M's Votes and Result</t>
  </si>
  <si>
    <t>Transfer of Guerin, J's Surplus and Result</t>
  </si>
  <si>
    <t>Transfer of Haughey, C's Surplus and Result</t>
  </si>
  <si>
    <t>Bailey, Tara (SF)</t>
  </si>
  <si>
    <t>Doherty, Kevin (SF)</t>
  </si>
  <si>
    <t>HAUGHEY, CATHAL (FF)</t>
  </si>
  <si>
    <t>* HOPKINS, JOAN (SD)</t>
  </si>
  <si>
    <t>* O'BRIEN, EOGHAN (FF)</t>
  </si>
  <si>
    <t>* TORMEY, AOIBHINN (FG)</t>
  </si>
  <si>
    <t>Transfer of Doyle, T's Surplus and Result</t>
  </si>
  <si>
    <t>Transfer of Doyle, A's Votes and Result</t>
  </si>
  <si>
    <t>Transfer of Khisa, N's Votes and Result</t>
  </si>
  <si>
    <t>Transfer of Griffin, M's Votes and Result</t>
  </si>
  <si>
    <t>Transfer of O'Donoghue, N's Votes and Result</t>
  </si>
  <si>
    <t>Transfer of Cairns, D's Votes and Result</t>
  </si>
  <si>
    <t>Transfer of Donnelly, A's Surplus and Result</t>
  </si>
  <si>
    <t>Transfer of Fitzsimons, P's Votes and Result</t>
  </si>
  <si>
    <t>Transfer of Relihan, K's Votes and Result</t>
  </si>
  <si>
    <t>Transfer of Ali, A's Votes and Result</t>
  </si>
  <si>
    <t>Ali, Asad (FF)</t>
  </si>
  <si>
    <t>Cairns, Declan (SF)</t>
  </si>
  <si>
    <t>* DENNISON, KIERAN (FG)</t>
  </si>
  <si>
    <t>* DONNELLY, ANGELA (SF)</t>
  </si>
  <si>
    <t>Doyle, Andrew (PBP)</t>
  </si>
  <si>
    <t>Fitzsimons, Paul (IFP)</t>
  </si>
  <si>
    <t>* KITT, TOM (FF)</t>
  </si>
  <si>
    <t>Murphy, Ellen (SD)</t>
  </si>
  <si>
    <t>O'Donoghue, Niall (SF)</t>
  </si>
  <si>
    <t>Relihan, Kate (PBP)</t>
  </si>
  <si>
    <t>Transfer of O'Donoghue, R's Surplus and Result</t>
  </si>
  <si>
    <t>Transfer of Laska, A's, O Connell, F's and Young, S's Votes and Result</t>
  </si>
  <si>
    <t>Transfer of Johnston, C's Surplus and Result</t>
  </si>
  <si>
    <t>Transfer of Roche, P's Votes and Result</t>
  </si>
  <si>
    <t>Transfer of Henchy, A's Votes and Result</t>
  </si>
  <si>
    <t>* Dennehy, Brian (FF)</t>
  </si>
  <si>
    <t>DOCKRELL, EOGHAN (FG)</t>
  </si>
  <si>
    <t>* Henchy, Adrian (FF)</t>
  </si>
  <si>
    <t>* MULVILLE, PAUL (SD)</t>
  </si>
  <si>
    <t>Roche, Patrick (SF)</t>
  </si>
  <si>
    <t>Transfer of Mulligan, D's Surplus and Result</t>
  </si>
  <si>
    <t>Transfer of Wright, B's Votes and Result</t>
  </si>
  <si>
    <t>Transfer of Linnane, C's Votes and Result</t>
  </si>
  <si>
    <t>Transfer of Butler, D's Surplus and Result</t>
  </si>
  <si>
    <t>Transfer of Power, O's Votes and Result</t>
  </si>
  <si>
    <t>Transfer of Carey, I's Votes and Result</t>
  </si>
  <si>
    <t>Transfer of Newman, J's Surplus and Result</t>
  </si>
  <si>
    <t>Transfer of Manton, B's Votes and Result</t>
  </si>
  <si>
    <t>Transfer of Humphreys, J's Surplus and Result</t>
  </si>
  <si>
    <t>BUCKLEY, MARIAN (SF)</t>
  </si>
  <si>
    <t>* BUTLER, DARRAGH (FF)</t>
  </si>
  <si>
    <t>CORKERY, LUKE (FG)</t>
  </si>
  <si>
    <t>* Graves, Ann (SF)</t>
  </si>
  <si>
    <t>Linnane, Conor (SF)</t>
  </si>
  <si>
    <t>* MULLIGAN, DEAN (I4C)</t>
  </si>
  <si>
    <t>Power, Ollie (PBP)</t>
  </si>
  <si>
    <t>Transfer of CUBBARD, M's Surplus and Result</t>
  </si>
  <si>
    <t>Transfer of HOARE, E's Surplus and Result</t>
  </si>
  <si>
    <t>Transfer of FEENEY, P's and O'FLAHERTY, D's Votes and Result</t>
  </si>
  <si>
    <t>Transfer of COMER, S's Votes and Result</t>
  </si>
  <si>
    <t>Transfer of RIDGE, S's Votes and Result</t>
  </si>
  <si>
    <t>Transfer of D'ARCY, M's Votes and Result</t>
  </si>
  <si>
    <t>Transfer of CUMMINS, M's Votes and Result</t>
  </si>
  <si>
    <t>Transfer of O'CONNOR, M's Votes and Result</t>
  </si>
  <si>
    <t>Transfer of CURRAN, A's Votes and Result</t>
  </si>
  <si>
    <t>Transfer of LENIHAN, P's Votes and Result</t>
  </si>
  <si>
    <t>* FAHY, FRANK (FG)</t>
  </si>
  <si>
    <t>FORDE, JOSIE (FF)</t>
  </si>
  <si>
    <t>* HOARE, EDDIE (FG)</t>
  </si>
  <si>
    <t>SEOIGHTHE, EIBHLÍN (SD)</t>
  </si>
  <si>
    <t>NAMES OF CANDIDATES (20 No.)
( * Denotes outgoing member)</t>
  </si>
  <si>
    <t>Transfer of DOWD, C's and WOZNIAK, A's Votes and Result</t>
  </si>
  <si>
    <t>Transfer of LYNCH, D's Votes and Result</t>
  </si>
  <si>
    <t>Transfer of ROOKE, D's Votes and Result</t>
  </si>
  <si>
    <t>Transfer of FEENEY, S's Votes and Result</t>
  </si>
  <si>
    <t>Transfer of CORCORÁIN, C's Votes and Result</t>
  </si>
  <si>
    <t>Transfer of BURKE, C's Votes and Result</t>
  </si>
  <si>
    <t>Transfer of GIBBONS, J's Votes and Result</t>
  </si>
  <si>
    <t>Transfer of MATHIAS, J's Votes and Result</t>
  </si>
  <si>
    <t>Transfer of KEOGH, A's Votes and Result</t>
  </si>
  <si>
    <t>Transfer of TULLY, M's Votes and Result</t>
  </si>
  <si>
    <t>Transfer of DELANEY HEASLIP, J's Votes and Result</t>
  </si>
  <si>
    <t>Transfer of LARKIN, N's Votes and Result</t>
  </si>
  <si>
    <t>Transfer of CHEEVERS, A's Surplus and Result</t>
  </si>
  <si>
    <t>BURKE, AISLING (SF)</t>
  </si>
  <si>
    <t>* CHEEVERS, ALAN (FF)</t>
  </si>
  <si>
    <t>FORDE, SHANE (FG)</t>
  </si>
  <si>
    <t>Transfer of LYONS, D's Surplus and Result</t>
  </si>
  <si>
    <t>Transfer of NEALIS, D's Votes and Result</t>
  </si>
  <si>
    <t>Transfer of Ó BEIRN, R's Votes and Result</t>
  </si>
  <si>
    <t>Transfer of MCMASTER, M's Votes and Result</t>
  </si>
  <si>
    <t>Transfer of CHOWDHURY, A's Votes and Result</t>
  </si>
  <si>
    <t>Transfer of CAHILL, A's Votes and Result</t>
  </si>
  <si>
    <t>Transfer of CONCHÚIR, C's Votes and Result</t>
  </si>
  <si>
    <t>Transfer of FEENEY, J's Votes and Result</t>
  </si>
  <si>
    <t>Transfer of OSAYIMWEN, E's Votes and Result</t>
  </si>
  <si>
    <t>Transfer of HIGGINS, C's Surplus and Result</t>
  </si>
  <si>
    <t>Transfer of CURRAN, A's Surplus and Result</t>
  </si>
  <si>
    <t>Transfer of DEERY, K's Votes and Result</t>
  </si>
  <si>
    <t>Transfer of CONNOLLY, J's Surplus and Result</t>
  </si>
  <si>
    <t>* CONNOLLY, JOHN (FF)</t>
  </si>
  <si>
    <t>* CURRAN, ALAN (SD)</t>
  </si>
  <si>
    <t>* HIGGINS, CLODAGH (FG)</t>
  </si>
  <si>
    <t>* KEANE, PETER (FF)</t>
  </si>
  <si>
    <t>Transfer of Dolan, A's Surplus and Result</t>
  </si>
  <si>
    <t>Transfer of Grealish, T's Surplus and Result</t>
  </si>
  <si>
    <t>Transfer of Carr, M's Votes and Result</t>
  </si>
  <si>
    <t>Transfer of Landy, F's Votes and Result</t>
  </si>
  <si>
    <t>Transfer of Hehir, S's Votes and Result</t>
  </si>
  <si>
    <t>Transfer of Madden, E's Votes and Result</t>
  </si>
  <si>
    <t>Transfer of Charity, J's Surplus and Result</t>
  </si>
  <si>
    <t>Transfer of Herterich-Quinn, S's Votes and Result</t>
  </si>
  <si>
    <t>Transfer of Feeney, P's Surplus and Result</t>
  </si>
  <si>
    <t>Carr, Maria (TIP)</t>
  </si>
  <si>
    <t>* COLLINS, DAVID (FG)</t>
  </si>
  <si>
    <t>* DOLAN, ALBERT (FF)</t>
  </si>
  <si>
    <t>FEENEY, PETER (FG)</t>
  </si>
  <si>
    <t>Gallagher, Eoghan (FG)</t>
  </si>
  <si>
    <t>* Herterich-Quinn, Shelly (FF)</t>
  </si>
  <si>
    <t>KEANE, CILLIAN (FF)</t>
  </si>
  <si>
    <t>O HARA, LOUIS (SF)</t>
  </si>
  <si>
    <t>Transfer of Connolly, M's Surplus and Result</t>
  </si>
  <si>
    <t>* CONNOLLY, DERMOT (SF)</t>
  </si>
  <si>
    <t>* CONNOLLY, MICHAEL (FF)</t>
  </si>
  <si>
    <t>HARNEY, ALAN (FG)</t>
  </si>
  <si>
    <t>* KEAVENEY, PETER (FG)</t>
  </si>
  <si>
    <t>Maher, Regan (SF)</t>
  </si>
  <si>
    <t>Mannion, Andrew (PBP)</t>
  </si>
  <si>
    <t>Transfer of Welby, T's Surplus and Result</t>
  </si>
  <si>
    <t>Transfer of Breathnach, C's and Gleeson, D's Votes and Result</t>
  </si>
  <si>
    <t>Transfer of Healy, T's Votes and Result</t>
  </si>
  <si>
    <t>Healy, Tom (SF)</t>
  </si>
  <si>
    <t>* KING, GERRY (FF)</t>
  </si>
  <si>
    <t>* MANNION, EILEEN (FG)</t>
  </si>
  <si>
    <t>Transfer of Breathnach, C's, McMahon, D's, Slevin, G's and Walsh, A's Votes and Result</t>
  </si>
  <si>
    <t>Transfer of Curran, M's Votes and Result</t>
  </si>
  <si>
    <t>Transfer of Thomas, N's Surplus and Result</t>
  </si>
  <si>
    <t>Transfer of O Brien, S's Votes and Result</t>
  </si>
  <si>
    <t>Transfer of Ó Flatharta, P's Votes and Result</t>
  </si>
  <si>
    <t>Transfer of O Hara, K's Votes and Result</t>
  </si>
  <si>
    <t>Transfer of McKinstry, A's Votes and Result</t>
  </si>
  <si>
    <t>Transfer of Mac an Iomaire, P's Surplus and Result</t>
  </si>
  <si>
    <t>Transfer of Cualáin, D's Votes and Result</t>
  </si>
  <si>
    <t>* Cualáin, Dáithi Ó (FF)</t>
  </si>
  <si>
    <t>LEE, MÁIRTIN (FF)</t>
  </si>
  <si>
    <t>* MAC AN IOMAIRE, PADRAIG (FG)</t>
  </si>
  <si>
    <t>McMahon, Doran (IFP)</t>
  </si>
  <si>
    <t>O Hara, Kevin (SF)</t>
  </si>
  <si>
    <t>Ó Tuairisg, Daragh (FF)</t>
  </si>
  <si>
    <t>Walsh, Aidan (TIP)</t>
  </si>
  <si>
    <t>Transfer of Murphy, P's Surplus and Result</t>
  </si>
  <si>
    <t>Transfer of Kinane, M's Surplus and Result</t>
  </si>
  <si>
    <t>Transfer of Kelly, L's Votes and Result</t>
  </si>
  <si>
    <t>* FINNERTY, GERRY (FF)</t>
  </si>
  <si>
    <t>Kelly, Lucina (SF)</t>
  </si>
  <si>
    <t>KILLILEA, PAUL (FG)</t>
  </si>
  <si>
    <t>* KINANE, MARTINA (FF)</t>
  </si>
  <si>
    <t>* MURPHY, PJ (FG)</t>
  </si>
  <si>
    <t>Sweeney, Alan (TIP)</t>
  </si>
  <si>
    <t>Transfer of Curley, S's Surplus and Result</t>
  </si>
  <si>
    <t>Transfer of Maher, M's Surplus and Result</t>
  </si>
  <si>
    <t>Transfer of McClearn, J's Surplus and Result</t>
  </si>
  <si>
    <t>Transfer of McGettigan, J's and Tooher Madden, M's Votes and Result</t>
  </si>
  <si>
    <t>Transfer of Larkin, M's Votes and Result</t>
  </si>
  <si>
    <t>* CANNING, IVAN (FF)</t>
  </si>
  <si>
    <t>* CURLEY, SHANE (FF)</t>
  </si>
  <si>
    <t>Larkin, Mark (FF)</t>
  </si>
  <si>
    <t>* MCCLEARN, JIMMY (FG)</t>
  </si>
  <si>
    <t>O Reilly, Ailish (SF)</t>
  </si>
  <si>
    <t>Transfer of Reddington, A's Surplus and Result</t>
  </si>
  <si>
    <t>Transfer of Roche, P's Surplus and Result</t>
  </si>
  <si>
    <t>Transfer of Lynch, C's Votes and Result</t>
  </si>
  <si>
    <t>Transfer of Gaughan, D's Votes and Result</t>
  </si>
  <si>
    <t>Transfer of Culligan, R's Votes and Result</t>
  </si>
  <si>
    <t>Transfer of Oguekwe, B's Votes and Result</t>
  </si>
  <si>
    <t>Transfer of Reynolds, D's Votes and Result</t>
  </si>
  <si>
    <t>Transfer of Kadejo, I's Votes and Result</t>
  </si>
  <si>
    <t>Transfer of Quirke, T's Votes and Result</t>
  </si>
  <si>
    <t>Transfer of De Lundres Ó Dálaigh, S's Votes and Result</t>
  </si>
  <si>
    <t>Transfer of Silke, L's Votes and Result</t>
  </si>
  <si>
    <t>Culligan, Ross (TNP)</t>
  </si>
  <si>
    <t>De Lundres Ó Dálaigh, Stiofán (SF)</t>
  </si>
  <si>
    <t>Gaughan, Dannan Liam (TIP)</t>
  </si>
  <si>
    <t>* HOADE, MARY (FF)</t>
  </si>
  <si>
    <t>* KILLILEA, DONAGH MARK (FF)</t>
  </si>
  <si>
    <t>Quirke, Tom (FF)</t>
  </si>
  <si>
    <t>* REDDINGTON, ANDREW (FG)</t>
  </si>
  <si>
    <t>Reynolds, Deborah (SF)</t>
  </si>
  <si>
    <t>* ROCHE, PETE (FG)</t>
  </si>
  <si>
    <t>* Sheridan, Joe (FF)</t>
  </si>
  <si>
    <t>TURNER, OLLIE (FG)</t>
  </si>
  <si>
    <t>Transfer of Healy-Rae, J's Surplus and Result</t>
  </si>
  <si>
    <t>Transfer of Farrelly, C's Surplus and Result</t>
  </si>
  <si>
    <t>Transfer of Bowler, P's and Ní Ríordáin, C's Votes and Result</t>
  </si>
  <si>
    <t>Transfer of Bell, D's Votes and Result</t>
  </si>
  <si>
    <t>Bell, Deirdre (SF)</t>
  </si>
  <si>
    <t>* FITZGERALD, FIONNÁN (FF)</t>
  </si>
  <si>
    <t>* O'CONNELL, BOBBY (FG)</t>
  </si>
  <si>
    <t>NAMES OF CANDIDATES (7 No.)
( * Denotes outgoing member)</t>
  </si>
  <si>
    <t>Transfer of Kennedy, M's Votes and Result</t>
  </si>
  <si>
    <t>Transfer of Fitzgerald, S's Votes and Result</t>
  </si>
  <si>
    <t>Transfer of Ó Fionnáin, P's Votes and Result</t>
  </si>
  <si>
    <t>Transfer of Brosnan, R's Surplus and Result</t>
  </si>
  <si>
    <t>BROSNAN, ROBERT (SF)</t>
  </si>
  <si>
    <t>* FITZGERALD, BREANDÁN (FF)</t>
  </si>
  <si>
    <t>* Fitzgerald, Séamus Cosaí (FG)</t>
  </si>
  <si>
    <t>GRIFFIN, TOMMY (FG)</t>
  </si>
  <si>
    <t>* O'Shea, Michael D (FF)</t>
  </si>
  <si>
    <t>Transfer of O'Brien, W's Votes and Result</t>
  </si>
  <si>
    <t>Transfer of O'Neill, O's Votes and Result</t>
  </si>
  <si>
    <t>Transfer of Cahill, M's Surplus and Result</t>
  </si>
  <si>
    <t>Transfer of Lyne, P's Votes and Result</t>
  </si>
  <si>
    <t>Transfer of Moriarty, N's Surplus and Result</t>
  </si>
  <si>
    <t>Transfer of Clifford, T's Votes and Result</t>
  </si>
  <si>
    <t>Transfer of O'Shea, S's Votes and Result</t>
  </si>
  <si>
    <t>Transfer of O'Sullivan, K's Votes and Result</t>
  </si>
  <si>
    <t>Transfer of Donnelly, T's Votes and Result</t>
  </si>
  <si>
    <t>Clifford, Tim (SD)</t>
  </si>
  <si>
    <t>Donnelly, Tony (FG)</t>
  </si>
  <si>
    <t>O'Brien, William (TIP)</t>
  </si>
  <si>
    <t>O'Shea, Stephenie (SF)</t>
  </si>
  <si>
    <t>O'Sullivan, Ken (FF)</t>
  </si>
  <si>
    <t>O'SULLIVAN CASEY, TEDDY (FG)</t>
  </si>
  <si>
    <t>Quigg, Damian (SF)</t>
  </si>
  <si>
    <t>Transfer of Healy-Rae, M's Surplus and Result</t>
  </si>
  <si>
    <t>Transfer of Grady, M's Surplus and Result</t>
  </si>
  <si>
    <t>Transfer of O Donoghue, J's Surplus and Result</t>
  </si>
  <si>
    <t>Transfer of Leen, W's and McGuckin, D's Votes and Result</t>
  </si>
  <si>
    <t>Transfer of O'Connor, A's Votes and Result</t>
  </si>
  <si>
    <t>Transfer of Krasnenkova, N's Votes and Result</t>
  </si>
  <si>
    <t>Transfer of Abdul Kadir, K's Votes and Result</t>
  </si>
  <si>
    <t>Transfer of Kenneally, C's Votes and Result</t>
  </si>
  <si>
    <t>Transfer of Mahmud, I's Votes and Result</t>
  </si>
  <si>
    <t>Transfer of Griffin, D's Votes and Result</t>
  </si>
  <si>
    <t>Healy, Dermot (FG)</t>
  </si>
  <si>
    <t>* KELLEHER, NIALL (FF)</t>
  </si>
  <si>
    <t>Kenneally, Caroline (SF)</t>
  </si>
  <si>
    <t>O'Connor, Alan (TIP)</t>
  </si>
  <si>
    <t>* O DONOGHUE, JOHN (KIA)</t>
  </si>
  <si>
    <t>Switzer, Damien (SF)</t>
  </si>
  <si>
    <t>Transfer of Kennelly, M's Surplus and Result</t>
  </si>
  <si>
    <t>Transfer of Nolan, L's Surplus and Result</t>
  </si>
  <si>
    <t>Transfer of Comerford, O's and Smith, R's Votes and Result</t>
  </si>
  <si>
    <t>Transfer of Foley, M's Surplus and Result</t>
  </si>
  <si>
    <t>Transfer of Harrington, T's Votes and Result</t>
  </si>
  <si>
    <t>Transfer of Foran, S's Votes and Result</t>
  </si>
  <si>
    <t>Transfer of Leane, M's Surplus and Result</t>
  </si>
  <si>
    <t>* BARRY, TOM (SF)</t>
  </si>
  <si>
    <t>Falvey O'Sullivan, Marion (SF)</t>
  </si>
  <si>
    <t>* FOLEY, MICHAEL (FG)</t>
  </si>
  <si>
    <t>Harrington, Thomas (SF)</t>
  </si>
  <si>
    <t>* KENNELLY, MIKE (FG)</t>
  </si>
  <si>
    <t>LEANE, MICHAEL (FF)</t>
  </si>
  <si>
    <t>* MOLONEY, JIMMY (FF)</t>
  </si>
  <si>
    <t>Smith, Rosemarie (PAW)</t>
  </si>
  <si>
    <t>Transfer of Sheehy, M's Surplus and Result</t>
  </si>
  <si>
    <t>Transfer of Abdurahman, A's and Slimm, B's Votes and Result</t>
  </si>
  <si>
    <t>Transfer of O'Grady, E's Votes and Result</t>
  </si>
  <si>
    <t>Transfer of Kevane, P's Votes and Result</t>
  </si>
  <si>
    <t>Transfer of Oyebanji, M's Votes and Result</t>
  </si>
  <si>
    <t>Transfer of Sweeney, J's Votes and Result</t>
  </si>
  <si>
    <t>Transfer of Ferris, D's Surplus and Result</t>
  </si>
  <si>
    <t>Transfer of Donnelly, S's Votes and Result</t>
  </si>
  <si>
    <t>Transfer of Dunne, A's Votes and Result</t>
  </si>
  <si>
    <t>Transfer of O'Brien, T's Surplus and Result</t>
  </si>
  <si>
    <t>Transfer of Foley, C's Votes and Result</t>
  </si>
  <si>
    <t>Transfer of Locke, S's Surplus and Result</t>
  </si>
  <si>
    <t>BAILY, ANGIE (FG)</t>
  </si>
  <si>
    <t>DALY, PAUL (SF)</t>
  </si>
  <si>
    <t>Donnelly, Sinéad (FG)</t>
  </si>
  <si>
    <t>* FERRIS, DEIRDRE (SF)</t>
  </si>
  <si>
    <t>* Foley, Cathal (SF)</t>
  </si>
  <si>
    <t>Kevane, Paddy (SF)</t>
  </si>
  <si>
    <t>O'Grady, Eddie (TIP)</t>
  </si>
  <si>
    <t>O'SULLIVAN, ANNE (FF)</t>
  </si>
  <si>
    <t>Oyebanji, Mistura (SD)</t>
  </si>
  <si>
    <t>* SHEEHY, MIKEY (FF)</t>
  </si>
  <si>
    <t>Sweeney, Jacob (TNP)</t>
  </si>
  <si>
    <t>Transfer of Breslin, A's Surplus and Result</t>
  </si>
  <si>
    <t>Transfer of Maughan, N's Votes and Result</t>
  </si>
  <si>
    <t>Transfer of Keatley, I's Surplus and Result</t>
  </si>
  <si>
    <t>Transfer of Owens, D's Votes and Result</t>
  </si>
  <si>
    <t>Transfer of Casey, A's Votes and Result</t>
  </si>
  <si>
    <t>Transfer of Kenny, B's Votes and Result</t>
  </si>
  <si>
    <t>Transfer of Campbell, G's Votes and Result</t>
  </si>
  <si>
    <t>Transfer of Wall, R's Votes and Result</t>
  </si>
  <si>
    <t>Transfer of Redmond, T's Votes and Result</t>
  </si>
  <si>
    <t>* BEHAN, VERALOUISE (FF)</t>
  </si>
  <si>
    <t>Campbell, Geraldine (SF)</t>
  </si>
  <si>
    <t>* DOOLEY, BRIAN (FF)</t>
  </si>
  <si>
    <t>* KEATLEY, IVAN (FG)</t>
  </si>
  <si>
    <t>Kenny, Brian. (FG)</t>
  </si>
  <si>
    <t>Owens, David (FF)</t>
  </si>
  <si>
    <t>Redmond, Thomas (SF)</t>
  </si>
  <si>
    <t>Wall, Rachael (SD)</t>
  </si>
  <si>
    <t>Transfer of Trost, D's Surplus and Result</t>
  </si>
  <si>
    <t>Transfer of O'Rourke, C's Surplus and Result</t>
  </si>
  <si>
    <t>Transfer of Hughes, P's Votes and Result</t>
  </si>
  <si>
    <t>Transfer of Panaite Fahey, L's Surplus and Result</t>
  </si>
  <si>
    <t>Transfer of Phelan, Z's Votes and Result</t>
  </si>
  <si>
    <t>Transfer of Toner, D's Votes and Result</t>
  </si>
  <si>
    <t>Monaghan, David (SF)</t>
  </si>
  <si>
    <t>O'ROURKE, CLAIRE (SD)</t>
  </si>
  <si>
    <t>PANAITE FAHEY, LUMI (FG)</t>
  </si>
  <si>
    <t>Toner, Daragh (TIP)</t>
  </si>
  <si>
    <t>TROST, DAVID (FF)</t>
  </si>
  <si>
    <t>Transfer of Wyse, B's Surplus and Result</t>
  </si>
  <si>
    <t>Transfer of Foley, P's Votes and Result</t>
  </si>
  <si>
    <t>Transfer of McLoughlin, J's Votes and Result</t>
  </si>
  <si>
    <t>Transfer of Coates, E's Votes and Result</t>
  </si>
  <si>
    <t>Transfer of Tuohy, M's Votes and Result</t>
  </si>
  <si>
    <t>Transfer of Roker, S's Votes and Result</t>
  </si>
  <si>
    <t>Transfer of O'Connor, U's Votes and Result</t>
  </si>
  <si>
    <t>Transfer of McKeown, R's Votes and Result</t>
  </si>
  <si>
    <t>Brennan, Killian (SF)</t>
  </si>
  <si>
    <t>DURKAN, WILLIAM (FG)</t>
  </si>
  <si>
    <t>* FARRELLY, AIDAN (SD)</t>
  </si>
  <si>
    <t>* FITZPATRICK, DARAGH (FF)</t>
  </si>
  <si>
    <t>Tuohy, Mick (SF)</t>
  </si>
  <si>
    <t>* WYSE, BRENDAN (FG)</t>
  </si>
  <si>
    <t>Transfer of Clear, B's Surplus and Result</t>
  </si>
  <si>
    <t>Transfer of O'Neill, P's Votes and Result</t>
  </si>
  <si>
    <t>Transfer of Magee, H's Votes and Result</t>
  </si>
  <si>
    <t>Transfer of Omini, E's Votes and Result</t>
  </si>
  <si>
    <t>Transfer of Corcoran, A's Votes and Result</t>
  </si>
  <si>
    <t>Transfer of Dunne, C's Votes and Result</t>
  </si>
  <si>
    <t>Transfer of Sammon, E's Surplus and Result</t>
  </si>
  <si>
    <t>Transfer of Hogan, C's Votes and Result</t>
  </si>
  <si>
    <t>Transfer of Quinn, B's Votes and Result</t>
  </si>
  <si>
    <t>Transfer of Breen, A's Surplus and Result</t>
  </si>
  <si>
    <t>Transfer of Moore, S's Surplus and Result</t>
  </si>
  <si>
    <t>* BRETT, FINTAN (FG)</t>
  </si>
  <si>
    <t>* CLEAR, BILL (SD)</t>
  </si>
  <si>
    <t>Corcoran, Avril (TIP)</t>
  </si>
  <si>
    <t>Dunne, Ciara (FG)</t>
  </si>
  <si>
    <t>Hogan, Caroline (SF)</t>
  </si>
  <si>
    <t>* KELLY, CARMEL (FF)</t>
  </si>
  <si>
    <t>Larkin, Brian (FF)</t>
  </si>
  <si>
    <t>Omini, Evangeline (SF)</t>
  </si>
  <si>
    <t>O'Neill, Pauline (SF)</t>
  </si>
  <si>
    <t>* SAMMON, EVIE (FG)</t>
  </si>
  <si>
    <t>Transfer of Ó Cearúil, N's Surplus and Result</t>
  </si>
  <si>
    <t>Transfer of Hamilton, P's Votes and Result</t>
  </si>
  <si>
    <t>Transfer of Durkan, T's Surplus and Result</t>
  </si>
  <si>
    <t>Transfer of Meade, L's Votes and Result</t>
  </si>
  <si>
    <t>Transfer of Gaynor, E's Votes and Result</t>
  </si>
  <si>
    <t>Transfer of Melrose, P's Surplus and Result</t>
  </si>
  <si>
    <t>* DURKAN, TIM (FG)</t>
  </si>
  <si>
    <t>Gaynor, Evelyn (SF)</t>
  </si>
  <si>
    <t>Lane, Tara (FG)</t>
  </si>
  <si>
    <t>MELROSE, PETER (SD)</t>
  </si>
  <si>
    <t>* Ó CEARÚIL, NAOISE (FF)</t>
  </si>
  <si>
    <t>* WARD, PAUL (FF)</t>
  </si>
  <si>
    <t>Transfer of Cleere, P's Surplus and Result</t>
  </si>
  <si>
    <t>Transfer of Sheridan, J's Surplus and Result</t>
  </si>
  <si>
    <t>Transfer of Cullen, D's Surplus and Result</t>
  </si>
  <si>
    <t>Transfer of Doyle, K's Votes and Result</t>
  </si>
  <si>
    <t>Transfer of Kennedy, D's Votes and Result</t>
  </si>
  <si>
    <t>* CLEERE, PETER ‘CHAP’ (FF)</t>
  </si>
  <si>
    <t>* CULLEN, DEIRDRE (FF)</t>
  </si>
  <si>
    <t>DOHENY, STEPHANIE (SF)</t>
  </si>
  <si>
    <t>* DOYLE, MICHAEL (FG)</t>
  </si>
  <si>
    <t>Kelly, Orla (FG)</t>
  </si>
  <si>
    <t>Kennedy, David (SF)</t>
  </si>
  <si>
    <t>* LYONS, JOE (FG)</t>
  </si>
  <si>
    <t>SHERIDAN, JOE (FF)</t>
  </si>
  <si>
    <t>Transfer of Fitzpatrick, P's Surplus and Result</t>
  </si>
  <si>
    <t>Transfer of Cavanagh, M's Surplus and Result</t>
  </si>
  <si>
    <t>Transfer of McCarthy, M's Surplus and Result</t>
  </si>
  <si>
    <t>Transfer of Burke, D's and Delaney, S's Votes and Result</t>
  </si>
  <si>
    <t>* BRENNAN, JOHN (FG)</t>
  </si>
  <si>
    <t>* CAVANAGH, MARY HILDA (FG)</t>
  </si>
  <si>
    <t>* DELANEY, MICHAEL (FF)</t>
  </si>
  <si>
    <t>Delaney, Stephen (TIP)</t>
  </si>
  <si>
    <t>* FITZPATRICK, PAT (FF)</t>
  </si>
  <si>
    <t>* Hynes, Denis (SF)</t>
  </si>
  <si>
    <t>* MCCARTHY, MICHAEL (FF)</t>
  </si>
  <si>
    <t>Transfer of McGuinness, A's Surplus and Result</t>
  </si>
  <si>
    <t>Transfer of Walsh, N's Votes and Result</t>
  </si>
  <si>
    <t>Transfer of McGrath, M's Votes and Result</t>
  </si>
  <si>
    <t>Transfer of Aza, J's Votes and Result</t>
  </si>
  <si>
    <t>Transfer of Shore, K's Votes and Result</t>
  </si>
  <si>
    <t>Transfer of O’Farrell, M's Votes and Result</t>
  </si>
  <si>
    <t>Transfer of Heffernan, L's Votes and Result</t>
  </si>
  <si>
    <t>Transfer of O’Brien, A's Votes and Result</t>
  </si>
  <si>
    <t>Transfer of Cleere, A's Votes and Result</t>
  </si>
  <si>
    <t>Transfer of McGuinness, E's Surplus and Result</t>
  </si>
  <si>
    <t>Transfer of O’Connor, L's Votes and Result</t>
  </si>
  <si>
    <t>Transfer of Akaehomen, T's Votes and Result</t>
  </si>
  <si>
    <t>Transfer of Brett, M's Votes and Result</t>
  </si>
  <si>
    <t>Transfer of Barry, E's Votes and Result</t>
  </si>
  <si>
    <t>Barry, Evan (SF)</t>
  </si>
  <si>
    <t>* Brett, Martin (FG)</t>
  </si>
  <si>
    <t>* COONAN, JOHN (FF)</t>
  </si>
  <si>
    <t>* FITZGERALD, DAVID (FG)</t>
  </si>
  <si>
    <t>* MALONE, JOE (FF)</t>
  </si>
  <si>
    <t>* MCGUINNESS, ANDREW (FF)</t>
  </si>
  <si>
    <t>O’Brien, Aoife (SF)</t>
  </si>
  <si>
    <t>O’Connor, Luke (IFP)</t>
  </si>
  <si>
    <t>O’Farrell, Mark (SF)</t>
  </si>
  <si>
    <t>O’Neill, Martin (SD)</t>
  </si>
  <si>
    <t>Shore, Kevin (PBP)</t>
  </si>
  <si>
    <t>Transfer of Dunphy, P's Surplus and Result</t>
  </si>
  <si>
    <t>Transfer of McDonagh, B's Votes and Result</t>
  </si>
  <si>
    <t>Transfer of Kane, D's Votes and Result</t>
  </si>
  <si>
    <t>Transfer of Breathnach, T's Surplus and Result</t>
  </si>
  <si>
    <t>Transfer of Daly, R's Votes and Result</t>
  </si>
  <si>
    <t>Transfer of Donoghue, D's Votes and Result</t>
  </si>
  <si>
    <t>Transfer of Wemyss, M's Votes and Result</t>
  </si>
  <si>
    <t>CATT SLATTERY, JENNY (FF)</t>
  </si>
  <si>
    <t>Daly, Richard (TIP)</t>
  </si>
  <si>
    <t>* DOHERTY, FIDELIS (FG)</t>
  </si>
  <si>
    <t>Donoghue, Damien (FG)</t>
  </si>
  <si>
    <t>* DUNPHY, PATRICK (FG)</t>
  </si>
  <si>
    <t>* FRISBY, GER (FF)</t>
  </si>
  <si>
    <t>Kane, David (SD)</t>
  </si>
  <si>
    <t>Newsome Drennan, Natasha (SF)</t>
  </si>
  <si>
    <t>Wall, Maria (FF)</t>
  </si>
  <si>
    <t>Wemyss, Michael (SF)</t>
  </si>
  <si>
    <t>Transfer of Corrigan, B's Votes and Result</t>
  </si>
  <si>
    <t>Transfer of Dunne, F's Votes and Result</t>
  </si>
  <si>
    <t>Transfer of Drennan, K's Votes and Result</t>
  </si>
  <si>
    <t>Transfer of Good, D's Votes and Result</t>
  </si>
  <si>
    <t>Transfer of Campion, H's Votes and Result</t>
  </si>
  <si>
    <t>Transfer of Cuddy, F's Votes and Result</t>
  </si>
  <si>
    <t>Transfer of Bergin, C's Surplus and Result</t>
  </si>
  <si>
    <t>Transfer of Phelan, B's Votes and Result</t>
  </si>
  <si>
    <t>Transfer of Holohan Garry, L's Votes and Result</t>
  </si>
  <si>
    <t>* BERGIN, CONOR (FG)</t>
  </si>
  <si>
    <t>* BRACKEN, PADDY (FF)</t>
  </si>
  <si>
    <t>Buggy, Paddy (FG)</t>
  </si>
  <si>
    <t>Campion, Helen (SF)</t>
  </si>
  <si>
    <t>Cuddy, Fintan (FF)</t>
  </si>
  <si>
    <t>Good, Declan (FF)</t>
  </si>
  <si>
    <t>Holohan Garry, Lorna (SF)</t>
  </si>
  <si>
    <t>* KING, JOHN (FG)</t>
  </si>
  <si>
    <t>* MCDONALD, SEAMÚS (FF)</t>
  </si>
  <si>
    <t>Phelan, Brian (FF)</t>
  </si>
  <si>
    <t>Transfer of Hackett, C's Votes and Result</t>
  </si>
  <si>
    <t>Transfer of Kennedy, J's Votes and Result</t>
  </si>
  <si>
    <t>Transfer of Fennell, P's Votes and Result</t>
  </si>
  <si>
    <t>Transfer of McEvoy, P's Surplus and Result</t>
  </si>
  <si>
    <t>Transfer of Brennan, B's Surplus and Result</t>
  </si>
  <si>
    <t>Transfer of Kelly, A's Votes and Result</t>
  </si>
  <si>
    <t>Transfer of Fleming, P's Surplus and Result</t>
  </si>
  <si>
    <t>Transfer of Moran, A's Surplus and Result</t>
  </si>
  <si>
    <t>* FLEMING, PADRAIG (FF)</t>
  </si>
  <si>
    <t>Kelly, Aaron (SF)</t>
  </si>
  <si>
    <t>* Kelly, P.J. (FG)</t>
  </si>
  <si>
    <t>Kennedy, Joey (FF)</t>
  </si>
  <si>
    <t>* MCEVOY, PASCHAL (FF)</t>
  </si>
  <si>
    <t>* MULLINS, AIDAN (SF)</t>
  </si>
  <si>
    <t>PHELAN, VIVIENNE (FG)</t>
  </si>
  <si>
    <t>Transfer of Aird, W's Surplus and Result</t>
  </si>
  <si>
    <t>Transfer of Cowhig, J's and Phelan, J's Votes and Result</t>
  </si>
  <si>
    <t>Transfer of Kelly, D's Votes and Result</t>
  </si>
  <si>
    <t>Transfer of Burke, N's Votes and Result</t>
  </si>
  <si>
    <t>Transfer of Palmer, R's Votes and Result</t>
  </si>
  <si>
    <t>Transfer of Byrne, C's Votes and Result</t>
  </si>
  <si>
    <t>Transfer of Adeyanju, B's Votes and Result</t>
  </si>
  <si>
    <t>Transfer of McCormack, M's Votes and Result</t>
  </si>
  <si>
    <t>Transfer of Dunne, D's Votes and Result</t>
  </si>
  <si>
    <t>Transfer of Flanagan, P's Votes and Result</t>
  </si>
  <si>
    <t>Transfer of Mulligan, T's Surplus and Result</t>
  </si>
  <si>
    <t>Transfer of Iqbal, N's Votes and Result</t>
  </si>
  <si>
    <t>* AIRD, WILLIE (FG)</t>
  </si>
  <si>
    <t>* Connell, Thomasina (FG)</t>
  </si>
  <si>
    <t>* DWANE STANLEY, CAROLINE (SF)</t>
  </si>
  <si>
    <t>* FENNELLY, JOHN JOE (FF)</t>
  </si>
  <si>
    <t>* FITZGERALD, CATHERINE (FF)</t>
  </si>
  <si>
    <t>Iqbal, Naeem (FF)</t>
  </si>
  <si>
    <t>McCormack, Maria (SF)</t>
  </si>
  <si>
    <t>Phelan, Jason (SF)</t>
  </si>
  <si>
    <t>* WALSH, BARRY (FG)</t>
  </si>
  <si>
    <t>Leitrim</t>
  </si>
  <si>
    <t>Transfer of O'Rourke, P's Surplus and Result</t>
  </si>
  <si>
    <t>Transfer of McGloin, E's Surplus and Result</t>
  </si>
  <si>
    <t>Transfer of Charles Lynch, K's and Heslin, G's Votes and Result</t>
  </si>
  <si>
    <t>Transfer of O'Ceallaigh, A's Votes and Result</t>
  </si>
  <si>
    <t>Transfer of Barry, B's Surplus and Result</t>
  </si>
  <si>
    <t>Transfer of Wynne, S's Votes and Result</t>
  </si>
  <si>
    <t>Transfer of Prior, G's Surplus and Result</t>
  </si>
  <si>
    <t>* BARRY, BRENDAN (SF)</t>
  </si>
  <si>
    <t>Curnan, Joanne (SF)</t>
  </si>
  <si>
    <t>* KENNY, ROISIN (SF)</t>
  </si>
  <si>
    <t>* MCGLOIN, ENDA (FG)</t>
  </si>
  <si>
    <t>* O'ROURKE, PADDY (FF)</t>
  </si>
  <si>
    <t>* PRIOR, GARY (FF)</t>
  </si>
  <si>
    <t>* REYNOLDS FLYNN, ITA (FG)</t>
  </si>
  <si>
    <t>Transfer of O'Hora, L's Votes and Result</t>
  </si>
  <si>
    <t>Transfer of McManus, M's Votes and Result</t>
  </si>
  <si>
    <t>Transfer of Garland, S's and Gonzalez, L's Votes and Result</t>
  </si>
  <si>
    <t>Transfer of Mulligan, L's Votes and Result</t>
  </si>
  <si>
    <t>FARRELL, PADDY (FF)</t>
  </si>
  <si>
    <t>FLYNN, CORMAC (SF)</t>
  </si>
  <si>
    <t>Gonzalez, Lola (SD)</t>
  </si>
  <si>
    <t>King, Stephen (FF)</t>
  </si>
  <si>
    <t>* MCGOWAN, SEAN (FF)</t>
  </si>
  <si>
    <t>Mulligan, Lisa (SF)</t>
  </si>
  <si>
    <t>REYNOLDS, MAEVE (FG)</t>
  </si>
  <si>
    <t>Transfer of Gilmartin, J's Surplus and Result</t>
  </si>
  <si>
    <t>Transfer of Gallagher, B's, Linnane, B's and MacConville, D's Votes and Result</t>
  </si>
  <si>
    <t>Transfer of Bergin, C's Votes and Result</t>
  </si>
  <si>
    <t>Transfer of Gurn, F's Surplus and Result</t>
  </si>
  <si>
    <t>Transfer of Brennan Shyabo, M's Votes and Result</t>
  </si>
  <si>
    <t>Transfer of Fallon, P's Surplus and Result</t>
  </si>
  <si>
    <t>Bergin, Caitríona (FG)</t>
  </si>
  <si>
    <t>* BOHAN, MARY (FF)</t>
  </si>
  <si>
    <t>Brennan Shyabo, Michelle (SF)</t>
  </si>
  <si>
    <t>Comiskey, Kevin (FG)</t>
  </si>
  <si>
    <t>* FALLON, PADRAIG (SF)</t>
  </si>
  <si>
    <t>* WARNOCK, JUSTIN (FF)</t>
  </si>
  <si>
    <t>Transfer of Keary, S's Surplus and Result</t>
  </si>
  <si>
    <t>Transfer of Collins, J's and Daly, R's Votes and Result</t>
  </si>
  <si>
    <t>Transfer of Sheahan, M's Votes and Result</t>
  </si>
  <si>
    <t>Transfer of Teskey, A's Surplus and Result</t>
  </si>
  <si>
    <t>Transfer of O'Dea, T's Votes and Result</t>
  </si>
  <si>
    <t>Transfer of Collins, B's Surplus and Result</t>
  </si>
  <si>
    <t>* COLLINS, BRIDIE (FF)</t>
  </si>
  <si>
    <t>Collins, Joanne (SF)</t>
  </si>
  <si>
    <t>* KEARY, STEPHEN (FG)</t>
  </si>
  <si>
    <t>O'Dea, Trina (FF)</t>
  </si>
  <si>
    <t>* Sheahan, Michael (FG)</t>
  </si>
  <si>
    <t>* TESKEY, ADAM (FG)</t>
  </si>
  <si>
    <t>WARD, GER (FF)</t>
  </si>
  <si>
    <t>Transfer of Teefy, B's Surplus and Result</t>
  </si>
  <si>
    <t>Transfer of Hourigan, D's Votes and Result</t>
  </si>
  <si>
    <t>Transfer of Ryan, E's Surplus and Result</t>
  </si>
  <si>
    <t>Transfer of Hayes, M's Votes and Result</t>
  </si>
  <si>
    <t>Transfer of Hanley, G's Votes and Result</t>
  </si>
  <si>
    <t>Transfer of O'Donnell, R's Votes and Result</t>
  </si>
  <si>
    <t>Transfer of Fitzgerald, A's Votes and Result</t>
  </si>
  <si>
    <t>Transfer of Stokes, N's Surplus and Result</t>
  </si>
  <si>
    <t>* CAREY, P.J. (SF)</t>
  </si>
  <si>
    <t>CONWAY, GREGORY (FG)</t>
  </si>
  <si>
    <t>* Donegan, Mike (FF)</t>
  </si>
  <si>
    <t>Fitzgerald, Al (FF)</t>
  </si>
  <si>
    <t>Hourigan, Denny (FF)</t>
  </si>
  <si>
    <t>O'SULLIVAN, TOMMY (FG)</t>
  </si>
  <si>
    <t>* RYAN, MARTIN (FF)</t>
  </si>
  <si>
    <t>STOKES, NOREEN (FG)</t>
  </si>
  <si>
    <t>Transfer of Slattery, C's Surplus and Result</t>
  </si>
  <si>
    <t>Transfer of Doyle, P's Surplus and Result</t>
  </si>
  <si>
    <t>Transfer of Pond, J's Surplus and Result</t>
  </si>
  <si>
    <t>Transfer of McCarthy, P's, O'Brien, M's and Slater, T's Votes and Result</t>
  </si>
  <si>
    <t>Transfer of Killeen, M's Votes and Result</t>
  </si>
  <si>
    <t>Transfer of Secas, E's Surplus and Result</t>
  </si>
  <si>
    <t>Transfer of Lillis, D's Votes and Result</t>
  </si>
  <si>
    <t>Transfer of Vuma, D's Votes and Result</t>
  </si>
  <si>
    <t>Transfer of O'Shea, D's Votes and Result</t>
  </si>
  <si>
    <t>Transfer of Murphy, M's Votes and Result</t>
  </si>
  <si>
    <t>DOYLE, PETER (FG)</t>
  </si>
  <si>
    <t>GAVIN, URSULA (SF)</t>
  </si>
  <si>
    <t>* KIELY, SARAH (FG)</t>
  </si>
  <si>
    <t>Killeen, Mike (SF)</t>
  </si>
  <si>
    <t>* Murphy, Michael (FG)</t>
  </si>
  <si>
    <t>O'Shea, Danielle (SF)</t>
  </si>
  <si>
    <t>* POND, JOE (FF)</t>
  </si>
  <si>
    <t>* SLATTERY, CATHERINE (FF)</t>
  </si>
  <si>
    <t>Vuma, Donnah (SD)</t>
  </si>
  <si>
    <t>Transfer of Dunworth, T's Votes and Result</t>
  </si>
  <si>
    <t>Transfer of Spain, M's Votes and Result</t>
  </si>
  <si>
    <t>Transfer of Keyes, L's Votes and Result</t>
  </si>
  <si>
    <t>Transfer of Clarke, R's Votes and Result</t>
  </si>
  <si>
    <t>Transfer of Daly, F's Surplus and Result</t>
  </si>
  <si>
    <t>Transfer of Sheehan, C's Surplus and Result</t>
  </si>
  <si>
    <t>Transfer of Novak Ui Chonchuir, S's Votes and Result</t>
  </si>
  <si>
    <t>Transfer of Fahy, R's Votes and Result</t>
  </si>
  <si>
    <t>Transfer of O'Deniyi, S's Votes and Result</t>
  </si>
  <si>
    <t>Transfer of Collopy, T's Votes and Result</t>
  </si>
  <si>
    <t>Transfer of Delaney, R's Votes and Result</t>
  </si>
  <si>
    <t>Transfer of O' Sullivan, O's Surplus and Result</t>
  </si>
  <si>
    <t>Transfer of Quinn, D's Votes and Result</t>
  </si>
  <si>
    <t>Transfer of Kearney, A's Votes and Result</t>
  </si>
  <si>
    <t>* BENSON, SHARON (SF)</t>
  </si>
  <si>
    <t>* Collopy, Tom (SF)</t>
  </si>
  <si>
    <t>Delaney, Richard (FG)</t>
  </si>
  <si>
    <t>Dunworth, Tanya (SF)</t>
  </si>
  <si>
    <t>Fahy, Ruairi (PBP)</t>
  </si>
  <si>
    <t>HICKEY - O'MARA, SHANE (SD)</t>
  </si>
  <si>
    <t>O'Deniyi, Suzzie (FF)</t>
  </si>
  <si>
    <t>* O'HANLON, KIERAN (FF)</t>
  </si>
  <si>
    <t>* O' SULLIVAN, OLIVIA (FG)</t>
  </si>
  <si>
    <t>Spain, Mark (FG)</t>
  </si>
  <si>
    <t>Transfer of McSweeney, D's Surplus and Result</t>
  </si>
  <si>
    <t>Transfer of Mahmood, K's, Rafferty, M's and Reza, S's Votes and Result</t>
  </si>
  <si>
    <t>Transfer of Morrissey, A's Votes and Result</t>
  </si>
  <si>
    <t>Transfer of McCarthy, C's Votes and Result</t>
  </si>
  <si>
    <t>Transfer of Lonergan, F's Votes and Result</t>
  </si>
  <si>
    <t>Transfer of Spencer, P's Votes and Result</t>
  </si>
  <si>
    <t>Transfer of Lynch, S's Votes and Result</t>
  </si>
  <si>
    <t>Transfer of McCreesh, M's Votes and Result</t>
  </si>
  <si>
    <t>Transfer of Leddin, J's Surplus and Result</t>
  </si>
  <si>
    <t>Transfer of MacCurtain, M's Votes and Result</t>
  </si>
  <si>
    <t>* BUTLER, DANIEL (FG)</t>
  </si>
  <si>
    <t>* KILCOYNE, FERGUS (FF)</t>
  </si>
  <si>
    <t>Lonergan, Frances (SF)</t>
  </si>
  <si>
    <t>MacCurtain, Michael (FG)</t>
  </si>
  <si>
    <t>McCreesh, Malachy (SF)</t>
  </si>
  <si>
    <t>* MCSWEENEY, DAN (FG)</t>
  </si>
  <si>
    <t>* O'DONOVAN, ELISA (SD)</t>
  </si>
  <si>
    <t>* TALUKDER, ABUL KALAM AZAD (FF)</t>
  </si>
  <si>
    <t>Transfer of Scanlan, J's Surplus and Result</t>
  </si>
  <si>
    <t>Transfer of Galvin, L's Surplus and Result</t>
  </si>
  <si>
    <t>Transfer of Barrett, K's and Gerben, U's Votes and Result</t>
  </si>
  <si>
    <t>Transfer of Collins, M's Surplus and Result</t>
  </si>
  <si>
    <t>Transfer of King, P's Votes and Result</t>
  </si>
  <si>
    <t>Transfer of Madigan, G's Votes and Result</t>
  </si>
  <si>
    <t>Transfer of Barrett, J's Votes and Result</t>
  </si>
  <si>
    <t>Barrett, Kathleen Lucy (FF)</t>
  </si>
  <si>
    <t>* COLLINS, MICHAEL (FF)</t>
  </si>
  <si>
    <t>Collins, Padraig (SF)</t>
  </si>
  <si>
    <t>* FOLEY, FRANCIS (FF)</t>
  </si>
  <si>
    <t>* GALVIN, LIAM (FG)</t>
  </si>
  <si>
    <t>Madigan, Gerard (FF)</t>
  </si>
  <si>
    <t>* RUDDLE, TOM (FG)</t>
  </si>
  <si>
    <t>* SHEAHAN, JOHN (FG)</t>
  </si>
  <si>
    <t>Gerben, Uunk (PAW)</t>
  </si>
  <si>
    <t>Transfer of ROSS, P's Surplus and Result</t>
  </si>
  <si>
    <t>Transfer of LARKIN, M's and PAWELCZYK, F's Votes and Result</t>
  </si>
  <si>
    <t>Transfer of DOWLER, N's Votes and Result</t>
  </si>
  <si>
    <t>Transfer of FARRELL, G's Votes and Result</t>
  </si>
  <si>
    <t>Transfer of CAHILL, M's Surplus and Result</t>
  </si>
  <si>
    <t>Transfer of ROONEY, J's Votes and Result</t>
  </si>
  <si>
    <t>* CAHILL, MICK (FF)</t>
  </si>
  <si>
    <t>MIMNAGH, SEAN (FF)</t>
  </si>
  <si>
    <t>* O’TOOLE, PAT (FF)</t>
  </si>
  <si>
    <t>* ROSS, PAUL (FG)</t>
  </si>
  <si>
    <t>SKELLY, MARTIN (FG)</t>
  </si>
  <si>
    <t>Transfer of MURTAGH, G's Surplus and Result</t>
  </si>
  <si>
    <t>Transfer of MCGOVERN, T's Surplus and Result</t>
  </si>
  <si>
    <t>Transfer of CAMPION, B's Votes and Result</t>
  </si>
  <si>
    <t>Transfer of SMITH, M's Votes and Result</t>
  </si>
  <si>
    <t>Transfer of MURPHY, S's Votes and Result</t>
  </si>
  <si>
    <t>Transfer of BRADY, P's Surplus and Result</t>
  </si>
  <si>
    <t>CAMPION, BARRY (SF)</t>
  </si>
  <si>
    <t>CASSIDY, DAVID (FF)</t>
  </si>
  <si>
    <t>MCNAMARA, PÁDRAIG (FG)</t>
  </si>
  <si>
    <t>* MURTAGH, GARRY (FG)</t>
  </si>
  <si>
    <t>Transfer of HAGAN, G's Surplus and Result</t>
  </si>
  <si>
    <t>Transfer of MONAGHAN, M's Surplus and Result</t>
  </si>
  <si>
    <t>Transfer of BUTLER, S's Surplus and Result</t>
  </si>
  <si>
    <t>Transfer of NOLAN, P's Surplus and Result</t>
  </si>
  <si>
    <t>Transfer of REILLY, T's and SCHOUTEN, D's Votes and Result</t>
  </si>
  <si>
    <t>Transfer of GREENE-CASEY, M's Votes and Result</t>
  </si>
  <si>
    <t>Transfer of SMYTH, D's Votes and Result</t>
  </si>
  <si>
    <t>Transfer of CARBERRY, A's Votes and Result</t>
  </si>
  <si>
    <t>Transfer of JOSEPH, C's Votes and Result</t>
  </si>
  <si>
    <t>Transfer of MCKENDRY, G's Votes and Result</t>
  </si>
  <si>
    <t>Transfer of MANZOOR, M's Votes and Result</t>
  </si>
  <si>
    <t>Transfer of QUINN, J's Votes and Result</t>
  </si>
  <si>
    <t>Transfer of ATHAR, S's Votes and Result</t>
  </si>
  <si>
    <t>* ADEJINMI, URUEMU (FF)</t>
  </si>
  <si>
    <t>* BUTLER, SEAMUS (FF)</t>
  </si>
  <si>
    <t>GANNON, NIALL (FG)</t>
  </si>
  <si>
    <t>* HAGAN, GERRY (FG)</t>
  </si>
  <si>
    <t>HUSSEY, KEVIN (FF)</t>
  </si>
  <si>
    <t>* MONAGHAN, MARTIN (FF)</t>
  </si>
  <si>
    <t>* NOLAN, PEGGY (FG)</t>
  </si>
  <si>
    <t>Transfer of Devine, A's Votes and Result</t>
  </si>
  <si>
    <t>Transfer of Brown, S's Votes and Result</t>
  </si>
  <si>
    <t>Transfer of Murphy, P's Votes and Result</t>
  </si>
  <si>
    <t>Transfer of Farrell, P's Votes and Result</t>
  </si>
  <si>
    <t>Transfer of Karpenko, K's Votes and Result</t>
  </si>
  <si>
    <t>Transfer of Commins, T's Votes and Result</t>
  </si>
  <si>
    <t>Transfer of McCreanor, N's Votes and Result</t>
  </si>
  <si>
    <t>Transfer of Malone, F's Votes and Result</t>
  </si>
  <si>
    <t>Transfer of Colbert, K's Votes and Result</t>
  </si>
  <si>
    <t>Transfer of McGeough, P's Surplus and Result</t>
  </si>
  <si>
    <t>Transfer of Tenanty, J's Surplus and Result</t>
  </si>
  <si>
    <t>* BUTTERLY, PAULA (FG)</t>
  </si>
  <si>
    <t>Colbert, Kitty (SF)</t>
  </si>
  <si>
    <t>Kerley, Rachel (FG)</t>
  </si>
  <si>
    <t>McCreanor, Niall (SD)</t>
  </si>
  <si>
    <t>* MCGEOUGH, PEARSE (SF)</t>
  </si>
  <si>
    <t>* MINOGUE, DOLORES (FG)</t>
  </si>
  <si>
    <t>Murphy, Phyllis (SF)</t>
  </si>
  <si>
    <t>* SHERIDAN, JOHN (FF)</t>
  </si>
  <si>
    <t>Transfer of Hall, M's Surplus and Result</t>
  </si>
  <si>
    <t>Transfer of McElearney, D's Votes and Result</t>
  </si>
  <si>
    <t>Transfer of Agrios, M's Votes and Result</t>
  </si>
  <si>
    <t>Transfer of Murphy, A's Votes and Result</t>
  </si>
  <si>
    <t>Transfer of Godfrey, F's Votes and Result</t>
  </si>
  <si>
    <t>Transfer of Johnson, P's Votes and Result</t>
  </si>
  <si>
    <t>Transfer of Wilkinson, T's Votes and Result</t>
  </si>
  <si>
    <t>Agrios, Marian (FG)</t>
  </si>
  <si>
    <t>* Cunningham, Tom (SF)</t>
  </si>
  <si>
    <t>DONOVAN, ERIC (SF)</t>
  </si>
  <si>
    <t>FORD, ANNE-MARIE (FG)</t>
  </si>
  <si>
    <t>Johnson, Patrice (IFP)</t>
  </si>
  <si>
    <t>McElearney, Derek (TIP)</t>
  </si>
  <si>
    <t>Wilkinson, Tomas (FF)</t>
  </si>
  <si>
    <t>Sixteenth 
Count</t>
  </si>
  <si>
    <t>Transfer of Hynes, V's Votes and Result</t>
  </si>
  <si>
    <t>Transfer of Morgan, J's Votes and Result</t>
  </si>
  <si>
    <t>Transfer of Nugent, P's Votes and Result</t>
  </si>
  <si>
    <t>Transfer of Bannon, J's Votes and Result</t>
  </si>
  <si>
    <t>Transfer of Thompson, J's Votes and Result</t>
  </si>
  <si>
    <t>Transfer of Fagan, A's Votes and Result</t>
  </si>
  <si>
    <t>Transfer of Cutlip, E's Votes and Result</t>
  </si>
  <si>
    <t>Transfer of Smith, P's Surplus and Result</t>
  </si>
  <si>
    <t>Transfer of Clinton, L's Votes and Result</t>
  </si>
  <si>
    <t>Transfer of Callan, K's Surplus and Result</t>
  </si>
  <si>
    <t>Transfer of O'Dowd, M's Votes and Result</t>
  </si>
  <si>
    <t>Transfer of McManus, S's Votes and Result</t>
  </si>
  <si>
    <t>* BYRNE, JAMES (FF)</t>
  </si>
  <si>
    <t>* BYRNE, JOANNA (SF)</t>
  </si>
  <si>
    <t>Clinton, Laura (SF)</t>
  </si>
  <si>
    <t>Fagan, Alan (TIP)</t>
  </si>
  <si>
    <t>McCole, Debbie (SF)</t>
  </si>
  <si>
    <t>McManus, Shona (FG)</t>
  </si>
  <si>
    <t>Morgan, John (TIP)</t>
  </si>
  <si>
    <t>O'HARE STRATTON, EJIRO (FG)</t>
  </si>
  <si>
    <t>Thompson, Joanna (SF)</t>
  </si>
  <si>
    <t>Transfer of Kelly, S's Surplus and Result</t>
  </si>
  <si>
    <t>Transfer of Watters, A's Surplus and Result</t>
  </si>
  <si>
    <t>Transfer of Reichenberg, L's Votes and Result</t>
  </si>
  <si>
    <t>Transfer of Crawley, G's Votes and Result</t>
  </si>
  <si>
    <t>Transfer of Keenan, Y's Votes and Result</t>
  </si>
  <si>
    <t>Transfer of Ó Broin, S's Votes and Result</t>
  </si>
  <si>
    <t>Transfer of O’Hare, J's Votes and Result</t>
  </si>
  <si>
    <t>Transfer of O’Hanlon, T's Votes and Result</t>
  </si>
  <si>
    <t>Transfer of Byrne, K's Votes and Result</t>
  </si>
  <si>
    <t>Transfer of Mhic Conchoille, F's Surplus and Result</t>
  </si>
  <si>
    <t>Byrne, Kathleen (SF)</t>
  </si>
  <si>
    <t>* Keelan, Conor (FF)</t>
  </si>
  <si>
    <t>Keenan, Yvonne (FG)</t>
  </si>
  <si>
    <t>* KELLY, SEÁN (FF)</t>
  </si>
  <si>
    <t>* MCKEVITT, ANDREA (FF)</t>
  </si>
  <si>
    <t>MHIC CONCHOILLE, FIONA (SF)</t>
  </si>
  <si>
    <t>Ó Broin, Seán (SF)</t>
  </si>
  <si>
    <t>O’Hanlon, Tracy (IFP)</t>
  </si>
  <si>
    <t>REILLY, JOHN (FG)</t>
  </si>
  <si>
    <t>* WATTERS, ANTÓIN (SF)</t>
  </si>
  <si>
    <t>Transfer of Yore, M's Surplus and Result</t>
  </si>
  <si>
    <t>Transfer of Mahapatra, D's Votes and Result</t>
  </si>
  <si>
    <t>Transfer of Hickey, J's Votes and Result</t>
  </si>
  <si>
    <t>Transfer of Atiroko, S's Votes and Result</t>
  </si>
  <si>
    <t>Transfer of Ó Mhurchú, C's Votes and Result</t>
  </si>
  <si>
    <t>Transfer of Myers, J's Votes and Result</t>
  </si>
  <si>
    <t>Transfer of English, L's Votes and Result</t>
  </si>
  <si>
    <t>Transfer of Smith, A's Votes and Result</t>
  </si>
  <si>
    <t>Transfer of Meenan, K's Surplus and Result</t>
  </si>
  <si>
    <t>Transfer of McCann, S's Surplus and Result</t>
  </si>
  <si>
    <t>* COFFEY, EMMA (FF)</t>
  </si>
  <si>
    <t>English, Linus (FG)</t>
  </si>
  <si>
    <t>Hickey, James (PBP)</t>
  </si>
  <si>
    <t>MCCANN, SIONAINN (SF)</t>
  </si>
  <si>
    <t>MCGUINNESS, SHANE (FF)</t>
  </si>
  <si>
    <t>* MEENAN, KEVIN (SF)</t>
  </si>
  <si>
    <t>Myers, Jimmy (SF)</t>
  </si>
  <si>
    <t>* NASH, ROBERT (FG)</t>
  </si>
  <si>
    <t>Ó Mhurchú, Cathal (IFP)</t>
  </si>
  <si>
    <t>Smith, Aideen (SF)</t>
  </si>
  <si>
    <t>Transfer of O'Hara, J's Surplus and Result</t>
  </si>
  <si>
    <t>Transfer of Duffy, M's Surplus and Result</t>
  </si>
  <si>
    <t>Transfer of Howley, K's and Mullen, J's Votes and Result</t>
  </si>
  <si>
    <t>Transfer of Beattie, G's Votes and Result</t>
  </si>
  <si>
    <t>Transfer of Cafolla, A's Votes and Result</t>
  </si>
  <si>
    <t>Transfer of Nolan, W's Votes and Result</t>
  </si>
  <si>
    <t>Transfer of Doocey, J's Votes and Result</t>
  </si>
  <si>
    <t>Transfer of Rouse, H's Votes and Result</t>
  </si>
  <si>
    <t>Transfer of Reape, A's Surplus and Result</t>
  </si>
  <si>
    <t>Transfer of Morris, Ú's Votes and Result</t>
  </si>
  <si>
    <t>Alexander, David (FF)</t>
  </si>
  <si>
    <t>* LOFTUS, MICHAEL (FF)</t>
  </si>
  <si>
    <t>Morris, Úna (SF)</t>
  </si>
  <si>
    <t>* MUNNELLY, JARLATH (FG)</t>
  </si>
  <si>
    <t>* O'HARA, JOHN (FG)</t>
  </si>
  <si>
    <t>* REAPE, ANNIE MAY (FF)</t>
  </si>
  <si>
    <t>Rouse, Hugh (FG)</t>
  </si>
  <si>
    <t>Transfer of Boxty Ó Conaill, M's and Heneghan, J's Votes and Result</t>
  </si>
  <si>
    <t>Transfer of Carey, J's Votes and Result</t>
  </si>
  <si>
    <t>Transfer of Chambers, P's Votes and Result</t>
  </si>
  <si>
    <t>Transfer of McNamara, P's Surplus and Result</t>
  </si>
  <si>
    <t>* CAREY, SEAN (FF)</t>
  </si>
  <si>
    <t>Chambers, Pat (FG)</t>
  </si>
  <si>
    <t>* COYLE, GERRY (FG)</t>
  </si>
  <si>
    <t>Dixon Lally, Rosaleen (SF)</t>
  </si>
  <si>
    <t>* MCNAMARA, PAUL (FF)</t>
  </si>
  <si>
    <t>Transfer of Kilcoyne, M's Surplus and Result</t>
  </si>
  <si>
    <t>Transfer of Deere, G's Surplus and Result</t>
  </si>
  <si>
    <t>Transfer of Moran, T's and Shalomon, M's Votes and Result</t>
  </si>
  <si>
    <t>Transfer of Browne, A's Votes and Result</t>
  </si>
  <si>
    <t>Transfer of Lavelle, B's Votes and Result</t>
  </si>
  <si>
    <t>Transfer of O'Sullivan, M's Votes and Result</t>
  </si>
  <si>
    <t>Transfer of Kamal Uddin, -'s Votes and Result</t>
  </si>
  <si>
    <t>Transfer of Daly, J's Votes and Result</t>
  </si>
  <si>
    <t>Transfer of Geraghty, D's Votes and Result</t>
  </si>
  <si>
    <t>Transfer of Loftus, G's Votes and Result</t>
  </si>
  <si>
    <t>Transfer of Gavin, B's Surplus and Result</t>
  </si>
  <si>
    <t>Transfer of Hyland, D's Votes and Result</t>
  </si>
  <si>
    <t>Transfer of McLoughlin, M's Votes and Result</t>
  </si>
  <si>
    <t>Browne, Aidan (SD)</t>
  </si>
  <si>
    <t>* BURKE, CYRIL (FG)</t>
  </si>
  <si>
    <t>Daly, Joe (PBP)</t>
  </si>
  <si>
    <t>* DEERE, GER (FG)</t>
  </si>
  <si>
    <t>* GAVIN, BLACKIE K (FF)</t>
  </si>
  <si>
    <t>Hyland, Donna (SF)</t>
  </si>
  <si>
    <t>* MCDONNELL, AL (FF)</t>
  </si>
  <si>
    <t>* McLoughlin, Martin (FF)</t>
  </si>
  <si>
    <t>Moran, Tom (TIP)</t>
  </si>
  <si>
    <t>O'Sullivan, Maura (SF)</t>
  </si>
  <si>
    <t>* SHERIDAN, DONNA (FG)</t>
  </si>
  <si>
    <t>Transfer of Ceallaigh, Á's, Kelly, G's, Phelan, E's and Sweetman, S's Votes and Result</t>
  </si>
  <si>
    <t>Transfer of Finn, R's Surplus and Result</t>
  </si>
  <si>
    <t>Transfer of Devane, M's Votes and Result</t>
  </si>
  <si>
    <t>Transfer of Nolan, S's Votes and Result</t>
  </si>
  <si>
    <t>Transfer of Ryan, D's Surplus and Result</t>
  </si>
  <si>
    <t>* BURKE, MICHAEL (FG)</t>
  </si>
  <si>
    <t>Ceallaigh, Árón (TIP)</t>
  </si>
  <si>
    <t>* Connolly, Tom (FG)</t>
  </si>
  <si>
    <t>GALLAGHER, ALMA (FG)</t>
  </si>
  <si>
    <t>Nolan, Stephen (FF)</t>
  </si>
  <si>
    <t>Phelan, Eamon (SF)</t>
  </si>
  <si>
    <t>* RYAN, DAMIEN (FF)</t>
  </si>
  <si>
    <t>Transfer of Forkin, S's and Gordon, M's Votes and Result</t>
  </si>
  <si>
    <t>Transfer of Horan, T's Votes and Result</t>
  </si>
  <si>
    <t>Transfer of Peyton, A's Votes and Result</t>
  </si>
  <si>
    <t>Transfer of Murray, G's Surplus and Result</t>
  </si>
  <si>
    <t>* CAULFIELD, JOHN (FF)</t>
  </si>
  <si>
    <t>* CRUISE, NEIL (FG)</t>
  </si>
  <si>
    <t>* FORKAN, ADRIAN (FF)</t>
  </si>
  <si>
    <t>Gordon, Marion (TIP)</t>
  </si>
  <si>
    <t>* MURRAY, GERRY (SF)</t>
  </si>
  <si>
    <t>Sheahan, John (SF)</t>
  </si>
  <si>
    <t>Transfer of Gallagher, K's, McCormack, N's and Nolan, P's Votes and Result</t>
  </si>
  <si>
    <t>Transfer of Maxwell, C's Surplus and Result</t>
  </si>
  <si>
    <t>Transfer of Keogh, K's Votes and Result</t>
  </si>
  <si>
    <t>Transfer of Flynn, P's Surplus and Result</t>
  </si>
  <si>
    <t>* FLYNN, PETER (FG)</t>
  </si>
  <si>
    <t>Gallagher, Karen (SF)</t>
  </si>
  <si>
    <t>Keogh, Keira (FG)</t>
  </si>
  <si>
    <t>McCormack, Niall (IFP)</t>
  </si>
  <si>
    <t>* MULROY, BRENDAN (FF)</t>
  </si>
  <si>
    <t>Transfer of Bonner, J's Surplus and Result</t>
  </si>
  <si>
    <t>Transfer of Ashbourne-Loftus, C's and Czekalski, M's Votes and Result</t>
  </si>
  <si>
    <t>Transfer of Eskdale, M's Votes and Result</t>
  </si>
  <si>
    <t>Transfer of Murugadoss, S's Votes and Result</t>
  </si>
  <si>
    <t>Transfer of Bobbett, C's Votes and Result</t>
  </si>
  <si>
    <t>Transfer of Uí Ruairc, M's Votes and Result</t>
  </si>
  <si>
    <t>Transfer of Mallon, B's Votes and Result</t>
  </si>
  <si>
    <t>Transfer of Nolan, P's Votes and Result</t>
  </si>
  <si>
    <t>* JAMAL, SUZANNE (FG)</t>
  </si>
  <si>
    <t>Mallon, Bryan (FF)</t>
  </si>
  <si>
    <t>* MEYER, HELEN (SF)</t>
  </si>
  <si>
    <t>Nolan, Paul (SD)</t>
  </si>
  <si>
    <t>* TOBIN, ALAN (FG)</t>
  </si>
  <si>
    <t>* TORMEY, CONOR (FF)</t>
  </si>
  <si>
    <t>Uí Ruairc, Maria (SF)</t>
  </si>
  <si>
    <t>Transfer of Reilly, S's Surplus and Result</t>
  </si>
  <si>
    <t>Transfer of Mac an TSionnaigh, C's Votes and Result</t>
  </si>
  <si>
    <t>Transfer of Corr, C's Votes and Result</t>
  </si>
  <si>
    <t>Transfer of Rennick, P's Votes and Result</t>
  </si>
  <si>
    <t>Transfer of Cassidy, E's Surplus and Result</t>
  </si>
  <si>
    <t>Transfer of Devin, P's Votes and Result</t>
  </si>
  <si>
    <t>Transfer of McCabe, P's Votes and Result</t>
  </si>
  <si>
    <t>Transfer of Drew, S's Surplus and Result</t>
  </si>
  <si>
    <t>Transfer of McGee, S's Votes and Result</t>
  </si>
  <si>
    <t>* BRAY, MIKE (FF)</t>
  </si>
  <si>
    <t>CAFFREY, PETER (SF)</t>
  </si>
  <si>
    <t>* CASSIDY, EUGENE (FG)</t>
  </si>
  <si>
    <t>Curran, Oliver ‘Figgy’ (SF)</t>
  </si>
  <si>
    <t>* DREW, SEAN (FF)</t>
  </si>
  <si>
    <t>* GALLAGHER, MICHAEL (SF)</t>
  </si>
  <si>
    <t>* McCabe, Paul (FF)</t>
  </si>
  <si>
    <t>McGee, Seamus (FG)</t>
  </si>
  <si>
    <t>* REILLY, SARAH (FG)</t>
  </si>
  <si>
    <t>Rennick, Paddy (FF)</t>
  </si>
  <si>
    <t>Transfer of Tolan, S's Surplus and Result</t>
  </si>
  <si>
    <t>Transfer of Qevani, M's and Smith, P's Votes and Result</t>
  </si>
  <si>
    <t>Transfer of Westlake, R's Votes and Result</t>
  </si>
  <si>
    <t>Transfer of Mac Réamoinn, C's Votes and Result</t>
  </si>
  <si>
    <t>Transfer of O'Neill, D's Votes and Result</t>
  </si>
  <si>
    <t>Transfer of Whelan, P's Votes and Result</t>
  </si>
  <si>
    <t>Transfer of Keogan, G's Surplus and Result</t>
  </si>
  <si>
    <t>Transfer of Behan, T's Votes and Result</t>
  </si>
  <si>
    <t>Transfer of McKee, S's Surplus and Result</t>
  </si>
  <si>
    <t>* Behan, Tom (FF)</t>
  </si>
  <si>
    <t>* HARDING, WAYNE (FF)</t>
  </si>
  <si>
    <t>Lynch, Séamus (SF)</t>
  </si>
  <si>
    <t>* MCKEE, STEPHEN (FF)</t>
  </si>
  <si>
    <t>* MEADE, PADDY (FG)</t>
  </si>
  <si>
    <t>O'Neill, Declan (FG)</t>
  </si>
  <si>
    <t>* TOLAN, SHARON (FG)</t>
  </si>
  <si>
    <t>WHITE, MARIA (SF)</t>
  </si>
  <si>
    <t>Transfer of Fennessy, E's Surplus and Result</t>
  </si>
  <si>
    <t>Transfer of Tóibín, E's Surplus and Result</t>
  </si>
  <si>
    <t>Transfer of Gillick, E's Votes and Result</t>
  </si>
  <si>
    <t>Transfer of O'Toole, F's Votes and Result</t>
  </si>
  <si>
    <t>Transfer of Carroll, N's Votes and Result</t>
  </si>
  <si>
    <t>Transfer of Murphy, F's Votes and Result</t>
  </si>
  <si>
    <t>Transfer of McMenamin, S's Votes and Result</t>
  </si>
  <si>
    <t>Transfer of Cyriac, J's Votes and Result</t>
  </si>
  <si>
    <t>Transfer of Kelly, R's Votes and Result</t>
  </si>
  <si>
    <t>Transfer of Ali, K's Votes and Result</t>
  </si>
  <si>
    <t>Transfer of Ní Shluáin, C's Votes and Result</t>
  </si>
  <si>
    <t>* ADENUGA, YEMI (FG)</t>
  </si>
  <si>
    <t>Ali, Kashif (FF)</t>
  </si>
  <si>
    <t>Carroll, Niamh (FF)</t>
  </si>
  <si>
    <t>* FENNESSY, EDDIE (SF)</t>
  </si>
  <si>
    <t>* FITZSIMONS, PÁDRAIG (FF)</t>
  </si>
  <si>
    <t>Kelly, Ross (FG)</t>
  </si>
  <si>
    <t>Murphy, Frances (SF)</t>
  </si>
  <si>
    <t>NELSON MURRAY, LINDA (FG)</t>
  </si>
  <si>
    <t>Ní Shluáin, Caoimhe (SF)</t>
  </si>
  <si>
    <t>O'Shea, David (IFP)</t>
  </si>
  <si>
    <t>* Reilly, Tommy (FF)</t>
  </si>
  <si>
    <t>Transfer of Toole, G's Surplus and Result</t>
  </si>
  <si>
    <t>Transfer of Murphy, M's Surplus and Result</t>
  </si>
  <si>
    <t>Transfer of Fahy, C's Votes and Result</t>
  </si>
  <si>
    <t>Transfer of Carroll, E's Votes and Result</t>
  </si>
  <si>
    <t>Transfer of Rooney, G's Votes and Result</t>
  </si>
  <si>
    <t>Transfer of Murtagh, T's Votes and Result</t>
  </si>
  <si>
    <t>Transfer of Bonham, R's Votes and Result</t>
  </si>
  <si>
    <t>Transfer of O'Riordan, F's Votes and Result</t>
  </si>
  <si>
    <t>Transfer of Killian, N's Surplus and Result</t>
  </si>
  <si>
    <t>Transfer of Fitzgerald, B's Surplus and Result</t>
  </si>
  <si>
    <t>Transfer of Donohoe, J's Votes and Result</t>
  </si>
  <si>
    <t>BLAKE, FIONNAN (SF)</t>
  </si>
  <si>
    <t>Donohoe, John (FF)</t>
  </si>
  <si>
    <t>Fahy, Carolyn (PAW)</t>
  </si>
  <si>
    <t>* MURPHY, MARIA (FG)</t>
  </si>
  <si>
    <t>Murtagh, Trish (SF)</t>
  </si>
  <si>
    <t>* O'CONNOR, GERRY (FG)</t>
  </si>
  <si>
    <t>* O'REILLY, CAROLINE (FF)</t>
  </si>
  <si>
    <t>O'Riordan, Fergus (FG)</t>
  </si>
  <si>
    <t>Rooney, Gerry (TWP)</t>
  </si>
  <si>
    <t>Transfer of French, N's Surplus and Result</t>
  </si>
  <si>
    <t>Transfer of McElhinney, T's Votes and Result</t>
  </si>
  <si>
    <t>Transfer of Fox, J's Surplus and Result</t>
  </si>
  <si>
    <t>Transfer of Drew, A's Votes and Result</t>
  </si>
  <si>
    <t>Transfer of Healy, L's Votes and Result</t>
  </si>
  <si>
    <t>Transfer of McEvoy, D's Votes and Result</t>
  </si>
  <si>
    <t>Transfer of Souhan, N's Votes and Result</t>
  </si>
  <si>
    <t>COFFEY, PADRAIG (FF)</t>
  </si>
  <si>
    <t>* DEMPSEY, AISLING (FF)</t>
  </si>
  <si>
    <t>Drew, Aoife (SF)</t>
  </si>
  <si>
    <t>* FOX, JOE (FG)</t>
  </si>
  <si>
    <t>Healy, Luba (FG)</t>
  </si>
  <si>
    <t>McEvoy, Dáithí (SF)</t>
  </si>
  <si>
    <t>* MOORE, RONAN (SD)</t>
  </si>
  <si>
    <t>* Souhan, Niamh (FG)</t>
  </si>
  <si>
    <t>Transfer of Coyle, S's Surplus and Result</t>
  </si>
  <si>
    <t>Transfer of Truell, R's Surplus and Result</t>
  </si>
  <si>
    <t>Transfer of Connolly, J's Votes and Result</t>
  </si>
  <si>
    <t>Transfer of Brady, M's Votes and Result</t>
  </si>
  <si>
    <t>Transfer of Durkan, M's Votes and Result</t>
  </si>
  <si>
    <t>Brady, Mark (IFP)</t>
  </si>
  <si>
    <t>Connolly, John (FF)</t>
  </si>
  <si>
    <t>* COYLE, SEAMUS (FF)</t>
  </si>
  <si>
    <t>Durkan, Martina (FF)</t>
  </si>
  <si>
    <t>FLYNN, SINÉAD (SF)</t>
  </si>
  <si>
    <t>* GILLILAND, SEÁN (FG)</t>
  </si>
  <si>
    <t>* TREANOR, PAT (SF)</t>
  </si>
  <si>
    <t>* TRUELL, RICHARD (FG)</t>
  </si>
  <si>
    <t>Transfer of O'Hanlon, P's Surplus and Result</t>
  </si>
  <si>
    <t>Transfer of Campbell, A's Surplus and Result</t>
  </si>
  <si>
    <t>Transfer of Hanratty, S's Votes and Result</t>
  </si>
  <si>
    <t>Transfer of Kindlon, A's Votes and Result</t>
  </si>
  <si>
    <t>Transfer of Keelan, N's Surplus and Result</t>
  </si>
  <si>
    <t>* CAMPBELL, AIDAN (FG)</t>
  </si>
  <si>
    <t>* CARTHY, COLM (SF)</t>
  </si>
  <si>
    <t>* CONLON, PETER (FG)</t>
  </si>
  <si>
    <t>GIBBONS, PAUL (SF)</t>
  </si>
  <si>
    <t>* KEELAN, NOEL (SF)</t>
  </si>
  <si>
    <t>Kindlon, Aoife (SF)</t>
  </si>
  <si>
    <t>McCooey, Aoife (FF)</t>
  </si>
  <si>
    <t>* O'HANLON, P.J. (FF)</t>
  </si>
  <si>
    <t>Transfer of Grenham, P's, Mee, J's, O'Higgins, D's and Pauliukonis, D's Votes and Result</t>
  </si>
  <si>
    <t>Transfer of Walker, C's Votes and Result</t>
  </si>
  <si>
    <t>Transfer of Treanor, E's Votes and Result</t>
  </si>
  <si>
    <t>Transfer of Aughey, R's Surplus and Result</t>
  </si>
  <si>
    <t>Transfer of McCooey, N's Votes and Result</t>
  </si>
  <si>
    <t>Transfer of Connolly, P's Votes and Result</t>
  </si>
  <si>
    <t>* AUGHEY, RAYMOND (FF)</t>
  </si>
  <si>
    <t>* BENNETT, CATHY (SF)</t>
  </si>
  <si>
    <t>Clerkin, Brian 'Beano' (FF)</t>
  </si>
  <si>
    <t>CLERKIN, PAURIC (FG)</t>
  </si>
  <si>
    <t>* CONLON, SEÁN (SF)</t>
  </si>
  <si>
    <t>* MAXWELL, DAVID (FG)</t>
  </si>
  <si>
    <t>MCAREE, BRONAGH (SF)</t>
  </si>
  <si>
    <t>McCooey, Niamh (SF)</t>
  </si>
  <si>
    <t>Treanor, Eamon (FF)</t>
  </si>
  <si>
    <t>Transfer of Ormond, P's Surplus and Result</t>
  </si>
  <si>
    <t>Transfer of Leahy, J's Surplus and Result</t>
  </si>
  <si>
    <t>Transfer of Kelly, G's Votes and Result</t>
  </si>
  <si>
    <t>Transfer of Claffey, A's and Koneva, E's Votes and Result</t>
  </si>
  <si>
    <t>Transfer of Deegan, M's Votes and Result</t>
  </si>
  <si>
    <t>Transfer of Buckley, M's Votes and Result</t>
  </si>
  <si>
    <t>Transfer of Boylan, M's Votes and Result</t>
  </si>
  <si>
    <t>Transfer of Clendennen, J's Surplus and Result</t>
  </si>
  <si>
    <t>Transfer of O'Meara, J's Votes and Result</t>
  </si>
  <si>
    <t>Transfer of Daly, B's Votes and Result</t>
  </si>
  <si>
    <t>Transfer of Egan, H's Surplus and Result</t>
  </si>
  <si>
    <t>* Claffey, Clare (SD)</t>
  </si>
  <si>
    <t>* CLENDENNEN, JOHN (FG)</t>
  </si>
  <si>
    <t>Daly, Barbara (FF)</t>
  </si>
  <si>
    <t>EGAN, HUGH (FG)</t>
  </si>
  <si>
    <t>HENNESSY-KENNEDY, AUDREY (FF)</t>
  </si>
  <si>
    <t>MAHER, SEAN (SF)</t>
  </si>
  <si>
    <t>* ORMOND, PETER (FF)</t>
  </si>
  <si>
    <t>Transfer of Fitzpatrick, E's Surplus and Result</t>
  </si>
  <si>
    <t>Transfer of Murray ., C's Surplus and Result</t>
  </si>
  <si>
    <t>Transfer of Ryan, R's Votes and Result</t>
  </si>
  <si>
    <t>Transfer of Hackett, M's Votes and Result</t>
  </si>
  <si>
    <t>Transfer of McNamee, J's Votes and Result</t>
  </si>
  <si>
    <t>* CRIBBIN, NOEL (FG)</t>
  </si>
  <si>
    <t>* FITZPATRICK, EDDIE (FF)</t>
  </si>
  <si>
    <t>* McDermott, Robert (FF)</t>
  </si>
  <si>
    <t>McNamee, John (SD)</t>
  </si>
  <si>
    <t>MURRAY, CLAIRE (SF)</t>
  </si>
  <si>
    <t>MURRAY ., CLAIRE. (FF)</t>
  </si>
  <si>
    <t>* QUINN, LIAM (FG)</t>
  </si>
  <si>
    <t>Ryan, Rory (SF)</t>
  </si>
  <si>
    <t>Transfer of Feighery, N's Surplus and Result</t>
  </si>
  <si>
    <t>Transfer of Dillon, D's and Farrell, T's Votes and Result</t>
  </si>
  <si>
    <t>Transfer of Walsh, L's Votes and Result</t>
  </si>
  <si>
    <t>Transfer of O'Brien, S's Surplus and Result</t>
  </si>
  <si>
    <t>Transfer of McCormack, T's Surplus and Result</t>
  </si>
  <si>
    <t>Broder, Patrick (IFP)</t>
  </si>
  <si>
    <t>BRYANT, OLLIE (FF)</t>
  </si>
  <si>
    <t>Farrell, Tim (SF)</t>
  </si>
  <si>
    <t>* FEIGHERY, NEIL (FG)</t>
  </si>
  <si>
    <t>* HARVEY, DECLAN (FF)</t>
  </si>
  <si>
    <t>MASTERSON, AOIFE (SF)</t>
  </si>
  <si>
    <t>* MCCORMACK, TONY (FF)</t>
  </si>
  <si>
    <t>* MORAN, FRANK (FF)</t>
  </si>
  <si>
    <t>Transfer of Kelly, E's Surplus and Result</t>
  </si>
  <si>
    <t>Transfer of Ward, T's Surplus and Result</t>
  </si>
  <si>
    <t>Transfer of Naughten, J's Surplus and Result</t>
  </si>
  <si>
    <t>Transfer of Fallon, L's Surplus and Result</t>
  </si>
  <si>
    <t>Transfer of Naughton, D's Votes and Result</t>
  </si>
  <si>
    <t>Transfer of Harney, J's Votes and Result</t>
  </si>
  <si>
    <t>Transfer of Keogh, J's Surplus and Result</t>
  </si>
  <si>
    <t>Brooks, Sam (SF)</t>
  </si>
  <si>
    <t>CONNOLLY, DOMNICK (FG)</t>
  </si>
  <si>
    <t>Harney, Joe (SF)</t>
  </si>
  <si>
    <t>* KEOGH, JOHN (FF)</t>
  </si>
  <si>
    <t>Murray, James (FF)</t>
  </si>
  <si>
    <t>* NAUGHTEN, JOHN (FG)</t>
  </si>
  <si>
    <t>Transfer of Ali, M's, Alsani, F's, Ó Miadh, C's and Shanahan, E's Votes and Result</t>
  </si>
  <si>
    <t>Transfer of Williams Doyle, R's Votes and Result</t>
  </si>
  <si>
    <t>Transfer of Byrne, V's Surplus and Result</t>
  </si>
  <si>
    <t>Transfer of Sampey, A's Votes and Result</t>
  </si>
  <si>
    <t>Transfer of Hussain, S's Votes and Result</t>
  </si>
  <si>
    <t>Transfer of Beirne, A's Votes and Result</t>
  </si>
  <si>
    <t>Transfer of Frain, M's Surplus and Result</t>
  </si>
  <si>
    <t>Transfer of Cull, L's Surplus and Result</t>
  </si>
  <si>
    <t>Transfer of Daly-Finn, D's Votes and Result</t>
  </si>
  <si>
    <t>Beirne, Angela (SF)</t>
  </si>
  <si>
    <t>* CALLAGHAN, LIAM (FG)</t>
  </si>
  <si>
    <t>CULL, LEAH (SF)</t>
  </si>
  <si>
    <t>Daly-Finn, Dympna (FG)</t>
  </si>
  <si>
    <t>MOYLAN, SEAN (FF)</t>
  </si>
  <si>
    <t>Sampey, Aidan (FF)</t>
  </si>
  <si>
    <t>Williams Doyle, Rory (SF)</t>
  </si>
  <si>
    <t>Transfer of Fitzmaurice, P's Surplus and Result</t>
  </si>
  <si>
    <t>Transfer of Finnegan, C's, Hester, P's and Slamen, J's Votes and Result</t>
  </si>
  <si>
    <t>Transfer of Waldron, A's Surplus and Result</t>
  </si>
  <si>
    <t>Transfer of McDonagh, C's Votes and Result</t>
  </si>
  <si>
    <t>BRENNAN, LARRY (FF)</t>
  </si>
  <si>
    <t>Finnegan, Cathal (TIP)</t>
  </si>
  <si>
    <t>* FITZMAURICE, PASCHAL (FF)</t>
  </si>
  <si>
    <t>McConn, Robert (FG)</t>
  </si>
  <si>
    <t>* MCDERMOTT, MARTY (FF)</t>
  </si>
  <si>
    <t>McDonagh, Christine (SF)</t>
  </si>
  <si>
    <t>SCAHILL, GARETH (FG)</t>
  </si>
  <si>
    <t>Slamen, Justin (IFP)</t>
  </si>
  <si>
    <t>Transfer of Hendrick, E's Votes and Result</t>
  </si>
  <si>
    <t>Transfer of O'Connor, D's Votes and Result</t>
  </si>
  <si>
    <t>Transfer of Gorman, J's Votes and Result</t>
  </si>
  <si>
    <t>Transfer of Conway, J's Votes and Result</t>
  </si>
  <si>
    <t>Transfer of Van Aswegen, J's Votes and Result</t>
  </si>
  <si>
    <t>Transfer of Clarke, M's Surplus and Result</t>
  </si>
  <si>
    <t>Transfer of Cleary, P's Votes and Result</t>
  </si>
  <si>
    <t>Transfer of Queenan, J's Surplus and Result</t>
  </si>
  <si>
    <t>Transfer of Henry, K's Votes and Result</t>
  </si>
  <si>
    <t>Transfer of Mulvey, D's Surplus and Result</t>
  </si>
  <si>
    <t>Transfer of Mullaney, G's Surplus and Result</t>
  </si>
  <si>
    <t>BRENNAN, LIAM (FF)</t>
  </si>
  <si>
    <t>Cleary, Patrick (FG)</t>
  </si>
  <si>
    <t>* Connolly, Martin (FG)</t>
  </si>
  <si>
    <t>Conway, James (IFP)</t>
  </si>
  <si>
    <t>GALLAGHER, BARRY (FF)</t>
  </si>
  <si>
    <t>Gorman, Jason (SF)</t>
  </si>
  <si>
    <t>Hendrick, Emma (PBP)</t>
  </si>
  <si>
    <t>Henry, Keith (FF)</t>
  </si>
  <si>
    <t>* MULLANEY, GERARD (FG)</t>
  </si>
  <si>
    <t>* MULVEY, DARA (FG)</t>
  </si>
  <si>
    <t>O'Connor, Donal (SF)</t>
  </si>
  <si>
    <t>* TAYLOR, PAUL (FF)</t>
  </si>
  <si>
    <t>Van Aswegen, Jennifer (SF)</t>
  </si>
  <si>
    <t>Transfer of Walsh, T's Surplus and Result</t>
  </si>
  <si>
    <t>Transfer of De Salle, R's, Gallagher, A's, Mc Gurran, C's and Piwowarczyk, A's Votes and Result</t>
  </si>
  <si>
    <t>Transfer of Healy, T's Surplus and Result</t>
  </si>
  <si>
    <t>Transfer of Casserly, M's Surplus and Result</t>
  </si>
  <si>
    <t>Transfer of Mc Sharry, E's Surplus and Result</t>
  </si>
  <si>
    <t>De Salle, Rob (TIP)</t>
  </si>
  <si>
    <t>* Fox, Tom (FG)</t>
  </si>
  <si>
    <t>Gallagher, Amanda (IFP)</t>
  </si>
  <si>
    <t>* GILROY, DÓNAL (FF)</t>
  </si>
  <si>
    <t>* HEALY, THOMAS. (SF)</t>
  </si>
  <si>
    <t>MC SHARRY, EDEL (FF)</t>
  </si>
  <si>
    <t>* WALSH, THOMAS (FG)</t>
  </si>
  <si>
    <t>Transfer of Bree, D's Surplus and Result</t>
  </si>
  <si>
    <t>Transfer of Mac Sharry, T's Surplus and Result</t>
  </si>
  <si>
    <t>Transfer of Lawlor, J's and Mac Conville, D's Votes and Result</t>
  </si>
  <si>
    <t>Transfer of Nealon, F's Surplus and Result</t>
  </si>
  <si>
    <t>Transfer of Kelly, M's Votes and Result</t>
  </si>
  <si>
    <t>Transfer of Gogan, J's Votes and Result</t>
  </si>
  <si>
    <t>Transfer of Monaghan, G's Votes and Result</t>
  </si>
  <si>
    <t>Transfer of Donnelly, P's Votes and Result</t>
  </si>
  <si>
    <t>Transfer of Kilgannon, S's Votes and Result</t>
  </si>
  <si>
    <t>Donnelly, Pauline (SF)</t>
  </si>
  <si>
    <t>* GIBBONS, ARTHUR (SF)</t>
  </si>
  <si>
    <t>Kelly, Michael (TIP)</t>
  </si>
  <si>
    <t>Kilgannon, Seamus (FF)</t>
  </si>
  <si>
    <t>* MAC SHARRY, TOM (FF)</t>
  </si>
  <si>
    <t>NEALON, FERGAL (FG)</t>
  </si>
  <si>
    <t>* O’BOYLE, GINO (PBP)</t>
  </si>
  <si>
    <t>Transfer of Timmons, F's Surplus and Result</t>
  </si>
  <si>
    <t>Transfer of Rizvi, M's Votes and Result</t>
  </si>
  <si>
    <t>Transfer of Kozyrev, V's Votes and Result</t>
  </si>
  <si>
    <t>Transfer of Ullah, K's Votes and Result</t>
  </si>
  <si>
    <t>Transfer of Donaghy, L's Votes and Result</t>
  </si>
  <si>
    <t>Transfer of Masinga, R's Votes and Result</t>
  </si>
  <si>
    <t>Transfer of Ellul, J's Votes and Result</t>
  </si>
  <si>
    <t>Transfer of Robinson, L's Votes and Result</t>
  </si>
  <si>
    <t>Transfer of Hampson, M's Votes and Result</t>
  </si>
  <si>
    <t>Transfer of Conlon, T's Votes and Result</t>
  </si>
  <si>
    <t>Transfer of Nugent, J's Votes and Result</t>
  </si>
  <si>
    <t>Transfer of Carey, W's Surplus and Result</t>
  </si>
  <si>
    <t>Transfer of Tierney, L's Votes and Result</t>
  </si>
  <si>
    <t>Transfer of Adedeji, S's Votes and Result</t>
  </si>
  <si>
    <t>Adedeji, Sarah (FG)</t>
  </si>
  <si>
    <t>ADELAIDE, DARRAGH (PBP)</t>
  </si>
  <si>
    <t>* CAREY, WILLIAM (SF)</t>
  </si>
  <si>
    <t>* GILLIGAN, TREVOR (FF)</t>
  </si>
  <si>
    <t>Hampson, Mark (SF)</t>
  </si>
  <si>
    <t>Masinga, Rosemary (SF)</t>
  </si>
  <si>
    <t>Nugent, Joseph (SF)</t>
  </si>
  <si>
    <t>* Ó BROIN, EOIN (SD)</t>
  </si>
  <si>
    <t>* O'HARA, SHIRLEY (FG)</t>
  </si>
  <si>
    <t>Power, Ciaran (FF)</t>
  </si>
  <si>
    <t>Robinson, Lauralee (TIP)</t>
  </si>
  <si>
    <t>Tierney, Lynn (SD)</t>
  </si>
  <si>
    <t>Transfer of Edge, A's Surplus and Result</t>
  </si>
  <si>
    <t>Transfer of Lawlor, B's Surplus and Result</t>
  </si>
  <si>
    <t>Transfer of Reddin, N's Votes and Result</t>
  </si>
  <si>
    <t>Transfer of Foster, P's Votes and Result</t>
  </si>
  <si>
    <t>Transfer of Holland, S's Votes and Result</t>
  </si>
  <si>
    <t>Transfer of Mac Oireachtaigh, Y's Votes and Result</t>
  </si>
  <si>
    <t>Transfer of Hagin Meade, L's Votes and Result</t>
  </si>
  <si>
    <t>* LAWLOR, BRIAN (FG)</t>
  </si>
  <si>
    <t>BARNES, SARAH (FG)</t>
  </si>
  <si>
    <t>Holland, Sarah (SF)</t>
  </si>
  <si>
    <t>MANNION, RÓISÍN (SF)</t>
  </si>
  <si>
    <t>Foster, Philomena (PBP)</t>
  </si>
  <si>
    <t>Meany, Helen (SD)</t>
  </si>
  <si>
    <t>* MURPHY, EMMA (FF)</t>
  </si>
  <si>
    <t>Mac Oireachtaigh, Yan (TNP)</t>
  </si>
  <si>
    <t>* CASSERLY, VICKI (FG)</t>
  </si>
  <si>
    <t>BRADY, CAROLINE (FG)</t>
  </si>
  <si>
    <t>Transfer of RAM, J's Votes and Result</t>
  </si>
  <si>
    <t>Transfer of KERINS, M's Votes and Result</t>
  </si>
  <si>
    <t>Transfer of SHAH, K's Votes and Result</t>
  </si>
  <si>
    <t>Transfer of CASSERLY, V's Surplus and Result</t>
  </si>
  <si>
    <t>Transfer of NOLAN, S's Votes and Result</t>
  </si>
  <si>
    <t>Transfer of COYLE, R's Votes and Result</t>
  </si>
  <si>
    <t>Transfer of CONWAY, F's Votes and Result</t>
  </si>
  <si>
    <t>Transfer of KUNJALAKATU, J's Votes and Result</t>
  </si>
  <si>
    <t>Transfer of DWYER, L's Votes and Result</t>
  </si>
  <si>
    <t>Transfer of AGBANA, E's Votes and Result</t>
  </si>
  <si>
    <t>Transfer of GOGARTY, P's Surplus and Result</t>
  </si>
  <si>
    <t>Transfer of Olatunji, F's Votes and Result</t>
  </si>
  <si>
    <t>Transfer of Callaghan, G's Votes and Result</t>
  </si>
  <si>
    <t>Transfer of Doran, K's Votes and Result</t>
  </si>
  <si>
    <t>Transfer of Jahanzab, S's Votes and Result</t>
  </si>
  <si>
    <t>Transfer of Ó Murchú, C's Votes and Result</t>
  </si>
  <si>
    <t>Transfer of Gardiner, D's Votes and Result</t>
  </si>
  <si>
    <t>Transfer of Nolan, R's Votes and Result</t>
  </si>
  <si>
    <t>Transfer of Griffin, E's Votes and Result</t>
  </si>
  <si>
    <t>Transfer of Moynihan, S's Surplus and Result</t>
  </si>
  <si>
    <t>Transfer of Quinn, C's Votes and Result</t>
  </si>
  <si>
    <t>Transfer of Hayes, A's Surplus and Result</t>
  </si>
  <si>
    <t>Transfer of Loftus, D's Votes and Result</t>
  </si>
  <si>
    <t>Transfer of Fennel, N's Surplus and Result</t>
  </si>
  <si>
    <t>Jahanzab, Sikandar (FG)</t>
  </si>
  <si>
    <t>Griffin, Emma (FG)</t>
  </si>
  <si>
    <t>Ó Murchú, Cathal (SF)</t>
  </si>
  <si>
    <t>Nolan, Ruth (SF)</t>
  </si>
  <si>
    <t>FENNEL, NIAMH (SF)</t>
  </si>
  <si>
    <t>Loftus, Daniel (SF)</t>
  </si>
  <si>
    <t>MOORE, GLEN (IFP)</t>
  </si>
  <si>
    <t>* MOYNIHAN, SHANE (FF)</t>
  </si>
  <si>
    <t>Gardiner, David (TWP)</t>
  </si>
  <si>
    <t>* JOHANSSON, MADELEINE (PBP)</t>
  </si>
  <si>
    <t>* COLLINS, YVONNE (FF)</t>
  </si>
  <si>
    <t>* MCCRAVE, LYNN (FG)</t>
  </si>
  <si>
    <t>* MCMANUS, DAVID (FG)</t>
  </si>
  <si>
    <t>Transfer of DILLION, A's Votes and Result</t>
  </si>
  <si>
    <t>Transfer of LYNCH, M's Votes and Result</t>
  </si>
  <si>
    <t>Transfer of MCMAHON, C's Votes and Result</t>
  </si>
  <si>
    <t>Transfer of KELLY, C's Votes and Result</t>
  </si>
  <si>
    <t>Transfer of MAC OIREACHTAIGH, Y's Votes and Result</t>
  </si>
  <si>
    <t>Transfer of FANNING, E's Votes and Result</t>
  </si>
  <si>
    <t>Transfer of RAFFERTY, C's Votes and Result</t>
  </si>
  <si>
    <t>Transfer of O’KEEFFE, C's Votes and Result</t>
  </si>
  <si>
    <t>Transfer of MCMAHON, R's Surplus and Result</t>
  </si>
  <si>
    <t>Transfer of KEARNS, P's Surplus and Result</t>
  </si>
  <si>
    <t>Transfer of DUFF, M's Surplus and Result</t>
  </si>
  <si>
    <t>Transfer of COSTELLO, T's Surplus and Result</t>
  </si>
  <si>
    <t>Transfer of MULHALL, V's Votes and Result</t>
  </si>
  <si>
    <t>Transfer of RUSSELL, R's Votes and Result</t>
  </si>
  <si>
    <t>Transfer of OWENS, J's Votes and Result</t>
  </si>
  <si>
    <t>Transfer of DALY, D's Votes and Result</t>
  </si>
  <si>
    <t>Transfer of KAVANAGH, T's Votes and Result</t>
  </si>
  <si>
    <t>Transfer of PEREPPADAN, B's Surplus and Result</t>
  </si>
  <si>
    <t>Transfer of HARRINGTON, K's Votes and Result</t>
  </si>
  <si>
    <t>Transfer of NI CHONARAIN, S's Votes and Result</t>
  </si>
  <si>
    <t>Transfer of MCCANN, C's Votes and Result</t>
  </si>
  <si>
    <t>Transfer of DWYER, P's Votes and Result</t>
  </si>
  <si>
    <t>Transfer of HOLOHAN, P's Surplus and Result</t>
  </si>
  <si>
    <t>Transfer of DUGGAN, S's Votes and Result</t>
  </si>
  <si>
    <t>PEREPPADAN, BRITTO (FG)</t>
  </si>
  <si>
    <t>WHELAN, NIAMH (SF)</t>
  </si>
  <si>
    <t>SPEAR, JESS (PBP)</t>
  </si>
  <si>
    <t>* COSTELLO, TERESA (FF)</t>
  </si>
  <si>
    <t>Transfer of NUGENT, P's Votes and Result</t>
  </si>
  <si>
    <t>Transfer of MCENEANEY, S's Votes and Result</t>
  </si>
  <si>
    <t>Transfer of CONLON, G's and SMYTH, A's Votes and Result</t>
  </si>
  <si>
    <t>Transfer of CLINTON, A's Votes and Result</t>
  </si>
  <si>
    <t>Transfer of WHELAN, L's Votes and Result</t>
  </si>
  <si>
    <t>Transfer of PRENDERGAST, L's Votes and Result</t>
  </si>
  <si>
    <t>* PEREPPADAN, BABY (FG)</t>
  </si>
  <si>
    <t>* DUNNE, LOUISE (SF)</t>
  </si>
  <si>
    <t>KEANE, KAY (PBP)</t>
  </si>
  <si>
    <t>Transfer of MCGRATH, M's Surplus and Result</t>
  </si>
  <si>
    <t>Transfer of MOLONEY, A's Surplus and Result</t>
  </si>
  <si>
    <t>Transfer of SMITH, S's Votes and Result</t>
  </si>
  <si>
    <t>Transfer of MOYNIHAN, A's Votes and Result</t>
  </si>
  <si>
    <t>Transfer of FITZGERALD, B's Votes and Result</t>
  </si>
  <si>
    <t>Transfer of Ó HÉANNA, C's Votes and Result</t>
  </si>
  <si>
    <t>Transfer of ENGLISH, P's Votes and Result</t>
  </si>
  <si>
    <t>* ANGLIM, MICHEÁL (FF)</t>
  </si>
  <si>
    <t>* MURPHY, MARIE (FG)</t>
  </si>
  <si>
    <t>Transfer of GOLDSBORO, I's Surplus and Result</t>
  </si>
  <si>
    <t>Transfer of DUNNE, D's Surplus and Result</t>
  </si>
  <si>
    <t>Transfer of BRENNAN, M's Surplus and Result</t>
  </si>
  <si>
    <t>Transfer of MURPHY, M's Votes and Result</t>
  </si>
  <si>
    <t>* BOURKE, KIERAN (FF)</t>
  </si>
  <si>
    <t>* DUNNE, DAVID (SF)</t>
  </si>
  <si>
    <t>* FITZGERALD, MARK (FG)</t>
  </si>
  <si>
    <t>* GOLDSBORO, IMELDA (FF)</t>
  </si>
  <si>
    <t>Transfer of O'HENEY, J's Surplus and Result</t>
  </si>
  <si>
    <t>Transfer of BURGESS, D's Surplus and Result</t>
  </si>
  <si>
    <t>Transfer of BROWNE, M's Votes and Result</t>
  </si>
  <si>
    <t>Transfer of BROWNE, L's Surplus and Result</t>
  </si>
  <si>
    <t>Transfer of O'DONNELL, P's Votes and Result</t>
  </si>
  <si>
    <t>Transfer of FOGARTY, M's Votes and Result</t>
  </si>
  <si>
    <t>Transfer of MCGRATH, J's Votes and Result</t>
  </si>
  <si>
    <t>Transfer of HANNA HOURIGAN, M's Surplus and Result</t>
  </si>
  <si>
    <t>Transfer of FINNAN, J's Votes and Result</t>
  </si>
  <si>
    <t>Transfer of CROSSE, J's Surplus and Result</t>
  </si>
  <si>
    <t>* BURGESS, DECLAN (FG)</t>
  </si>
  <si>
    <t>* CROSSE, JOHN (FG)</t>
  </si>
  <si>
    <t>* HANNA HOURIGAN, MARY (FG)</t>
  </si>
  <si>
    <t>* KENNEDY, ROGER (FF)</t>
  </si>
  <si>
    <t>* RYAN SHINER, ANNEMARIE (SF)</t>
  </si>
  <si>
    <t>Transfer of MURPHY, M's Surplus and Result</t>
  </si>
  <si>
    <t>Transfer of FITZGERALD, J's Surplus and Result</t>
  </si>
  <si>
    <t>Transfer of ENGLISH, P's Surplus and Result</t>
  </si>
  <si>
    <t>Transfer of AMBROSE, S's Surplus and Result</t>
  </si>
  <si>
    <t>Transfer of MADIGAN, M's Votes and Result</t>
  </si>
  <si>
    <t>Transfer of DINGIVAN, N's Votes and Result</t>
  </si>
  <si>
    <t>Transfer of DEMPSEY, D's Votes and Result</t>
  </si>
  <si>
    <t>Transfer of MOLLOY, R's Surplus and Result</t>
  </si>
  <si>
    <t>Transfer of JOHNSON, T's Votes and Result</t>
  </si>
  <si>
    <t>* AMBROSE, SIOBHÁN (FF)</t>
  </si>
  <si>
    <t>* ENGLISH, PAT (WUA)</t>
  </si>
  <si>
    <t>* FITZGERALD, JOHN (FG)</t>
  </si>
  <si>
    <t>* MURPHY, MICHAEL (FG)</t>
  </si>
  <si>
    <t>Transfer of HANNIGAN, J's Surplus and Result</t>
  </si>
  <si>
    <t>Transfer of POCOCK, I's Votes and Result</t>
  </si>
  <si>
    <t>Transfer of MAHER, E's Votes and Result</t>
  </si>
  <si>
    <t>O'MEARA, RYAN (FF)</t>
  </si>
  <si>
    <t>Transfer of BONFIELD, F's Surplus and Result</t>
  </si>
  <si>
    <t>Transfer of AHERN, D's Votes and Result</t>
  </si>
  <si>
    <t>* BUGLER, DR PHYLL (FG)</t>
  </si>
  <si>
    <t>* CARROLL, JOHN (FF)</t>
  </si>
  <si>
    <t>Transfer of SMITH, M's Surplus and Result</t>
  </si>
  <si>
    <t>Transfer of LEE, S's Surplus and Result</t>
  </si>
  <si>
    <t>Transfer of MORAN, E's Surplus and Result</t>
  </si>
  <si>
    <t>Transfer of LEWIS, J's Votes and Result</t>
  </si>
  <si>
    <t>Transfer of MALONEY, A's and Ó CONCHÚIR, B's Votes and Result</t>
  </si>
  <si>
    <t>KENNEDY, WILLIAM (FG)</t>
  </si>
  <si>
    <t>* SMITH, MICHAEL (FF)</t>
  </si>
  <si>
    <t>NAMES OF CANDIDATES (6 No.)
( * Denotes outgoing member)</t>
  </si>
  <si>
    <t>Transfer of RYAN, J's Surplus and Result</t>
  </si>
  <si>
    <t>Transfer of LOWRY, M's Surplus and Result</t>
  </si>
  <si>
    <t>Transfer of CAHILL SKEHAN, K's Surplus and Result</t>
  </si>
  <si>
    <t>CAHILL SKEHAN, KAY (FF)</t>
  </si>
  <si>
    <t>* RYAN, PEGGY (FG)</t>
  </si>
  <si>
    <t>* RYAN, SEAN (FF)</t>
  </si>
  <si>
    <t>Transfer of Geoghegan, D's Surplus and Result</t>
  </si>
  <si>
    <t>Transfer of D. McGuinness, C's Surplus and Result</t>
  </si>
  <si>
    <t>Transfer of Curran, P's and Morrison, R's Votes and Result</t>
  </si>
  <si>
    <t>Transfer of Joyce, A's Votes and Result</t>
  </si>
  <si>
    <t>Transfer of Whelan, S's Votes and Result</t>
  </si>
  <si>
    <t>Transfer of Shaw, J's Votes and Result</t>
  </si>
  <si>
    <t>Transfer of Ó Faoláin, C's Votes and Result</t>
  </si>
  <si>
    <t>Transfer of Hallahan, C's Votes and Result</t>
  </si>
  <si>
    <t>Transfer of Regan, F's Votes and Result</t>
  </si>
  <si>
    <t>Transfer of Nugent, P's Surplus and Result</t>
  </si>
  <si>
    <t>* CRONIN, TOM (FF)</t>
  </si>
  <si>
    <t>* D. MCGUINNESS, CONOR (SF)</t>
  </si>
  <si>
    <t>GEOGHEGAN, DAMIEN (FG)</t>
  </si>
  <si>
    <t>Murphy, Monica (FG)</t>
  </si>
  <si>
    <t>* NUGENT, PAT (FG)</t>
  </si>
  <si>
    <t>Regan, Fiona (SF)</t>
  </si>
  <si>
    <t>Whelan, Siobhán (SF)</t>
  </si>
  <si>
    <t>Transfer of Glasscoe, L's, McCarthy, M's and Power, F's Votes and Result</t>
  </si>
  <si>
    <t>Transfer of Doocey, D's Votes and Result</t>
  </si>
  <si>
    <t>Transfer of Walsh, M's Votes and Result</t>
  </si>
  <si>
    <t>Transfer of Pratt, J's Surplus and Result</t>
  </si>
  <si>
    <t>Transfer of O'Donovan, N's Surplus and Result</t>
  </si>
  <si>
    <t>* Doocey, Declan (FG)</t>
  </si>
  <si>
    <t>McCarthy, Michael (TIP)</t>
  </si>
  <si>
    <t>MULCAHY, DONNCHADH (SF)</t>
  </si>
  <si>
    <t>O'DONOVAN, NIAMH (FG)</t>
  </si>
  <si>
    <t>Walsh, Michael J. (FF)</t>
  </si>
  <si>
    <t>Transfer of Brazil, L's Surplus and Result</t>
  </si>
  <si>
    <t>Transfer of Power, S's Surplus and Result</t>
  </si>
  <si>
    <t>Transfer of Power, D's Votes and Result</t>
  </si>
  <si>
    <t>Transfer of Duggan, B's Votes and Result</t>
  </si>
  <si>
    <t>Transfer of Guiry, T's Votes and Result</t>
  </si>
  <si>
    <t>Transfer of Conway, F's Votes and Result</t>
  </si>
  <si>
    <t>* BRAZIL, LIAM (FG)</t>
  </si>
  <si>
    <t>BURKE, CATHERINE (SF)</t>
  </si>
  <si>
    <t>Duggan, Ben (SF)</t>
  </si>
  <si>
    <t>Guiry, Thomas (SF)</t>
  </si>
  <si>
    <t>Murphy, Ray (FF)</t>
  </si>
  <si>
    <t>* O'LEARY, JOHN (FF)</t>
  </si>
  <si>
    <t>Power, Declan (TIP)</t>
  </si>
  <si>
    <t>* POWER, SEANIE (FG)</t>
  </si>
  <si>
    <t>Transfer of O'Sullivan, L's Surplus and Result</t>
  </si>
  <si>
    <t>Transfer of Dooley, S's and O'Neill, M's Votes and Result</t>
  </si>
  <si>
    <t>Transfer of Gallwey, M's Votes and Result</t>
  </si>
  <si>
    <t>Transfer of McKnight, M's Votes and Result</t>
  </si>
  <si>
    <t>Transfer of Hayes, J's Votes and Result</t>
  </si>
  <si>
    <t>Transfer of Hayes, R's Votes and Result</t>
  </si>
  <si>
    <t>Transfer of Cleary, R's Votes and Result</t>
  </si>
  <si>
    <t>Transfer of Kelly, J's Surplus and Result</t>
  </si>
  <si>
    <t>Transfer of Duffin, S's Votes and Result</t>
  </si>
  <si>
    <t>Transfer of Mangan, K's Votes and Result</t>
  </si>
  <si>
    <t>Transfer of Kiely, C's Votes and Result</t>
  </si>
  <si>
    <t>Duffin, Susan (SF)</t>
  </si>
  <si>
    <t>Gallwey, Michael (IndI)</t>
  </si>
  <si>
    <t>* GRIFFIN, JIM (SF)</t>
  </si>
  <si>
    <t>Hayes, John (SF)</t>
  </si>
  <si>
    <t>Hayes, Richie (FG)</t>
  </si>
  <si>
    <t>Hutchinson Smith, Alana (SF)</t>
  </si>
  <si>
    <t>* O'SULLIVAN, LOLA (FG)</t>
  </si>
  <si>
    <t>* QUINLAN, EAMON (FF)</t>
  </si>
  <si>
    <t>Transfer of Walsh, J's Votes and Result</t>
  </si>
  <si>
    <t>Transfer of Daniels, D's Surplus and Result</t>
  </si>
  <si>
    <t>Transfer of Griffin, C's Votes and Result</t>
  </si>
  <si>
    <t>Transfer of Barry, D's Surplus and Result</t>
  </si>
  <si>
    <t>Transfer of Cretzan, K's Votes and Result</t>
  </si>
  <si>
    <t>Transfer of Keating, S's Votes and Result</t>
  </si>
  <si>
    <t>Transfer of Wyse, A's Surplus and Result</t>
  </si>
  <si>
    <t>Transfer of Fitzgerald, P's Surplus and Result</t>
  </si>
  <si>
    <t>Transfer of Power, J's Votes and Result</t>
  </si>
  <si>
    <t>Cretzan, Karl (SF)</t>
  </si>
  <si>
    <t>D'ARCY, JIM (FG)</t>
  </si>
  <si>
    <t>* FITZGERALD, PAT (SF)</t>
  </si>
  <si>
    <t>Griffin, Caroline (SF)</t>
  </si>
  <si>
    <t>* Keating, Stephanie (FF)</t>
  </si>
  <si>
    <t>* ROCHE, MARY (SD)</t>
  </si>
  <si>
    <t>Walsh, John D (TIP)</t>
  </si>
  <si>
    <t>* WYSE, ADAM (FF)</t>
  </si>
  <si>
    <t>Transfer of English, E's Votes and Result</t>
  </si>
  <si>
    <t>Transfer of Hearne, J's Surplus and Result</t>
  </si>
  <si>
    <t>Transfer of Curtin, P's Votes and Result</t>
  </si>
  <si>
    <t>Transfer of Ní Chléirigh, M's Votes and Result</t>
  </si>
  <si>
    <t>Transfer of Carroll, L's Votes and Result</t>
  </si>
  <si>
    <t>Transfer of Brennan, B's Votes and Result</t>
  </si>
  <si>
    <t>Transfer of Burns, V's Votes and Result</t>
  </si>
  <si>
    <t>Transfer of Murphy, J's Surplus and Result</t>
  </si>
  <si>
    <t>Transfer of Reinhardt, S's Votes and Result</t>
  </si>
  <si>
    <t>* BAILEY, JOEANNE (SF)</t>
  </si>
  <si>
    <t>Brennan, Breda (SF)</t>
  </si>
  <si>
    <t>Burke, Kevin (SF)</t>
  </si>
  <si>
    <t>Burns, Vivienne (FF)</t>
  </si>
  <si>
    <t>Curtin, Patrick (PBP)</t>
  </si>
  <si>
    <t>Griffin, Sinéad Ellen (SD)</t>
  </si>
  <si>
    <t>* HEARNE, JOHN (SF)</t>
  </si>
  <si>
    <t>* MURPHY, JASON (FF)</t>
  </si>
  <si>
    <t>* QUINLAN, FRANK (FG)</t>
  </si>
  <si>
    <t>Transfer of Moran, K's Surplus and Result</t>
  </si>
  <si>
    <t>Transfer of Keena, F's Surplus and Result</t>
  </si>
  <si>
    <t>Transfer of O'Rourke, A's Surplus and Result</t>
  </si>
  <si>
    <t>Transfer of Dolan, J's Surplus and Result</t>
  </si>
  <si>
    <t>Transfer of Lennon, R's Votes and Result</t>
  </si>
  <si>
    <t>Transfer of Keyes, R's Votes and Result</t>
  </si>
  <si>
    <t>Transfer of O'Donohoe, C's Votes and Result</t>
  </si>
  <si>
    <t>Transfer of Dowling-Linehan, C's Votes and Result</t>
  </si>
  <si>
    <t>Transfer of Heavin, L's Votes and Result</t>
  </si>
  <si>
    <t>* DOLAN, JOHN (FG)</t>
  </si>
  <si>
    <t>Dowling-Linehan, Conor (SF)</t>
  </si>
  <si>
    <t>* KEENA, FRANKIE (FF)</t>
  </si>
  <si>
    <t>Keyes, Ruairí (FG)</t>
  </si>
  <si>
    <t>O'Donohoe, Catrina (IFP)</t>
  </si>
  <si>
    <t>* O'ROURKE, AENGUS (FF)</t>
  </si>
  <si>
    <t>Transfer of McGauley, I's Votes and Result</t>
  </si>
  <si>
    <t>Transfer of Okeke, C's Votes and Result</t>
  </si>
  <si>
    <t>Transfer of Herraty, S's Votes and Result</t>
  </si>
  <si>
    <t>Transfer of Izekor, A's and Monahan, F's Votes and Result</t>
  </si>
  <si>
    <t>Transfer of O'Neill, L's Votes and Result</t>
  </si>
  <si>
    <t>Transfer of Pigott, M's Votes and Result</t>
  </si>
  <si>
    <t>Transfer of Fanning, N's Votes and Result</t>
  </si>
  <si>
    <t>Transfer of Coyne, S's Votes and Result</t>
  </si>
  <si>
    <t>Transfer of Crum, B's Votes and Result</t>
  </si>
  <si>
    <t>Transfer of Jones, D's Surplus and Result</t>
  </si>
  <si>
    <t>Coyne, Shauna (FF)</t>
  </si>
  <si>
    <t>DEVINE, ALFIE (FF)</t>
  </si>
  <si>
    <t>GAFFNEY, NIALL (FF)</t>
  </si>
  <si>
    <t>Herraty, Sarah (IF)</t>
  </si>
  <si>
    <t>JONES, DAVID (SF)</t>
  </si>
  <si>
    <t>MacDermott, Seamus (FG)</t>
  </si>
  <si>
    <t>McGauley, Ian (TIP)</t>
  </si>
  <si>
    <t>Monahan, Frances (SF)</t>
  </si>
  <si>
    <t>Pigott, Maureen (SF)</t>
  </si>
  <si>
    <t>* WALLACE, EMILY (FG)</t>
  </si>
  <si>
    <t>Transfer of Farrell, T's Surplus and Result</t>
  </si>
  <si>
    <t>Transfer of Lynam, S's Votes and Result</t>
  </si>
  <si>
    <t>Transfer of Lawlor, J's Votes and Result</t>
  </si>
  <si>
    <t>Transfer of Hogan, P's Votes and Result</t>
  </si>
  <si>
    <t>* FARRELL, TOM (FG)</t>
  </si>
  <si>
    <t>Lawlor, John (SF)</t>
  </si>
  <si>
    <t>Lynam, Shane (IFP)</t>
  </si>
  <si>
    <t>* MCCORMACK, VINNY (FF)</t>
  </si>
  <si>
    <t>* MCDANIEL, LIAM (FF)</t>
  </si>
  <si>
    <t>Transfer of Dollard, M's Surplus and Result</t>
  </si>
  <si>
    <t>Transfer of Glynn, K's Surplus and Result</t>
  </si>
  <si>
    <t>Transfer of Rooney, D's Votes and Result</t>
  </si>
  <si>
    <t>Transfer of Hussey, P's Votes and Result</t>
  </si>
  <si>
    <t>Transfer of Morris, A's Votes and Result</t>
  </si>
  <si>
    <t>Transfer of Maguire, M's Votes and Result</t>
  </si>
  <si>
    <t>Transfer of Smyth, H's Votes and Result</t>
  </si>
  <si>
    <t>Transfer of Bennett, F's Votes and Result</t>
  </si>
  <si>
    <t>* COLLENTINE, BILL (FF)</t>
  </si>
  <si>
    <t>* DAVITT, AOIFE (FF)</t>
  </si>
  <si>
    <t>* DUNCAN, ANDREW (FG)</t>
  </si>
  <si>
    <t>* GLYNN, KEN (FF)</t>
  </si>
  <si>
    <t>Heery, Gerry (FG)</t>
  </si>
  <si>
    <t>Maguire, Margaret (IF)</t>
  </si>
  <si>
    <t>MCCOURT, JULIE (SF)</t>
  </si>
  <si>
    <t>Morris, Ali (SD)</t>
  </si>
  <si>
    <t>Rooney, Damien (SF)</t>
  </si>
  <si>
    <t>Transfer of Ó Súilleabháin, A's Votes and Result</t>
  </si>
  <si>
    <t>Transfer of Cahill-Flynn, B's Votes and Result</t>
  </si>
  <si>
    <t>Transfer of Doyle, E's Votes and Result</t>
  </si>
  <si>
    <t>Transfer of Browne, A's Surplus and Result</t>
  </si>
  <si>
    <t>Transfer of Wheelock, C's Votes and Result</t>
  </si>
  <si>
    <t>* BROWNE, AIDAN (FF)</t>
  </si>
  <si>
    <t>* BYRNE, CATHAL (FG)</t>
  </si>
  <si>
    <t>KEHOE, PAT (FG)</t>
  </si>
  <si>
    <t>* MURPHY, BARBARA-ANNE (FF)</t>
  </si>
  <si>
    <t>Nolan, Colette (SF)</t>
  </si>
  <si>
    <t>Ó Súilleabháin, Alfie (SF)</t>
  </si>
  <si>
    <t>Transfer of Hudson, A's Votes and Result</t>
  </si>
  <si>
    <t>Transfer of Kenny, D's Surplus and Result</t>
  </si>
  <si>
    <t>Transfer of Walsh, A's Votes and Result</t>
  </si>
  <si>
    <t>Transfer of McGovern, D's Votes and Result</t>
  </si>
  <si>
    <t>Transfer of Molloy, K's Votes and Result</t>
  </si>
  <si>
    <t>Transfer of Fitzpatrick, L's Votes and Result</t>
  </si>
  <si>
    <t>Transfer of Bolger, A's Votes and Result</t>
  </si>
  <si>
    <t>Transfer of Sullivan, J's Surplus and Result</t>
  </si>
  <si>
    <t>Transfer of Boland, N's Surplus and Result</t>
  </si>
  <si>
    <t>* Bolger, Andrew (FF)</t>
  </si>
  <si>
    <t>* DONOHOE, ANTHONY (FG)</t>
  </si>
  <si>
    <t>Hudson, Aisling (PBP)</t>
  </si>
  <si>
    <t>* KENNY, DONAL (FF)</t>
  </si>
  <si>
    <t>MCDONALD, DARRAGH (FG)</t>
  </si>
  <si>
    <t>McGovern, Darren (IF)</t>
  </si>
  <si>
    <t>Molloy, Kevin (SF)</t>
  </si>
  <si>
    <t>* Ó SÚILLEABHÁIN, FIONNTÁN (SF)</t>
  </si>
  <si>
    <t>* SULLIVAN, JOE (FF)</t>
  </si>
  <si>
    <t>Transfer of Farrell, M's Surplus and Result</t>
  </si>
  <si>
    <t>Transfer of Breen, P's Surplus and Result</t>
  </si>
  <si>
    <t>Transfer of Kenny, D's Votes and Result</t>
  </si>
  <si>
    <t>* BREEN, PIP (FF)</t>
  </si>
  <si>
    <t>* Kavanagh, Willie (FF)</t>
  </si>
  <si>
    <t>Kenny, Declan (SF)</t>
  </si>
  <si>
    <t>* WALSH, OLIVER (FG)</t>
  </si>
  <si>
    <t>Transfer of Barden, P's Surplus and Result</t>
  </si>
  <si>
    <t>Transfer of Flynn, A's, Forte, R's and Furlong, J's Votes and Result</t>
  </si>
  <si>
    <t>Transfer of Lyng Maloney, B's Votes and Result</t>
  </si>
  <si>
    <t>Transfer of Twomey, H's Votes and Result</t>
  </si>
  <si>
    <t>Transfer of Goodison, K's Votes and Result</t>
  </si>
  <si>
    <t>Transfer of Connick, A's Votes and Result</t>
  </si>
  <si>
    <t>Transfer of Sheehan, M's Surplus and Result</t>
  </si>
  <si>
    <t>* FLEMING, JOHN (FF)</t>
  </si>
  <si>
    <t>Goodison, Kayley (SF)</t>
  </si>
  <si>
    <t>* MURPHY, BRIDÍN (FG)</t>
  </si>
  <si>
    <t>* SHEEHAN, MICHAEL (FF)</t>
  </si>
  <si>
    <t>Twomey, Harry (FG)</t>
  </si>
  <si>
    <t>* Whelan, Michael (FF)</t>
  </si>
  <si>
    <t>Transfer of Codd, J's Surplus and Result</t>
  </si>
  <si>
    <t>Transfer of Carthy, G's Surplus and Result</t>
  </si>
  <si>
    <t>Transfer of Fitzharris, W's Votes and Result</t>
  </si>
  <si>
    <t>Transfer of Corish, D's Votes and Result</t>
  </si>
  <si>
    <t>Transfer of Staples, F's Surplus and Result</t>
  </si>
  <si>
    <t>Transfer of Boyse, S's Votes and Result</t>
  </si>
  <si>
    <t>Transfer of Roche, M's Votes and Result</t>
  </si>
  <si>
    <t>Transfer of Barden, J's Votes and Result</t>
  </si>
  <si>
    <t>Boyse, Simon (FF)</t>
  </si>
  <si>
    <t>Fitzharris, Willie (FG)</t>
  </si>
  <si>
    <t>* MCDONALD, LISA (FF)</t>
  </si>
  <si>
    <t>Murphy, Jason (TNP)</t>
  </si>
  <si>
    <t>O'BRIEN, AOIFE ROSE (SF)</t>
  </si>
  <si>
    <t>Roche, Mick (SF)</t>
  </si>
  <si>
    <t>* STAPLES, FRANK (FG)</t>
  </si>
  <si>
    <t>Transfer of Lawlor, G's Surplus and Result</t>
  </si>
  <si>
    <t>Transfer of Staples, R's Surplus and Result</t>
  </si>
  <si>
    <t>Transfer of Laffan, G's Surplus and Result</t>
  </si>
  <si>
    <t>Transfer of Power, S's Votes and Result</t>
  </si>
  <si>
    <t>Transfer of Smyth, L's Votes and Result</t>
  </si>
  <si>
    <t>Transfer of Kelly, L's Surplus and Result</t>
  </si>
  <si>
    <t>Transfer of O'Neill, M's Votes and Result</t>
  </si>
  <si>
    <t>Transfer of Moloney, E's Votes and Result</t>
  </si>
  <si>
    <t>Transfer of Hynes, D's Votes and Result</t>
  </si>
  <si>
    <t>Transfer of Ryan, D's Votes and Result</t>
  </si>
  <si>
    <t>* FORDE, TOM (SF)</t>
  </si>
  <si>
    <t>* Hynes, Davy (SF)</t>
  </si>
  <si>
    <t>* LAFFAN, GARRY (FF)</t>
  </si>
  <si>
    <t>Moloney, Emmet (FF)</t>
  </si>
  <si>
    <t>Power, Stephen (TIP)</t>
  </si>
  <si>
    <t>Smyth, Lorraine (SF)</t>
  </si>
  <si>
    <t>STAPLES, ROBBIE (FG)</t>
  </si>
  <si>
    <t>Transfer of Kennedy, P's Surplus and Result</t>
  </si>
  <si>
    <t>Transfer of Leonard, P's Surplus and Result</t>
  </si>
  <si>
    <t>Transfer of Bodley, V's and Farrell, L's Votes and Result</t>
  </si>
  <si>
    <t>Transfer of Busher, S's Votes and Result</t>
  </si>
  <si>
    <t>Transfer of Kearon, L's Votes and Result</t>
  </si>
  <si>
    <t>Transfer of Bourke, S's Surplus and Result</t>
  </si>
  <si>
    <t>Transfer of O'Gorman, D's Votes and Result</t>
  </si>
  <si>
    <t>* Annesley, Tommy (FF)</t>
  </si>
  <si>
    <t>* BOURKE, SLYVESTER (FG)</t>
  </si>
  <si>
    <t>Busher, Shiela (SF)</t>
  </si>
  <si>
    <t>Farrell, Lorraine (PBP)</t>
  </si>
  <si>
    <t>* FITZGERALD, PAT (FF)</t>
  </si>
  <si>
    <t>Kearon, Laurie Way (FG)</t>
  </si>
  <si>
    <t>* KENNEDY, PAT (FF)</t>
  </si>
  <si>
    <t>O'TOOLE, WARREN (SF)</t>
  </si>
  <si>
    <t>Transfer of O'Neill, G's Surplus and Result</t>
  </si>
  <si>
    <t>Transfer of Plant, D's Votes and Result</t>
  </si>
  <si>
    <t>Transfer of McNulty, A's Votes and Result</t>
  </si>
  <si>
    <t>Transfer of Burke, K's Votes and Result</t>
  </si>
  <si>
    <t>Transfer of Timmins, E's Surplus and Result</t>
  </si>
  <si>
    <t>Transfer of Kinsella, A's Votes and Result</t>
  </si>
  <si>
    <t>Transfer of Mullen, J's Votes and Result</t>
  </si>
  <si>
    <t>Transfer of Stapleton, P's Surplus and Result</t>
  </si>
  <si>
    <t>Burke, Kieran (FF)</t>
  </si>
  <si>
    <t>Byrne, Connor (SF)</t>
  </si>
  <si>
    <t>* CRONIN, AVRIL (FG)</t>
  </si>
  <si>
    <t>* GLENNON, PATSY (FF)</t>
  </si>
  <si>
    <t>Kinsella, Aidan (SF)</t>
  </si>
  <si>
    <t>McCormack, Deirdre (SD)</t>
  </si>
  <si>
    <t>* Mullen, John (FF)</t>
  </si>
  <si>
    <t>STAPLETON, PETER (FG)</t>
  </si>
  <si>
    <t>* TIMMINS, EDWARD (FG)</t>
  </si>
  <si>
    <t>Transfer of Cremins, F's, Donnelly, L's and Hayes, F's Votes and Result</t>
  </si>
  <si>
    <t>Transfer of McAllorum, A's Votes and Result</t>
  </si>
  <si>
    <t>Transfer of Fitzgerald Doyle, F's Votes and Result</t>
  </si>
  <si>
    <t>Transfer of Flynn Kennedy, A's Surplus and Result</t>
  </si>
  <si>
    <t>Transfer of Ferris, A's Votes and Result</t>
  </si>
  <si>
    <t>Cahill, Denise (SF)</t>
  </si>
  <si>
    <t>Cremins, Finnian (TIP)</t>
  </si>
  <si>
    <t>Fitzgerald Doyle, Fergal (FF)</t>
  </si>
  <si>
    <t>* FLYNN KENNEDY, AOIFE (FG)</t>
  </si>
  <si>
    <t>Hayes, Frank (PBP)</t>
  </si>
  <si>
    <t>McAllorum, Aaron (SD)</t>
  </si>
  <si>
    <t>Transfer of Behan, J's Surplus and Result</t>
  </si>
  <si>
    <t>Transfer of Corrigan, M's Surplus and Result</t>
  </si>
  <si>
    <t>Transfer of Flood, C's Votes and Result</t>
  </si>
  <si>
    <t>Transfer of Kenna, B's Votes and Result</t>
  </si>
  <si>
    <t>Transfer of Manning, K's Votes and Result</t>
  </si>
  <si>
    <t>Transfer of Pigot, A's Votes and Result</t>
  </si>
  <si>
    <t>* CORRIGAN, MELANIE (FG)</t>
  </si>
  <si>
    <t>* O'BRIEN, DERMOT 'DAISY' (SF)</t>
  </si>
  <si>
    <t>* Ryan, Mick (SF)</t>
  </si>
  <si>
    <t>WINSTANLEY, CAROLINE (SD)</t>
  </si>
  <si>
    <t>Transfer of Stokes, S's Surplus and Result</t>
  </si>
  <si>
    <t>Transfer of Keddy, C's Votes and Result</t>
  </si>
  <si>
    <t>Transfer of Fogarty, B's Votes and Result</t>
  </si>
  <si>
    <t>Transfer of Goldsmith, A's Votes and Result</t>
  </si>
  <si>
    <t>Transfer of McConnell, K's Votes and Result</t>
  </si>
  <si>
    <t>Transfer of Burke, A's Votes and Result</t>
  </si>
  <si>
    <t>Transfer of Kelly, E's Votes and Result</t>
  </si>
  <si>
    <t>Transfer of Fortune, T's Surplus and Result</t>
  </si>
  <si>
    <t>Transfer of Lennon, A's Votes and Result</t>
  </si>
  <si>
    <t>Transfer of Fenelon Gaskin, L's Surplus and Result</t>
  </si>
  <si>
    <t>BARRY, MARK (SD)</t>
  </si>
  <si>
    <t>Commons, Jack (FF)</t>
  </si>
  <si>
    <t>FENELON GASKIN, LOUISE (FG)</t>
  </si>
  <si>
    <t>Fogarty, Brian (SF)</t>
  </si>
  <si>
    <t>Kelly, Esther (SF)</t>
  </si>
  <si>
    <t>Lennon, Aileen (FG)</t>
  </si>
  <si>
    <t>McConnell, Kellie (PBP)</t>
  </si>
  <si>
    <t>Transfer of Snell, J's Surplus and Result</t>
  </si>
  <si>
    <t>Transfer of Kavanagh, T's Votes and Result</t>
  </si>
  <si>
    <t>Transfer of Fahey McCarthy, M's Votes and Result</t>
  </si>
  <si>
    <t>Transfer of O'Loughlin, A's Votes and Result</t>
  </si>
  <si>
    <t>Transfer of Kavanagh, M's Votes and Result</t>
  </si>
  <si>
    <t>Transfer of Alvey, D's Surplus and Result</t>
  </si>
  <si>
    <t>Transfer of Hill, A's Votes and Result</t>
  </si>
  <si>
    <t>Transfer of Larkin, J's Votes and Result</t>
  </si>
  <si>
    <t>ALVEY, DANNY (SD)</t>
  </si>
  <si>
    <t>Casey-Shortt, Sonia (FF)</t>
  </si>
  <si>
    <t>* DUNNE, GAIL (FF)</t>
  </si>
  <si>
    <t>LANGRELL, SHANE (FG)</t>
  </si>
  <si>
    <t>O'Loughlin, Abbie (SF)</t>
  </si>
  <si>
    <t>RICHMOND, GRAHAM (FG)</t>
  </si>
  <si>
    <t xml:space="preserve"> </t>
  </si>
  <si>
    <t>Total: All Councils</t>
  </si>
  <si>
    <t>Total: County Councils</t>
  </si>
  <si>
    <t>Wicklow</t>
  </si>
  <si>
    <t>Wexford</t>
  </si>
  <si>
    <t>Westmeath</t>
  </si>
  <si>
    <t>Tipperary</t>
  </si>
  <si>
    <t>South Dublin</t>
  </si>
  <si>
    <t>Sligo</t>
  </si>
  <si>
    <t>Roscommon</t>
  </si>
  <si>
    <t>Offaly</t>
  </si>
  <si>
    <t>Monaghan</t>
  </si>
  <si>
    <t>Meath</t>
  </si>
  <si>
    <t>Mayo</t>
  </si>
  <si>
    <t>Louth</t>
  </si>
  <si>
    <t>Longford</t>
  </si>
  <si>
    <t>Laois</t>
  </si>
  <si>
    <t>Kilkenny</t>
  </si>
  <si>
    <t>Kildare</t>
  </si>
  <si>
    <t>Kerry</t>
  </si>
  <si>
    <t>Fingal</t>
  </si>
  <si>
    <t>Dun Laoghaire-Rathdown</t>
  </si>
  <si>
    <t>Donegal</t>
  </si>
  <si>
    <t>Clare</t>
  </si>
  <si>
    <t>Cavan</t>
  </si>
  <si>
    <t>Carlow</t>
  </si>
  <si>
    <t>County Councils</t>
  </si>
  <si>
    <t>Total: City &amp; County Councils</t>
  </si>
  <si>
    <t>City &amp; County Councils</t>
  </si>
  <si>
    <t>Total: City Councils</t>
  </si>
  <si>
    <t>City Councils</t>
  </si>
  <si>
    <t>Women as % of Candidates</t>
  </si>
  <si>
    <t>No. of Women Candidates</t>
  </si>
  <si>
    <t>Total No. of Candidates</t>
  </si>
  <si>
    <t>Total Valid Poll</t>
  </si>
  <si>
    <t>% Invalid</t>
  </si>
  <si>
    <t>% Poll</t>
  </si>
  <si>
    <t>Total Poll</t>
  </si>
  <si>
    <t>Electorate</t>
  </si>
  <si>
    <t>No. of Seats</t>
  </si>
  <si>
    <t>Local Authority</t>
  </si>
  <si>
    <t>TABLE A - GENERAL STATISTICS</t>
  </si>
  <si>
    <t>Total</t>
  </si>
  <si>
    <t>Non-Party</t>
  </si>
  <si>
    <t>The Workers' Party</t>
  </si>
  <si>
    <t>Green Party -Comhaontas Glas</t>
  </si>
  <si>
    <t>The Labour Party</t>
  </si>
  <si>
    <t>Fine Gael</t>
  </si>
  <si>
    <t>Fianna Fáil</t>
  </si>
  <si>
    <t>Sinn Féin</t>
  </si>
  <si>
    <t>% of all seats obtained</t>
  </si>
  <si>
    <t>Number of seats obtained</t>
  </si>
  <si>
    <t>% of all first preferences</t>
  </si>
  <si>
    <t>Number of first preferences</t>
  </si>
  <si>
    <t>Number of candidates nominated</t>
  </si>
  <si>
    <t>Political Party/                                  Non-Party</t>
  </si>
  <si>
    <t>Total number of first preferences/     total valid poll</t>
  </si>
  <si>
    <t>Number of seats</t>
  </si>
  <si>
    <t>City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</si>
  <si>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B - City Councils</t>
  </si>
  <si>
    <t>Green Party - Comhaontas Glas</t>
  </si>
  <si>
    <t>Political Party/                                      Non-Party</t>
  </si>
  <si>
    <t>Total number of first preferences/ total valid poll</t>
  </si>
  <si>
    <t>City &amp; County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</si>
  <si>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C - City &amp; County Councils</t>
  </si>
  <si>
    <t>No. of seats obtained</t>
  </si>
  <si>
    <t>No. of first preferences</t>
  </si>
  <si>
    <t>No. of candidates nominated</t>
  </si>
  <si>
    <t>Total no. of first preferences/ total valid poll</t>
  </si>
  <si>
    <t>No. of seats</t>
  </si>
  <si>
    <t>County Councils: showing for each party, and non-party candidates as a group, the number of candidates nominated, the number and percentage of first preference votes obtained and the number and percentage of seats obtained - listed in order of % of first preferences</t>
  </si>
  <si>
    <t>TABLE D - County Councils</t>
  </si>
  <si>
    <t>Workers and Unemployed Action</t>
  </si>
  <si>
    <t xml:space="preserve">  </t>
  </si>
  <si>
    <t>Women as % of members elected</t>
  </si>
  <si>
    <t>Number of women elected</t>
  </si>
  <si>
    <t>Women as % of candidates</t>
  </si>
  <si>
    <t>Number of women candidates</t>
  </si>
  <si>
    <t>Total number of candidates</t>
  </si>
  <si>
    <t>TABLE F - WOMEN CANDIDATES</t>
  </si>
  <si>
    <t>d</t>
  </si>
  <si>
    <t>% of outgoing members                        re-elected</t>
  </si>
  <si>
    <t>Number                   re-elected</t>
  </si>
  <si>
    <t>Number of outgoing members contesting election</t>
  </si>
  <si>
    <t>OUTGOING MEMBERS RE-ELECTED AT COUNTY/CITY LEVEL</t>
  </si>
  <si>
    <t>TABLE G</t>
  </si>
  <si>
    <t>Green</t>
  </si>
  <si>
    <t>Social Democrats</t>
  </si>
  <si>
    <t>Independent Ireland</t>
  </si>
  <si>
    <t>Aontú</t>
  </si>
  <si>
    <t>Inds. 4 Change</t>
  </si>
  <si>
    <t>Right to Change</t>
  </si>
  <si>
    <t>Kerry Ind. Alliance</t>
  </si>
  <si>
    <t>Workers' Party</t>
  </si>
  <si>
    <t>Workers and Unemployed</t>
  </si>
  <si>
    <t>100% Redress</t>
  </si>
  <si>
    <t>Irish Freedom</t>
  </si>
  <si>
    <t>National Party</t>
  </si>
  <si>
    <t>Independent Left</t>
  </si>
  <si>
    <t>The Irish People</t>
  </si>
  <si>
    <t>Ireland First</t>
  </si>
  <si>
    <t>Party for Animal Welfare</t>
  </si>
  <si>
    <t>Farmers' Alliance</t>
  </si>
  <si>
    <t>Wexford Ind. Alliance[c]</t>
  </si>
  <si>
    <t>Republican Sinn Féin[c]</t>
  </si>
  <si>
    <t>Rabharta[d]</t>
  </si>
  <si>
    <t>1st Preference</t>
  </si>
  <si>
    <t>People Before Profit / Solidarity</t>
  </si>
  <si>
    <t>1st preferences</t>
  </si>
  <si>
    <t>1st Preferences</t>
  </si>
  <si>
    <t>Glór - Voice of the People</t>
  </si>
  <si>
    <t>Irish Freedom Party</t>
  </si>
  <si>
    <t>* BAKER, MARIE (FG)</t>
  </si>
  <si>
    <t>Bigley, Lydia (SD)</t>
  </si>
  <si>
    <t>CARSON, DAN (FG)</t>
  </si>
  <si>
    <t>* CLARK, MICHAEL, (FF)</t>
  </si>
  <si>
    <t>* DOCKRELL, MAURICE (FG)</t>
  </si>
  <si>
    <t>Mac Aonghusa, Cian (PBP)</t>
  </si>
  <si>
    <t>Nic Ráillaigh, Callie (SF)</t>
  </si>
  <si>
    <t>Reynolds, Michael (FF)</t>
  </si>
  <si>
    <t>Transfer of Kelly, S's and Lynch, C's Votes and Result</t>
  </si>
  <si>
    <t>DURKAN, JP (FG)</t>
  </si>
  <si>
    <t>* FAYNE, MARY (FG)</t>
  </si>
  <si>
    <t>* HALL, LORRAINE (FG)</t>
  </si>
  <si>
    <t>* HALPIN, MELISA (PBP)</t>
  </si>
  <si>
    <t>Mills, Hugo (SD)</t>
  </si>
  <si>
    <t>* MOYLAN, JUSTIN (FF)</t>
  </si>
  <si>
    <t>O'Brien, Shane (SF)</t>
  </si>
  <si>
    <t>O'Sullivan, Colette (FF)</t>
  </si>
  <si>
    <t>* BRENNAN, SHAY (FF)</t>
  </si>
  <si>
    <t>Gerrard, Rachel (SF)</t>
  </si>
  <si>
    <t>* GRAINGER, ANNA (FG)</t>
  </si>
  <si>
    <t>Murray, Fiona (FF)</t>
  </si>
  <si>
    <t>Ní Dhubhgaill, Síle (SD)</t>
  </si>
  <si>
    <t>O'Driscoll, Eoin (FG)</t>
  </si>
  <si>
    <t>* O'LEARY, JIM (FG)</t>
  </si>
  <si>
    <t>Rafferty, Conor P. (TIP)</t>
  </si>
  <si>
    <t>Young, Cuán (SF)</t>
  </si>
  <si>
    <t>Transfer of Muldoon, S's and O'Doherty, M's Votes and Result</t>
  </si>
  <si>
    <t>BURKE, JACQUELINE (FG)</t>
  </si>
  <si>
    <t>Byrne, Lesley (SD)</t>
  </si>
  <si>
    <t>* GILDEA, JIM (FG)</t>
  </si>
  <si>
    <t>Kennedy, Roland (SF)</t>
  </si>
  <si>
    <t>* MCNAMARA, FRANK (FG)</t>
  </si>
  <si>
    <t>Moylan, SallyAnn (FF)</t>
  </si>
  <si>
    <t>O'KEEFFE, DAVE (PBP)</t>
  </si>
  <si>
    <t>Transfer of Panicker, K's and Spiteri, A's Votes and Result</t>
  </si>
  <si>
    <t>* AHMED, KAZI (FG)</t>
  </si>
  <si>
    <t>DARGAN, PIERCE (FG)</t>
  </si>
  <si>
    <t>Dunne, Elaine (FF)</t>
  </si>
  <si>
    <t>* MURPHY, TOM (FF)</t>
  </si>
  <si>
    <t>Murtagh, Aoife (SD)</t>
  </si>
  <si>
    <t>Spiteri, Amanda (SF)</t>
  </si>
  <si>
    <t>Tracey, Shaun (SF)</t>
  </si>
  <si>
    <t>* DOCKERY, LIAM (FF)</t>
  </si>
  <si>
    <t>HURLEY, JOHN (SD)</t>
  </si>
  <si>
    <t>* KENNEDY, JOHN (FG)</t>
  </si>
  <si>
    <t>Nic Cormaic, Sorcha (SF)</t>
  </si>
  <si>
    <t>* O'CONNELL, MAEVE (FG)</t>
  </si>
  <si>
    <t>O'Neill, Emer Catherine (FF)</t>
  </si>
  <si>
    <t>* SAUL, BARRY (FG)</t>
  </si>
  <si>
    <t xml:space="preserve">Women % </t>
  </si>
  <si>
    <t>Men %</t>
  </si>
  <si>
    <t>Women</t>
  </si>
  <si>
    <t>Women %</t>
  </si>
  <si>
    <t>of Party</t>
  </si>
  <si>
    <t>Men</t>
  </si>
  <si>
    <t xml:space="preserve">Men </t>
  </si>
  <si>
    <t>Candidates</t>
  </si>
  <si>
    <t>Elected</t>
  </si>
  <si>
    <t>FF</t>
  </si>
  <si>
    <t>FG</t>
  </si>
  <si>
    <t>SF</t>
  </si>
  <si>
    <t>PBP</t>
  </si>
  <si>
    <t>LAB</t>
  </si>
  <si>
    <t>INDI</t>
  </si>
  <si>
    <t>SD</t>
  </si>
  <si>
    <t>TIP</t>
  </si>
  <si>
    <t>IFP</t>
  </si>
  <si>
    <t>TNP</t>
  </si>
  <si>
    <t>I4C</t>
  </si>
  <si>
    <t>PAW</t>
  </si>
  <si>
    <t>IF</t>
  </si>
  <si>
    <t>RTC</t>
  </si>
  <si>
    <t>100R</t>
  </si>
  <si>
    <t>NON-P</t>
  </si>
  <si>
    <t xml:space="preserve">Candidates: </t>
  </si>
  <si>
    <t>Total by Gender</t>
  </si>
  <si>
    <t xml:space="preserve">Elected: </t>
  </si>
  <si>
    <t xml:space="preserve">Male: </t>
  </si>
  <si>
    <t xml:space="preserve">Total from Header: </t>
  </si>
  <si>
    <t>Total by Elected and excluded</t>
  </si>
  <si>
    <t xml:space="preserve">Female: </t>
  </si>
  <si>
    <t xml:space="preserve">Total: </t>
  </si>
  <si>
    <t>Party Code</t>
  </si>
  <si>
    <t xml:space="preserve">Check for </t>
  </si>
  <si>
    <t xml:space="preserve">Fix for Row </t>
  </si>
  <si>
    <t xml:space="preserve">Elected or </t>
  </si>
  <si>
    <t>Concatenation</t>
  </si>
  <si>
    <t>Excluded</t>
  </si>
  <si>
    <t>in Column A</t>
  </si>
  <si>
    <t>Ant</t>
  </si>
  <si>
    <t>Grn</t>
  </si>
  <si>
    <t>IL</t>
  </si>
  <si>
    <t>WP</t>
  </si>
  <si>
    <t>FA</t>
  </si>
  <si>
    <t>Callaghan [Nee Roberts], Catherine (FG)</t>
  </si>
  <si>
    <t>* MAGUIRE, GRÁINNE (NON-P)</t>
  </si>
  <si>
    <t>Laska, Aneta (NON-P)</t>
  </si>
  <si>
    <t>McLoughlin, Derek (NON-P)</t>
  </si>
  <si>
    <t>* MURPHY, TONY (NON-P)</t>
  </si>
  <si>
    <t>Uwhumiakpor, Oghenetano John (NON-P)</t>
  </si>
  <si>
    <t>Chakerwarti, Shashank (NON-P)</t>
  </si>
  <si>
    <t>Delaney, Suzanne (NON-P)</t>
  </si>
  <si>
    <t>Donnellan, Margaret (NON-P)</t>
  </si>
  <si>
    <t>* GUERIN, JIMMY (NON-P)</t>
  </si>
  <si>
    <t>Kannan, Vedh (NON-P)</t>
  </si>
  <si>
    <t>McGlue, Jamie (NON-P)</t>
  </si>
  <si>
    <t>Ndlovu Motesta, Rachel Raesetja (NON-P)</t>
  </si>
  <si>
    <t>* DOYLE, TANIA (NON-P)</t>
  </si>
  <si>
    <t>* BOLAND, CATHAL (NON-P)</t>
  </si>
  <si>
    <t>O Connell, Fergal (NON-P)</t>
  </si>
  <si>
    <t>KELLY, DARREN JACK (NON-P)</t>
  </si>
  <si>
    <t>* NEWMAN, JOE (NON-P)</t>
  </si>
  <si>
    <t>Wright, Bernadette (NON-P)</t>
  </si>
  <si>
    <t>* Power, Karen (GRN)</t>
  </si>
  <si>
    <t>Ó hAlmhain, Oisín (GRN)</t>
  </si>
  <si>
    <t>* Conroy, Pamela (GRN)</t>
  </si>
  <si>
    <t>* HEALY, DAVID (GRN)</t>
  </si>
  <si>
    <t>* Griffin, Michelle (GRN)</t>
  </si>
  <si>
    <t>Young, Suzanne (GRN)</t>
  </si>
  <si>
    <t>* Carey, Ian (GRN)</t>
  </si>
  <si>
    <t>* RYAN, BRENDAN (LAB)</t>
  </si>
  <si>
    <t>* MCCAMLEY, MARY (LAB)</t>
  </si>
  <si>
    <t>* WALSH, JOHN (LAB)</t>
  </si>
  <si>
    <t>* MCDONAGH, BRIAN (LAB)</t>
  </si>
  <si>
    <t>Khisa, Nekesa Nancy (LAB)</t>
  </si>
  <si>
    <t>JOHNSTON, CORINA (LAB)</t>
  </si>
  <si>
    <t>* O'DONOGHUE, ROBERT (LAB)</t>
  </si>
  <si>
    <t>* HUMPHREYS, JAMES (LAB)</t>
  </si>
  <si>
    <t>LABour</t>
  </si>
  <si>
    <t>Loughlin, Robbie (ANT)</t>
  </si>
  <si>
    <t>TROY, ELLEN (ANT)</t>
  </si>
  <si>
    <t>Mc Govern, Margaret (ANT)</t>
  </si>
  <si>
    <t>SHEEHAN, GERARD (ANT)</t>
  </si>
  <si>
    <t>Aylesbury, Molly (GRN)</t>
  </si>
  <si>
    <t>O'Brien, Liam (GRN)</t>
  </si>
  <si>
    <t>O'Rock, Jolly (NON-P)</t>
  </si>
  <si>
    <t>Temiola, Adetula (NON-P)</t>
  </si>
  <si>
    <t>Fennelly Nolan, Patricia (NON-P)</t>
  </si>
  <si>
    <t>McDonnell, Annette (NON-P)</t>
  </si>
  <si>
    <t>* MURPHY, CHARLIE (NON-P)</t>
  </si>
  <si>
    <t>Nolan, Billy (NON-P)</t>
  </si>
  <si>
    <t>* PATON, WILL (NON-P)</t>
  </si>
  <si>
    <t>NON-Party</t>
  </si>
  <si>
    <t>* CASSIN, JOHN (INDI)</t>
  </si>
  <si>
    <t>* QUINN, WILLIE (LAB)</t>
  </si>
  <si>
    <t>Van Der Spek, Liam (LAB)</t>
  </si>
  <si>
    <t>Murphy, Kevin (GRN)</t>
  </si>
  <si>
    <t>Cosgrove, Garry (NON-P)</t>
  </si>
  <si>
    <t>McCormack, Fiona (NON-P)</t>
  </si>
  <si>
    <t>Komolafe, Susuana (NON-P)</t>
  </si>
  <si>
    <t>* O'REILLY, SARAH (ANT)</t>
  </si>
  <si>
    <t>McPhillips, Grainne (ANT)</t>
  </si>
  <si>
    <t>Tinev, Tinko Petrov (ANT)</t>
  </si>
  <si>
    <t>Shekleton, Kristofer (INDI)</t>
  </si>
  <si>
    <t>O'Reilly, John [Seán] (NON-P)</t>
  </si>
  <si>
    <t>Moroney, Matthew (INDI)</t>
  </si>
  <si>
    <t>Hassett, Kevin (INDI)</t>
  </si>
  <si>
    <t>Woulfe, Joe (INDI)</t>
  </si>
  <si>
    <t>Haugh, John (ANT)</t>
  </si>
  <si>
    <t>Ryan, Seamus (LAB)</t>
  </si>
  <si>
    <t>Vaughan, Denis (LAB)</t>
  </si>
  <si>
    <t>Ginnity, Bridget (GRN)</t>
  </si>
  <si>
    <t>Flynn, Audrey (GRN)</t>
  </si>
  <si>
    <t>Griffin, Susan (GRN)</t>
  </si>
  <si>
    <t>Cavanagh, Fursa (GRN)</t>
  </si>
  <si>
    <t>Keenan, Ruairí (NON-P)</t>
  </si>
  <si>
    <t>Kwasny, Jacek Kazimierz (NON-P)</t>
  </si>
  <si>
    <t>Major, Amanda (NON-P)</t>
  </si>
  <si>
    <t>O’Loughlin, Pam (NON-P)</t>
  </si>
  <si>
    <t>GOULD, DINNY (NON-P)</t>
  </si>
  <si>
    <t>* LYNCH, IAN (NON-P)</t>
  </si>
  <si>
    <t>Barry, Pat (NON-P)</t>
  </si>
  <si>
    <t>* BEGLEY, MICHAEL (NON-P)</t>
  </si>
  <si>
    <t>McNamara, Keith (NON-P)</t>
  </si>
  <si>
    <t>O’Brien, Conor (NON-P)</t>
  </si>
  <si>
    <t>* Ryan, P.J. (NON-P)</t>
  </si>
  <si>
    <t>* Bogue, Lorna (NON-P)</t>
  </si>
  <si>
    <t>Hurley Roche, Rachel (NON-P)</t>
  </si>
  <si>
    <t>Condon, Martin (NON-P)</t>
  </si>
  <si>
    <t>MacCarthy Morrogh, Tamasin (NON-P)</t>
  </si>
  <si>
    <t>* TYNAN, TED (NON-P)</t>
  </si>
  <si>
    <t>Morrissey, Stephen (NON-P)</t>
  </si>
  <si>
    <t>* DINEEN, PAUDIE (NON-P)</t>
  </si>
  <si>
    <t>O'Brien, William (NON-P)</t>
  </si>
  <si>
    <t>Rajesh, Joel (NON-P)</t>
  </si>
  <si>
    <t>Field, Tony (NON-P)</t>
  </si>
  <si>
    <t>* MCCARTHY, KIERAN (NON-P)</t>
  </si>
  <si>
    <t>Wright, Shannon (NON-P)</t>
  </si>
  <si>
    <t>DEASY, ALBERT (NON-P)</t>
  </si>
  <si>
    <t>Kiely, Thomas (NON-P)</t>
  </si>
  <si>
    <t>Macdonnchadha, Aran (NON-P)</t>
  </si>
  <si>
    <t>Toomey, Finian (ANT)</t>
  </si>
  <si>
    <t>Daly, Anna (ANT)</t>
  </si>
  <si>
    <t>Murphy, Joanne (ANT)</t>
  </si>
  <si>
    <t>MAHER, JOHN (LAB)</t>
  </si>
  <si>
    <t>Joy, James (LAB)</t>
  </si>
  <si>
    <t>Margassery, Dr. Lekha Menon (LAB)</t>
  </si>
  <si>
    <t>HORGAN, PETER (LAB)</t>
  </si>
  <si>
    <t>HARMON, LAURA (LAB)</t>
  </si>
  <si>
    <t>O’FLYNN, KEN (INDI)</t>
  </si>
  <si>
    <t>Harris, Joe (INDI)</t>
  </si>
  <si>
    <t>* MORAN, OLIVER (GRN)</t>
  </si>
  <si>
    <t>Jordan, Louise (GRN)</t>
  </si>
  <si>
    <t>* BOYLE, DAN (GRN)</t>
  </si>
  <si>
    <t>KAMEGNI, HONORE (GRN)</t>
  </si>
  <si>
    <t>* Finn, Colette (GRN)</t>
  </si>
  <si>
    <t>* DALTON-O'SULLIVAN, BEN (NON-P)</t>
  </si>
  <si>
    <t>O'Brien, Chris (NON-P)</t>
  </si>
  <si>
    <t>GVP</t>
  </si>
  <si>
    <t>SPILLANE, Stephen (GRN)</t>
  </si>
  <si>
    <t>COAKLEY WAKEFIELD, Liz (GRN)</t>
  </si>
  <si>
    <t>Oikeh, Monica (GRN)</t>
  </si>
  <si>
    <t>O'HALLORAN, Clíona (GRN)</t>
  </si>
  <si>
    <t>RYDER, Mary (GRN)</t>
  </si>
  <si>
    <t>BRADLEY, Ted (GRN)</t>
  </si>
  <si>
    <t>Burgess, Harriet (GRN)</t>
  </si>
  <si>
    <t>MCNALLY, Paul (GRN)</t>
  </si>
  <si>
    <t>HARRINGTON, Clodagh (GRN)</t>
  </si>
  <si>
    <t>JACKSON, Rory (GRN)</t>
  </si>
  <si>
    <t>MURPHY, Patrick (ANT)</t>
  </si>
  <si>
    <t>KEALY, Becky (ANT)</t>
  </si>
  <si>
    <t>O'Leary, Rosarie (ANT)</t>
  </si>
  <si>
    <t>SCULLY, Paddy (ANT)</t>
  </si>
  <si>
    <t>STROMSOE, Mona (ANT)</t>
  </si>
  <si>
    <t>DEANE, Lorraine (ANT)</t>
  </si>
  <si>
    <t>* COLEMAN, ALAN (NON-P)</t>
  </si>
  <si>
    <t>PIPER, Brendan (NON-P)</t>
  </si>
  <si>
    <t>HARRINGTON, FINBARR (NON-P)</t>
  </si>
  <si>
    <t>O'SULLIVAN, Helen (NON-P)</t>
  </si>
  <si>
    <t>KIDNEY, Peter (NON-P)</t>
  </si>
  <si>
    <t>HORGAN, Thomas (NON-P)</t>
  </si>
  <si>
    <t>O'DONOGHUE, PETER (NON-P)</t>
  </si>
  <si>
    <t>* O'LEARY, WILLIAM (NON-P)</t>
  </si>
  <si>
    <t>* ROCHE, Frank (NON-P)</t>
  </si>
  <si>
    <t>TOBIN, Joe (NON-P)</t>
  </si>
  <si>
    <t>CRONIN, Finbarr (NON-P)</t>
  </si>
  <si>
    <t>* COUGHLAN, MARTIN (NON-P)</t>
  </si>
  <si>
    <t>BUCKLEY, JOHN (NON-P)</t>
  </si>
  <si>
    <t>BUCKLEY, Seán (NON-P)</t>
  </si>
  <si>
    <t>* LINEHAN-FOLEY, MARY (NON-P)</t>
  </si>
  <si>
    <t>NEVILLE, Michelle (NON-P)</t>
  </si>
  <si>
    <t>* COAKLEY, Karen (NON-P)</t>
  </si>
  <si>
    <t>DEEGAN, Humphrey (NON-P)</t>
  </si>
  <si>
    <t>* HURLEY, Declan (NON-P)</t>
  </si>
  <si>
    <t>O'MAHONY, Barry (NON-P)</t>
  </si>
  <si>
    <t>O'Regan, John (LAB)</t>
  </si>
  <si>
    <t>* RASMUSSEN, CATHAL (LAB)</t>
  </si>
  <si>
    <t>HANLEY, Diarmuid (LAB)</t>
  </si>
  <si>
    <t>* KENNY, EOGHAN (LAB)</t>
  </si>
  <si>
    <t>NEVIN, Evie (LAB)</t>
  </si>
  <si>
    <t>COLLINS, JOHN (INDI)</t>
  </si>
  <si>
    <t>* COLLINS, DANNY (INDI)</t>
  </si>
  <si>
    <t>CURLEY, GER (INDI)</t>
  </si>
  <si>
    <t>BRENNAN, Ken (INDI)</t>
  </si>
  <si>
    <t>O’CONNOR, Brendan (INDI)</t>
  </si>
  <si>
    <t>Kelleher, Dermot (INDI)</t>
  </si>
  <si>
    <t>KELLY-MCCARTHY, Eileen (INDI)</t>
  </si>
  <si>
    <t>SEXTON, DANIEL (INDI)</t>
  </si>
  <si>
    <t>O Donnell, Selina (NON-P)</t>
  </si>
  <si>
    <t>* Butler, Dearbháil (GRN)</t>
  </si>
  <si>
    <t>CUNNINGHAM, RAY (GRN)</t>
  </si>
  <si>
    <t>* Conroy, Caroline (GRN)</t>
  </si>
  <si>
    <t>JOSE, FELJIN (GRN)</t>
  </si>
  <si>
    <t>* COONEY, DONNA (GRN)</t>
  </si>
  <si>
    <t>Geoghegan, Donnacha (GRN)</t>
  </si>
  <si>
    <t>* MOORE, CAROLYN (GRN)</t>
  </si>
  <si>
    <t>* HORNER, JANET (GRN)</t>
  </si>
  <si>
    <t>* CHU, HAZEL (GRN)</t>
  </si>
  <si>
    <t>* BYRNE, CLAIRE (GRN)</t>
  </si>
  <si>
    <t>* PIDGEON, MICHAEL (GRN)</t>
  </si>
  <si>
    <t>Nisbet, John (LAB)</t>
  </si>
  <si>
    <t>Dempsey, Patrick (LAB)</t>
  </si>
  <si>
    <t>Lonergan, John (LAB)</t>
  </si>
  <si>
    <t>Boyle-Shafer, Angela (LAB)</t>
  </si>
  <si>
    <t>* Meenagh, Declan (LAB)</t>
  </si>
  <si>
    <t>FIELD, ALISON (LAB)</t>
  </si>
  <si>
    <t>Folan, Shane (LAB)</t>
  </si>
  <si>
    <t>* CONNELLY, FIONA (LAB)</t>
  </si>
  <si>
    <t>O'Connor, Tom (LAB)</t>
  </si>
  <si>
    <t>* LACEY, DERMOT (LAB)</t>
  </si>
  <si>
    <t>McGuinness, Eddie (LAB)</t>
  </si>
  <si>
    <t>Reynolds, Carol (LAB)</t>
  </si>
  <si>
    <t>* MORIARTY, DARRAGH (LAB)</t>
  </si>
  <si>
    <t>SUTCLIFFE, PHILIP (INDI)</t>
  </si>
  <si>
    <t>Sutcliffe, Philip (INDI)</t>
  </si>
  <si>
    <t>Coyle, Kevin (NON-P)</t>
  </si>
  <si>
    <t>Croft, Ian (NON-P)</t>
  </si>
  <si>
    <t>Croft, Rowan (NON-P)</t>
  </si>
  <si>
    <t>* LYONS, JOHN (NON-P)</t>
  </si>
  <si>
    <t>* JACKSON, VINCENT (NON-P)</t>
  </si>
  <si>
    <t>Murray, Richard (NON-P)</t>
  </si>
  <si>
    <t>Sheldreck, Ronda (NON-P)</t>
  </si>
  <si>
    <t>Webster, Dolores (NON-P)</t>
  </si>
  <si>
    <t>Bradley, Leon (NON-P)</t>
  </si>
  <si>
    <t>Gallagher, Jeff (NON-P)</t>
  </si>
  <si>
    <t>Mac Dubhghlais, Diarmuid (NON-P)</t>
  </si>
  <si>
    <t>PEPPER, GAVIN (NON-P)</t>
  </si>
  <si>
    <t>Mulligan, Sarah Louise (NON-P)</t>
  </si>
  <si>
    <t>O Loughlin, Stephen (NON-P)</t>
  </si>
  <si>
    <t>* PERRY, CIERAN (NON-P)</t>
  </si>
  <si>
    <t>Whyte, Martina (NON-P)</t>
  </si>
  <si>
    <t>Burke, Michael (NON-P)</t>
  </si>
  <si>
    <t>HENEGHAN, BARRY (NON-P)</t>
  </si>
  <si>
    <t>Dooley, Peter (NON-P)</t>
  </si>
  <si>
    <t>Dowling, Martin (NON-P)</t>
  </si>
  <si>
    <t>* BURKE, CHRISTY (NON-P)</t>
  </si>
  <si>
    <t>Garrigan, Brian (NON-P)</t>
  </si>
  <si>
    <t>Molloy, Geraldine (NON-P)</t>
  </si>
  <si>
    <t>O'Callaghan, Darryl (NON-P)</t>
  </si>
  <si>
    <t>* RING, NIAL (NON-P)</t>
  </si>
  <si>
    <t>STEENSON, MALACHY (NON-P)</t>
  </si>
  <si>
    <t>O'Shea Farren, Linda (NON-P)</t>
  </si>
  <si>
    <t>Birch, Jeanette (NON-P)</t>
  </si>
  <si>
    <t>Coyne, Pat (NON-P)</t>
  </si>
  <si>
    <t>* FLYNN, MANNIX (NON-P)</t>
  </si>
  <si>
    <t>Hastings, Nathan (NON-P)</t>
  </si>
  <si>
    <t>Rodgers, Francis (NON-P)</t>
  </si>
  <si>
    <t>Farrell, Damien (NON-P)</t>
  </si>
  <si>
    <t>McSweeney, Catherine (NON-P)</t>
  </si>
  <si>
    <t>Obeimhen, Zoe (NON-P)</t>
  </si>
  <si>
    <t>O'Flanagan, Michael (NON-P)</t>
  </si>
  <si>
    <t>Mac Manus, Edward (ANT)</t>
  </si>
  <si>
    <t>Smyth, Ian Noel (ANT)</t>
  </si>
  <si>
    <t>Morris, James (ANT)</t>
  </si>
  <si>
    <t>Ó Conaráin, Proinsias (ANT)</t>
  </si>
  <si>
    <t>Shevlin, ANThony (NON-P)</t>
  </si>
  <si>
    <t>DelehANTy, Nick (NON-P)</t>
  </si>
  <si>
    <t>Healy, Alan (ANT)</t>
  </si>
  <si>
    <t>Considine, Aisling (ANT)</t>
  </si>
  <si>
    <t>TWP</t>
  </si>
  <si>
    <t>Mulligan, Liam (ANT)</t>
  </si>
  <si>
    <t>Brogan, Patrick (ANT)</t>
  </si>
  <si>
    <t>Harkin, Michael (ANT)</t>
  </si>
  <si>
    <t>Sweeney, Mary T (ANT)</t>
  </si>
  <si>
    <t>McDaid, Rebecca (ANT)</t>
  </si>
  <si>
    <t>Deeney, Kathleen (ANT)</t>
  </si>
  <si>
    <t>McGee, Eamon (NON-P)</t>
  </si>
  <si>
    <t>McMyler, Adrian (NON-P)</t>
  </si>
  <si>
    <t>McKinney, Paul Barry (NON-P)</t>
  </si>
  <si>
    <t>BROGAN, JIMMY (NON-P)</t>
  </si>
  <si>
    <t>Doherty, Diarmaid (NON-P)</t>
  </si>
  <si>
    <t>* KENNEDY, NIAMH (NON-P)</t>
  </si>
  <si>
    <t>Kennedy, Pauric (NON-P)</t>
  </si>
  <si>
    <t>Vial, Derek (NON-P)</t>
  </si>
  <si>
    <t>* MAC GIOLLA EASBUIG, MICHEÁL CHOILM (NON-P)</t>
  </si>
  <si>
    <t>* MCCLAFFERTY, MICHAEL (NON-P)</t>
  </si>
  <si>
    <t>O'Donnell, Kevin (NON-P)</t>
  </si>
  <si>
    <t>Stewart, Jonathan (NON-P)</t>
  </si>
  <si>
    <t>Sweeney, Ann (NON-P)</t>
  </si>
  <si>
    <t>Ahmed, Thoiba (NON-P)</t>
  </si>
  <si>
    <t>* Bradley, Kevin (NON-P)</t>
  </si>
  <si>
    <t>Bradley, Vincent J (NON-P)</t>
  </si>
  <si>
    <t>Jordan, Declan (NON-P)</t>
  </si>
  <si>
    <t>* MCBRIDE, MICHAEL (NON-P)</t>
  </si>
  <si>
    <t>* MCBREARTY, FRANK (NON-P)</t>
  </si>
  <si>
    <t>McConnell, Niall (NON-P)</t>
  </si>
  <si>
    <t>SCANLON, MARTIN (NON-P)</t>
  </si>
  <si>
    <t>* MCGARVEY, PAURIC (NON-P)</t>
  </si>
  <si>
    <t>MEEHAN, DECLAN (NON-P)</t>
  </si>
  <si>
    <t>* O Donnell, John (NON-P)</t>
  </si>
  <si>
    <t>Le Masurier, Jason (GRN)</t>
  </si>
  <si>
    <t>White, Michael (GRN)</t>
  </si>
  <si>
    <t>Carr, Nuala (GRN)</t>
  </si>
  <si>
    <t>* FARREN, MARTIN (LAB)</t>
  </si>
  <si>
    <t>Duffy, Jimmy (LAB)</t>
  </si>
  <si>
    <t>McLaughlin, Michael (LAB)</t>
  </si>
  <si>
    <t>Degani, Orli (NON-P)</t>
  </si>
  <si>
    <t>Kelly, Sara (NON-P)</t>
  </si>
  <si>
    <t>Lynch, Cathy (NON-P)</t>
  </si>
  <si>
    <t>* COLGAN, ANNE (NON-P)</t>
  </si>
  <si>
    <t>* MC LOUGHLIN, SEAN (NON-P)</t>
  </si>
  <si>
    <t>Connolly, Eliza (NON-P)</t>
  </si>
  <si>
    <t>* Donnelly, Deirdre (NON-P)</t>
  </si>
  <si>
    <t>DOWLING, CONOR (GRN)</t>
  </si>
  <si>
    <t>* KIVLEHAN, TOM (GRN)</t>
  </si>
  <si>
    <t>JONES, ROBERT (GRN)</t>
  </si>
  <si>
    <t>* TUITE, LAUREN (GRN)</t>
  </si>
  <si>
    <t>* O'CONNOR, OISÍN (GRN)</t>
  </si>
  <si>
    <t>* DOWLING, EVA ELIZABETH (GRN)</t>
  </si>
  <si>
    <t>* FANNING, MARTHA (LAB)</t>
  </si>
  <si>
    <t>JOSEPH, THOMAS (LAB)</t>
  </si>
  <si>
    <t>* O'BRIEN, PETER (LAB)</t>
  </si>
  <si>
    <t>Kearney, James (LAB)</t>
  </si>
  <si>
    <t>* SMYTH, CARRIE (LAB)</t>
  </si>
  <si>
    <t>* MCCARTHY, LETTIE (LAB)</t>
  </si>
  <si>
    <t>Fozzard, Rebekah (LAB)</t>
  </si>
  <si>
    <t>Chacko Jacob, Reji (NON-P)</t>
  </si>
  <si>
    <t>Lucey, Cormac (NON-P)</t>
  </si>
  <si>
    <t>Roe, Jonathan (NON-P)</t>
  </si>
  <si>
    <t>Hennessy, Tracey (NON-P)</t>
  </si>
  <si>
    <t>* LEWIS, HUGH (NON-P)</t>
  </si>
  <si>
    <t>Muldoon, Susan (NON-P)</t>
  </si>
  <si>
    <t>O'Doherty, Michael (NON-P)</t>
  </si>
  <si>
    <t>Power, Fergus (NON-P)</t>
  </si>
  <si>
    <t>DALY, KEVIN (NON-P)</t>
  </si>
  <si>
    <t>* FLEMING, MICHAEL (NON-P)</t>
  </si>
  <si>
    <t>Panicker, Kumar Roopesh (NON-P)</t>
  </si>
  <si>
    <t>Duignan, Helen (ANT)</t>
  </si>
  <si>
    <t>Tóibín, Máiréad (ANT)</t>
  </si>
  <si>
    <t>Coughlan, Liam (ANT)</t>
  </si>
  <si>
    <t>COMER, Sean (TIP)</t>
  </si>
  <si>
    <t>CUMMINS, Mary (IFP)</t>
  </si>
  <si>
    <t>CURRAN, Adrian (PBP)</t>
  </si>
  <si>
    <t>LOHAN, MARk (SF)</t>
  </si>
  <si>
    <t>O'FLAHERTY, DARa (NON-P)</t>
  </si>
  <si>
    <t>* CUBBARD, MIKE (NON-P)</t>
  </si>
  <si>
    <t>MCDONAGH, JOHN (LAB)</t>
  </si>
  <si>
    <t>BURKE, CONOr (PBP)</t>
  </si>
  <si>
    <t>* CROWE, MICHAEL JOHn (FF)</t>
  </si>
  <si>
    <t>DELANEY HEASLIP, JUSTINe (SD)</t>
  </si>
  <si>
    <t>FEENEY, SUSAn (IFP)</t>
  </si>
  <si>
    <t>GIBBONS, JACINTa (TIP)</t>
  </si>
  <si>
    <t>KEOGH, AISLINg (FG)</t>
  </si>
  <si>
    <t>ROOKE, DENMAn (PBP)</t>
  </si>
  <si>
    <t>DOWD, CONOr (NON-P)</t>
  </si>
  <si>
    <t>CAHILL, A.j. (TIP)</t>
  </si>
  <si>
    <t>CHOWDHURY, ASRAf (FG)</t>
  </si>
  <si>
    <t>CONCHÚIR, CATHAl Ó (SF)</t>
  </si>
  <si>
    <t>MCMASTER, MAISIe (PBP)</t>
  </si>
  <si>
    <t>Ó BEIRN, RORy (IFP)</t>
  </si>
  <si>
    <t>LENIHAN, PÁDRAIg (ANT)</t>
  </si>
  <si>
    <t>CORCORÁIN, CORMAc Ó (ANT)</t>
  </si>
  <si>
    <t>OGBU, HELEN (LAB)</t>
  </si>
  <si>
    <t>* MCNELIS, NÍALL (LAB)</t>
  </si>
  <si>
    <t>RIDGE, SHAUNa (INDI)</t>
  </si>
  <si>
    <t>* LARKIN, NOEl (INDI)</t>
  </si>
  <si>
    <t>* O'CONNOR, MARTINa (GRN)</t>
  </si>
  <si>
    <t>MATHIAS, JOYCe (GRN)</t>
  </si>
  <si>
    <t>* MURPHY, NIALl (GRN)</t>
  </si>
  <si>
    <t>D'ARCY, MARGARETTa (NON-P)</t>
  </si>
  <si>
    <t>FEENEY, PATRICk (NON-P)</t>
  </si>
  <si>
    <t>LYNCH, DAVId (NON-P)</t>
  </si>
  <si>
    <t>* MCDONNELL, DECLAN (NON-P)</t>
  </si>
  <si>
    <t>* O'FLAHERTY, TERRY (NON-P)</t>
  </si>
  <si>
    <t>TULLY, MICHAEl (NON-P)</t>
  </si>
  <si>
    <t>WOZNIAK, ARKADIUSz (NON-P)</t>
  </si>
  <si>
    <t>DEERY, KENNy (NON-P)</t>
  </si>
  <si>
    <t>FEENEY, JARLATh (NON-P)</t>
  </si>
  <si>
    <t>* LYONS, DONAL (NON-P)</t>
  </si>
  <si>
    <t>NEALIS, DENIs (NON-P)</t>
  </si>
  <si>
    <t>OSAYIMWEN, ESTHER OGHOMWENRIe (NON-P)</t>
  </si>
  <si>
    <t>* MAHER, MICHAEL [MOEGIE] (FG)</t>
  </si>
  <si>
    <t>* CHARITY, JAMES (NON-P)</t>
  </si>
  <si>
    <t>GREALISH, TOMAS (NON-P)</t>
  </si>
  <si>
    <t>PARSONS, EVELYN (NON-P)</t>
  </si>
  <si>
    <t>Breathnach, Críostóir (NON-P)</t>
  </si>
  <si>
    <t>Conaire, Mánus Ó (NON-P)</t>
  </si>
  <si>
    <t>* WELBY, THOMAS (NON-P)</t>
  </si>
  <si>
    <t>Breathnach, Criostóir (NON-P)</t>
  </si>
  <si>
    <t>Curran, Michael (NON-P)</t>
  </si>
  <si>
    <t>* CURRAOÍN Ó, TOMAS (NON-P)</t>
  </si>
  <si>
    <t>O Brien, Sinead (NON-P)</t>
  </si>
  <si>
    <t>Ó Flatharta, PJ (NON-P)</t>
  </si>
  <si>
    <t>Slevin, Geri (NON-P)</t>
  </si>
  <si>
    <t>* DONOHUE, GERALDINE (NON-P)</t>
  </si>
  <si>
    <t>Lynch, Colin (NON-P)</t>
  </si>
  <si>
    <t>* MCHUGH FARAG, KAREY (NON-P)</t>
  </si>
  <si>
    <t>McGettigan, John ANThony (TIP)</t>
  </si>
  <si>
    <t>Silke, Luke (ANT)</t>
  </si>
  <si>
    <t>Landy, Fergal (LAB)</t>
  </si>
  <si>
    <t>Oguekwe, Blessing (LAB)</t>
  </si>
  <si>
    <t>Madden, Eoin (GRN)</t>
  </si>
  <si>
    <t>Gleeson, Daniel (GRN)</t>
  </si>
  <si>
    <t>* McKinstry, Alastair (GRN)</t>
  </si>
  <si>
    <t>Flynn Dixon, Megan (GRN)</t>
  </si>
  <si>
    <t>Tooher Madden, Michelle (GRN)</t>
  </si>
  <si>
    <t>Kadejo, Islammiyah (GRN)</t>
  </si>
  <si>
    <t>Hehir, Sean (INDI)</t>
  </si>
  <si>
    <t>* GERAGHTY, DECLAN (INDI)</t>
  </si>
  <si>
    <t>LEAINDE, MICHAEL (INDI)</t>
  </si>
  <si>
    <t>* THOMAS, NOEL (INDI)</t>
  </si>
  <si>
    <t>* KELLY, DECLAN (INDI)</t>
  </si>
  <si>
    <t>CUNNIFFE, SHAUN (INDI)</t>
  </si>
  <si>
    <t>WALSH, SEAMUS (INDI)</t>
  </si>
  <si>
    <t>KIA</t>
  </si>
  <si>
    <t>Bowler, Paul (GRN)</t>
  </si>
  <si>
    <t>Ó Fionnáin, Peadar (GRN)</t>
  </si>
  <si>
    <t>Murphy, Cleo (GRN)</t>
  </si>
  <si>
    <t>Griffin, Diarmaid (GRN)</t>
  </si>
  <si>
    <t>Comerford, Oonagh (GRN)</t>
  </si>
  <si>
    <t>Dunne, Anluan (GRN)</t>
  </si>
  <si>
    <t>Kennedy, Mike (LAB)</t>
  </si>
  <si>
    <t>* MOLONEY, MARIE (LAB)</t>
  </si>
  <si>
    <t>* O'BRIEN, TERRY (LAB)</t>
  </si>
  <si>
    <t>Slimm, Ben (LAB)</t>
  </si>
  <si>
    <t>* FARRELLY, CHARLIE (NON-P)</t>
  </si>
  <si>
    <t>* HEALY-RAE, JACKIE (NON-P)</t>
  </si>
  <si>
    <t>Keane, Michelle (NON-P)</t>
  </si>
  <si>
    <t>FOLEY, PODGE (NON-P)</t>
  </si>
  <si>
    <t>Lyne, Patrick (NON-P)</t>
  </si>
  <si>
    <t>O'Neill, Oliver (NON-P)</t>
  </si>
  <si>
    <t>Abdul Kadir, Kamaruzzaman (NON-P)</t>
  </si>
  <si>
    <t>* CRONIN, BRENDAN (NON-P)</t>
  </si>
  <si>
    <t>* GRADY, MARTIN (NON-P)</t>
  </si>
  <si>
    <t>* HEALY-RAE, MAURA (NON-P)</t>
  </si>
  <si>
    <t>Krasnenkova, Natalia (NON-P)</t>
  </si>
  <si>
    <t>Leen, William (NON-P)</t>
  </si>
  <si>
    <t>Mahmud, Iqbal (NON-P)</t>
  </si>
  <si>
    <t>McGuckin, Diarmuid (NON-P)</t>
  </si>
  <si>
    <t>* O'CALLAGHAN, NIALL BOTTY (NON-P)</t>
  </si>
  <si>
    <t>NOLAN, LIAM SPEEDY (NON-P)</t>
  </si>
  <si>
    <t>O'Sullivan, John (NON-P)</t>
  </si>
  <si>
    <t>Abdurahman, Ame (NON-P)</t>
  </si>
  <si>
    <t>* LOCKE, SAM (NON-P)</t>
  </si>
  <si>
    <t>McEllistrim, Thomas (NON-P)</t>
  </si>
  <si>
    <t>Ní Ríordáin, Cáit (ANT)</t>
  </si>
  <si>
    <t>O'Sullivan, Catherina (ANT)</t>
  </si>
  <si>
    <t>Foran, Sonny (ANT)</t>
  </si>
  <si>
    <t>ANT</t>
  </si>
  <si>
    <t>Casey, ANThony (IFP)</t>
  </si>
  <si>
    <t>O'Connor, Una (ANT)</t>
  </si>
  <si>
    <t>* BRESLIN, AOIFE (LAB)</t>
  </si>
  <si>
    <t>* LEIGH, MARK (LAB)</t>
  </si>
  <si>
    <t>* HEATHER, RUPERT (LAB)</t>
  </si>
  <si>
    <t>Coates, Eoin (LAB)</t>
  </si>
  <si>
    <t>* BREEN, ANNE (LAB)</t>
  </si>
  <si>
    <t>* FEENEY, ANGELA (LAB)</t>
  </si>
  <si>
    <t>Maughan, Nichola (NON-P)</t>
  </si>
  <si>
    <t>Phelan, Zhyan (NON-P)</t>
  </si>
  <si>
    <t>* MCEVOY, PÁDRAIG (NON-P)</t>
  </si>
  <si>
    <t>McLoughlin, Jessica (NON-P)</t>
  </si>
  <si>
    <t>Roker, Sophie (NON-P)</t>
  </si>
  <si>
    <t>Magee, Hugo (NON-P)</t>
  </si>
  <si>
    <t>* MOORE, SEAMIE (NON-P)</t>
  </si>
  <si>
    <t>Carton, William (INDI)</t>
  </si>
  <si>
    <t>McKeown, Ryan (INDI)</t>
  </si>
  <si>
    <t>DUNNE, GER (INDI)</t>
  </si>
  <si>
    <t>Meade, Liam (INDI)</t>
  </si>
  <si>
    <t>Hughes, Peter Paul (GRN)</t>
  </si>
  <si>
    <t>Foley, Patricia (GRN)</t>
  </si>
  <si>
    <t>* Quinn, Bob (GRN)</t>
  </si>
  <si>
    <t>* Hamilton, Peter (GRN)</t>
  </si>
  <si>
    <t>Doyle, Kristina (GRN)</t>
  </si>
  <si>
    <t>* DOLLARD, MARIA (GRN)</t>
  </si>
  <si>
    <t>McDonagh, Benny (GRN)</t>
  </si>
  <si>
    <t>Cleere, Andrea (LAB)</t>
  </si>
  <si>
    <t>Ó HARGÁIN, SEÁN (LAB)</t>
  </si>
  <si>
    <t>* BREATHNACH, TOMÁS (LAB)</t>
  </si>
  <si>
    <t>Burke, Daniel (INDI)</t>
  </si>
  <si>
    <t>SHORTALL, MAURICE (NON-P)</t>
  </si>
  <si>
    <t>Akaehomen, Toluwani (NON-P)</t>
  </si>
  <si>
    <t>Aza, Jon (NON-P)</t>
  </si>
  <si>
    <t>Heffernan, Liam (NON-P)</t>
  </si>
  <si>
    <t>McGrath, Michael (NON-P)</t>
  </si>
  <si>
    <t>* MCGUINNESS, EUGENE (NON-P)</t>
  </si>
  <si>
    <t>Walsh, Noel Gerald (NON-P)</t>
  </si>
  <si>
    <t>Ryan, Martha (ANT)</t>
  </si>
  <si>
    <t>Dunne, Fiona (GRN)</t>
  </si>
  <si>
    <t>Hackett, Charlie (GRN)</t>
  </si>
  <si>
    <t>Palmer, Rosie (GRN)</t>
  </si>
  <si>
    <t>Corrigan, Bryan (LAB)</t>
  </si>
  <si>
    <t>Barry, Eoin (LAB)</t>
  </si>
  <si>
    <t>* TUOHY, MARIE (LAB)</t>
  </si>
  <si>
    <t>* CLOONEY, OLLIE (NON-P)</t>
  </si>
  <si>
    <t>Drennan, Kevin (NON-P)</t>
  </si>
  <si>
    <t>* KELLY, JAMES (NON-P)</t>
  </si>
  <si>
    <t>* BRENNAN, BEN (NON-P)</t>
  </si>
  <si>
    <t>* MORAN, AISLING (NON-P)</t>
  </si>
  <si>
    <t>Adeyanju, Bolaji Mojeed (NON-P)</t>
  </si>
  <si>
    <t>Burke, Noel (NON-P)</t>
  </si>
  <si>
    <t>Cowhig, John (NON-P)</t>
  </si>
  <si>
    <t>Dunne, Dom (NON-P)</t>
  </si>
  <si>
    <t>Flanagan, Pauline (NON-P)</t>
  </si>
  <si>
    <t>Kelly, Donal (NON-P)</t>
  </si>
  <si>
    <t>MULLIGAN, TOMMY (NON-P)</t>
  </si>
  <si>
    <t>Fennell, Patsy (INDI)</t>
  </si>
  <si>
    <t>Byrne, Colette (INDI)</t>
  </si>
  <si>
    <t>Heslin, George (NON-P)</t>
  </si>
  <si>
    <t>* GUCKIAN, DES (NON-P)</t>
  </si>
  <si>
    <t>Charles Lynch, Karina (INDI)</t>
  </si>
  <si>
    <t>O'Ceallaigh, Adam (GRN)</t>
  </si>
  <si>
    <t>O'Hora, Leslie (GRN)</t>
  </si>
  <si>
    <t>Gallagher, Bláithín (GRN)</t>
  </si>
  <si>
    <t>Linnane, Bernie (LAB)</t>
  </si>
  <si>
    <t>Wynne, Sean (NON-P)</t>
  </si>
  <si>
    <t>Garland, Sharon (NON-P)</t>
  </si>
  <si>
    <t>McManus, Michael (NON-P)</t>
  </si>
  <si>
    <t>* STENSON, ENDA (NON-P)</t>
  </si>
  <si>
    <t>GILMARTIN, JAMES (NON-P)</t>
  </si>
  <si>
    <t>GURN, FELIM (NON-P)</t>
  </si>
  <si>
    <t>MacConville, Diarmuid (NON-P)</t>
  </si>
  <si>
    <t>MITCHELL, EDDIE (NON-P)</t>
  </si>
  <si>
    <t>O'Brien, Michael (NON-P)</t>
  </si>
  <si>
    <t>Keyes, Laura (NON-P)</t>
  </si>
  <si>
    <t>Crehan, Richie (NON-P)</t>
  </si>
  <si>
    <t>Daly, Robert (NON-P)</t>
  </si>
  <si>
    <t>Hayes, Michelle (NON-P)</t>
  </si>
  <si>
    <t>* RYAN, EDDIE (NON-P)</t>
  </si>
  <si>
    <t>TEEFY, BRIGID (NON-P)</t>
  </si>
  <si>
    <t>Lillis, Dean (NON-P)</t>
  </si>
  <si>
    <t>McCarthy, Patrick (NON-P)</t>
  </si>
  <si>
    <t>Slater, Tally (NON-P)</t>
  </si>
  <si>
    <t>* DALY, FRANKIE (NON-P)</t>
  </si>
  <si>
    <t>Kearney, Adam (NON-P)</t>
  </si>
  <si>
    <t>O'Neill, Pat (NON-P)</t>
  </si>
  <si>
    <t>Quinn, Dean (NON-P)</t>
  </si>
  <si>
    <t>DONOGHUE, MARIA (NON-P)</t>
  </si>
  <si>
    <t>Lynch, Sean (NON-P)</t>
  </si>
  <si>
    <t>Mahmood, Khalid (NON-P)</t>
  </si>
  <si>
    <t>McCarthy, Cathal (NON-P)</t>
  </si>
  <si>
    <t>Morrissey, Alec (NON-P)</t>
  </si>
  <si>
    <t>Rafferty, Michael (NON-P)</t>
  </si>
  <si>
    <t>Reza, Shahin (NON-P)</t>
  </si>
  <si>
    <t>* SCANLAN, JEROME (NON-P)</t>
  </si>
  <si>
    <t>HARTIGAN, TOMMY (INDI)</t>
  </si>
  <si>
    <t>* O'DONOGHUE, JOHN (INDI)</t>
  </si>
  <si>
    <t>Hanley, Gráinne (INDI)</t>
  </si>
  <si>
    <t>Clarke, Ruth (INDI)</t>
  </si>
  <si>
    <t>Aherne, Esther (INDI)</t>
  </si>
  <si>
    <t>Barrett, James (INDI)</t>
  </si>
  <si>
    <t>King, Pat (INDI)</t>
  </si>
  <si>
    <t>O'Donnell, Rob (GRN)</t>
  </si>
  <si>
    <t>* HARTIGAN, SEAN (GRN)</t>
  </si>
  <si>
    <t>* Novak Ui Chonchuir, Sasa (GRN)</t>
  </si>
  <si>
    <t>Spencer, Peter (GRN)</t>
  </si>
  <si>
    <t>* SECAS, ELENA (LAB)</t>
  </si>
  <si>
    <t>* SHEEHAN, CONOR (LAB)</t>
  </si>
  <si>
    <t>* LEDDIN, JOE (LAB)</t>
  </si>
  <si>
    <t>Ryan, Michael (ANT)</t>
  </si>
  <si>
    <t>Nelligan, Eric (ANT)</t>
  </si>
  <si>
    <t>BEASLEY, SARAH (ANT)</t>
  </si>
  <si>
    <t>DOWLER, NIALl (NON-P)</t>
  </si>
  <si>
    <t>LARKIN, MANDy (TIP)</t>
  </si>
  <si>
    <t>* MURRAY, COLm (FG)</t>
  </si>
  <si>
    <t>ROONEY, JOHn (SF)</t>
  </si>
  <si>
    <t>PAWELCZYK, FRANCESCa (NON-P)</t>
  </si>
  <si>
    <t>* BRADY, PARAIc (FG)</t>
  </si>
  <si>
    <t>* DALTON, COLIn (FG)</t>
  </si>
  <si>
    <t>MURPHY, SUSAn (FF)</t>
  </si>
  <si>
    <t>SMITH, MARETt (FF)</t>
  </si>
  <si>
    <t>* CASEY, MARK (NON-P)</t>
  </si>
  <si>
    <t>* FARRELL, GERALd (NON-P)</t>
  </si>
  <si>
    <t>* MCGOVERN, TURLOUGH (NON-P)</t>
  </si>
  <si>
    <t>Devine, Adam (GRN)</t>
  </si>
  <si>
    <t>Kennedy, Michael (GRN)</t>
  </si>
  <si>
    <t>Crawley, Gerard (GRN)</t>
  </si>
  <si>
    <t>* BUTLER, MARIANNE (GRN)</t>
  </si>
  <si>
    <t>Karpenko, Kate (LAB)</t>
  </si>
  <si>
    <t>* HALL, MICHELLE (LAB)</t>
  </si>
  <si>
    <t>* Cutlip, Emma (LAB)</t>
  </si>
  <si>
    <t>* SMITH, PIO (LAB)</t>
  </si>
  <si>
    <t>O’Hare, Jamie (LAB)</t>
  </si>
  <si>
    <t>Kieran, Barry (INDI)</t>
  </si>
  <si>
    <t>Brown, Seán (NON-P)</t>
  </si>
  <si>
    <t>Commins, Thomas (NON-P)</t>
  </si>
  <si>
    <t>* CONLON, BERNIE (NON-P)</t>
  </si>
  <si>
    <t>Farrell, Peter (NON-P)</t>
  </si>
  <si>
    <t>Malone, Fintan (NON-P)</t>
  </si>
  <si>
    <t>* TENANTY, JIM (NON-P)</t>
  </si>
  <si>
    <t>Godfrey, Frank (NON-P)</t>
  </si>
  <si>
    <t>Martin, Mick (NON-P)</t>
  </si>
  <si>
    <t>* POWER, DECLAN (NON-P)</t>
  </si>
  <si>
    <t>Bannon, John (NON-P)</t>
  </si>
  <si>
    <t>* CALLAN, KEVIN (NON-P)</t>
  </si>
  <si>
    <t>Hynes, Vincent (NON-P)</t>
  </si>
  <si>
    <t>* MCQUILLAN, PADDY (NON-P)</t>
  </si>
  <si>
    <t>Nugent, Peter James (NON-P)</t>
  </si>
  <si>
    <t>FISHER, CIARÁN (NON-P)</t>
  </si>
  <si>
    <t>Atiroko, Seun Grace (NON-P)</t>
  </si>
  <si>
    <t>Mahapatra, Dilip (NON-P)</t>
  </si>
  <si>
    <t>* YORE, MAEVE (NON-P)</t>
  </si>
  <si>
    <t>Murphy, ANThony (GRN)</t>
  </si>
  <si>
    <t>O'Dowd, Michael (ANT)</t>
  </si>
  <si>
    <t>Reichenberg, Liam (ANT)</t>
  </si>
  <si>
    <t>Doocey, Joe (NON-P)</t>
  </si>
  <si>
    <t>Shalomon, Maksym (NON-P)</t>
  </si>
  <si>
    <t>Kerr, Stephen (NON-P)</t>
  </si>
  <si>
    <t>* Hyland, Christy (NON-P)</t>
  </si>
  <si>
    <t>Cafolla, ANTonio (SF)</t>
  </si>
  <si>
    <t>LAWLESS, PAUL (ANT)</t>
  </si>
  <si>
    <t>Horan, Tommy (ANT)</t>
  </si>
  <si>
    <t>Peyton, ANToinette (FG)</t>
  </si>
  <si>
    <t>Boxty Ó Conaill, Mícheál (GRN)</t>
  </si>
  <si>
    <t>Nolan, Peter (GRN)</t>
  </si>
  <si>
    <t>Beattie, Garie (NON-P)</t>
  </si>
  <si>
    <t>* DUFFY, MARK (NON-P)</t>
  </si>
  <si>
    <t>FAUGHNAN, JOE (NON-P)</t>
  </si>
  <si>
    <t>Howley, Keith (NON-P)</t>
  </si>
  <si>
    <t>Mullen, Jo (NON-P)</t>
  </si>
  <si>
    <t>Nolan, Willie (NON-P)</t>
  </si>
  <si>
    <t>Carey, John Paul (NON-P)</t>
  </si>
  <si>
    <t>Heneghan, Jay (NON-P)</t>
  </si>
  <si>
    <t>BARRETT, HARRY (NON-P)</t>
  </si>
  <si>
    <t>* KILCOYNE, MICHAEL (NON-P)</t>
  </si>
  <si>
    <t>Lavelle, Brendan (NON-P)</t>
  </si>
  <si>
    <t>Loftus, Gerry (NON-P)</t>
  </si>
  <si>
    <t>* FINN, RICHARD (NON-P)</t>
  </si>
  <si>
    <t>Kelly, Geraldine (NON-P)</t>
  </si>
  <si>
    <t>* O'BRIEN, PATSY (NON-P)</t>
  </si>
  <si>
    <t>Sweetman, Sandra (NON-P)</t>
  </si>
  <si>
    <t>Forkin, Sean (NON-P)</t>
  </si>
  <si>
    <t>* O'MALLEY, JOHN (NON-P)</t>
  </si>
  <si>
    <t>Geraghty, Donal (INDI)</t>
  </si>
  <si>
    <t>Devane, Mark (INDI)</t>
  </si>
  <si>
    <t>MAXWELL, CHRIS (INDI)</t>
  </si>
  <si>
    <t>Mac an TSionnaigh, Colm (INDI)</t>
  </si>
  <si>
    <t>Westlake, Raymond (INDI)</t>
  </si>
  <si>
    <t>Scott, Brandon (ANT)</t>
  </si>
  <si>
    <t>Devin, Peter (ANT)</t>
  </si>
  <si>
    <t>Whelan, Peter (ANT)</t>
  </si>
  <si>
    <t>Cyriac, Jose (ANT)</t>
  </si>
  <si>
    <t>O'Toole, Francis (ANT)</t>
  </si>
  <si>
    <t>* TÓIBÍN, EMER (ANT)</t>
  </si>
  <si>
    <t>BOYNE, DAVE (ANT)</t>
  </si>
  <si>
    <t>* McGinty, Elaine (LAB)</t>
  </si>
  <si>
    <t>Balfe, Eilish (LAB)</t>
  </si>
  <si>
    <t>McElhinney, Tracy (LAB)</t>
  </si>
  <si>
    <t>Eskdale, Martina (GRN)</t>
  </si>
  <si>
    <t>Mac Réamoinn, Cathal (GRN)</t>
  </si>
  <si>
    <t>McMenamin, Séamus (GRN)</t>
  </si>
  <si>
    <t>Bonham, Ruadháin (GRN)</t>
  </si>
  <si>
    <t>Ashbourne-Loftus, Cathal (NON-P)</t>
  </si>
  <si>
    <t>Bobbett, Charles (NON-P)</t>
  </si>
  <si>
    <t>* BONNER, JOE (NON-P)</t>
  </si>
  <si>
    <t>Czekalski, Marcin (NON-P)</t>
  </si>
  <si>
    <t>Murugadoss, Sivakumar (NON-P)</t>
  </si>
  <si>
    <t>* SMITH, AMANDA (NON-P)</t>
  </si>
  <si>
    <t>Corr, Cormac (NON-P)</t>
  </si>
  <si>
    <t>* GILROY, DAVID (NON-P)</t>
  </si>
  <si>
    <t>* KEOGAN, GERALDINE (NON-P)</t>
  </si>
  <si>
    <t>LENNON, CAROL (NON-P)</t>
  </si>
  <si>
    <t>Qevani, Marjeta (NON-P)</t>
  </si>
  <si>
    <t>Smith, Patrick (NON-P)</t>
  </si>
  <si>
    <t>* DEANE, FRANCIS (NON-P)</t>
  </si>
  <si>
    <t>Gillick, Edel (NON-P)</t>
  </si>
  <si>
    <t>* LAWES, ALAN (NON-P)</t>
  </si>
  <si>
    <t>Carroll, Eleanor (NON-P)</t>
  </si>
  <si>
    <t>* FITZGERALD, BRIAN (NON-P)</t>
  </si>
  <si>
    <t>* KILLIAN, NICK (NON-P)</t>
  </si>
  <si>
    <t>* TOOLE, GILLIAN (NON-P)</t>
  </si>
  <si>
    <t>* FRENCH, NOEL (NON-P)</t>
  </si>
  <si>
    <t>* Golden, Trevor (NON-P)</t>
  </si>
  <si>
    <t>* TREANOR, SEAMUS (NON-P)</t>
  </si>
  <si>
    <t>Hanratty, Seamus (NON-P)</t>
  </si>
  <si>
    <t>* Connolly, Paudge (NON-P)</t>
  </si>
  <si>
    <t>Grenham, Paddy (NON-P)</t>
  </si>
  <si>
    <t>Mee, Jimmy 'Stavrous' (NON-P)</t>
  </si>
  <si>
    <t>O'Higgins, Denis (NON-P)</t>
  </si>
  <si>
    <t>Walker, Colin (NON-P)</t>
  </si>
  <si>
    <t>Larkin, Olivia (ANT)</t>
  </si>
  <si>
    <t>Duffy, James (ANT)</t>
  </si>
  <si>
    <t>Donnelly, Tate (GRN)</t>
  </si>
  <si>
    <t>Pauliukonis, Deividas (GRN)</t>
  </si>
  <si>
    <t>Koneva, Ekaterina (GRN)</t>
  </si>
  <si>
    <t>* Hackett, Mark (GRN)</t>
  </si>
  <si>
    <t>Walsh, Liam (GRN)</t>
  </si>
  <si>
    <t>Boylan, Mike (NON-P)</t>
  </si>
  <si>
    <t>Buckley, Martin (NON-P)</t>
  </si>
  <si>
    <t>Deegan, Michael (NON-P)</t>
  </si>
  <si>
    <t>Kelly, Garrett (NON-P)</t>
  </si>
  <si>
    <t>* LEAHY, JOHN (NON-P)</t>
  </si>
  <si>
    <t>O'Meara, Jonathan (NON-P)</t>
  </si>
  <si>
    <t>Dillon, Deirdre (NON-P)</t>
  </si>
  <si>
    <t>* Feehan-Smollen, Sandy (NON-P)</t>
  </si>
  <si>
    <t>* O'BRIEN, SEAN (NON-P)</t>
  </si>
  <si>
    <t>MCDONNELL, FERGUS (INDI)</t>
  </si>
  <si>
    <t>Claffey, Aubrey (ANT)</t>
  </si>
  <si>
    <t>Alsani, Fayiz (ANT)</t>
  </si>
  <si>
    <t>Hester, Paul (GRN)</t>
  </si>
  <si>
    <t>* FALLON, LAURENCE (NON-P)</t>
  </si>
  <si>
    <t>* KELLY, EMER (NON-P)</t>
  </si>
  <si>
    <t>Naughton, Dominic (NON-P)</t>
  </si>
  <si>
    <t>* WARD, TONY (NON-P)</t>
  </si>
  <si>
    <t>Ali, Majid (NON-P)</t>
  </si>
  <si>
    <t>* BYRNE, VALERIE (NON-P)</t>
  </si>
  <si>
    <t>* CROSBY, TOM (NON-P)</t>
  </si>
  <si>
    <t>FRAIN, MICHEÁL (NON-P)</t>
  </si>
  <si>
    <t>Hussain, Sajjad [Saj] (NON-P)</t>
  </si>
  <si>
    <t>Ó Miadh, Caoimhín (NON-P)</t>
  </si>
  <si>
    <t>* WALDRON, ANTHONY [TONY] (NON-P)</t>
  </si>
  <si>
    <t>Forde, Paul (INDI)</t>
  </si>
  <si>
    <t>* DINEEN, NIGEL (INDI)</t>
  </si>
  <si>
    <t>* CLARKE, MICHAEL (NON-P)</t>
  </si>
  <si>
    <t>QUEENAN, JOSEPH (NON-P)</t>
  </si>
  <si>
    <t>* CASSERLY, MARIE (NON-P)</t>
  </si>
  <si>
    <t>Mc Gurran, Colm (NON-P)</t>
  </si>
  <si>
    <t>* BREE, DECLAN (NON-P)</t>
  </si>
  <si>
    <t>Filan, Finbarr (NON-P)</t>
  </si>
  <si>
    <t>Lawlor, Jim (NON-P)</t>
  </si>
  <si>
    <t>Mac Conville, Diarmuid (NON-P)</t>
  </si>
  <si>
    <t>Piwowarczyk, Agnieszka (GRN)</t>
  </si>
  <si>
    <t>Gogan, Johnny (GRN)</t>
  </si>
  <si>
    <t>Monaghan, Graham (ANT)</t>
  </si>
  <si>
    <t>CONWAY, FRANk (FF)</t>
  </si>
  <si>
    <t>KERINS, MARk (PBP)</t>
  </si>
  <si>
    <t>NOLAN, STEPHEn (SD)</t>
  </si>
  <si>
    <t>DWYER, LORRAINe (SF)</t>
  </si>
  <si>
    <t>* Ó BRADAIGH, DERREn (SF)</t>
  </si>
  <si>
    <t>COYLE, ROBERt (TIP)</t>
  </si>
  <si>
    <t>MAC OIREACHTAIGH, YAn (TNP)</t>
  </si>
  <si>
    <t>DILLION, ANNe (SF)</t>
  </si>
  <si>
    <t>FANNING, ENDa (SF)</t>
  </si>
  <si>
    <t>KELLY, CONOr (PBP)</t>
  </si>
  <si>
    <t>* GUERET, LILIAn (FF)</t>
  </si>
  <si>
    <t>RAFFERTY, CONOr (TIP)</t>
  </si>
  <si>
    <t>MCMAHON, CONOr (FG)</t>
  </si>
  <si>
    <t>DUGGAN, SHANe (SF)</t>
  </si>
  <si>
    <t>RUSSELL, ROBERt (SF)</t>
  </si>
  <si>
    <t>MCCANN, CORa (SF)</t>
  </si>
  <si>
    <t>* MAHON, KIERAn (PBP)</t>
  </si>
  <si>
    <t>KAVANAGH, THYEs (FF)</t>
  </si>
  <si>
    <t>DWYER, PHILIp (IF)</t>
  </si>
  <si>
    <t>DALY, DAVe (IF)</t>
  </si>
  <si>
    <t>CLINTON, ANTHONy (SF)</t>
  </si>
  <si>
    <t>* KING, CATHAl (SF)</t>
  </si>
  <si>
    <t>NUGENT, PATRICe (PAW)</t>
  </si>
  <si>
    <t>* WHELAN, LEAh (PBP)</t>
  </si>
  <si>
    <t>SMYTH, ADAm (FF)</t>
  </si>
  <si>
    <t>PRENDERGAST, LYNDa (FF)</t>
  </si>
  <si>
    <t>Quinn, Colm (ANT)</t>
  </si>
  <si>
    <t>NI CHONARAIN, SAOIRSe (ANT)</t>
  </si>
  <si>
    <t>Ellul, Josh (LAB)</t>
  </si>
  <si>
    <t>* TUFFY, JOANNA (LAB)</t>
  </si>
  <si>
    <t>Olatunji, Funmi Soyemi (LAB)</t>
  </si>
  <si>
    <t>* KEARNS, PAMELA (LAB)</t>
  </si>
  <si>
    <t>AHERN, CIARÁN (LAB)</t>
  </si>
  <si>
    <t>* Donaghy, Laura (GRN)</t>
  </si>
  <si>
    <t>* Hagin Meade, Lyn (GRN)</t>
  </si>
  <si>
    <t>RAM, JITHIn (GRN)</t>
  </si>
  <si>
    <t>Doran, Karla (GRN)</t>
  </si>
  <si>
    <t>* LYNCH, MARk (GRN)</t>
  </si>
  <si>
    <t>* MULHALL, VANESSa (GRN)</t>
  </si>
  <si>
    <t>MCENEANEY, SUZANNe (GRN)</t>
  </si>
  <si>
    <t>Conlon, Trevor (NON-P)</t>
  </si>
  <si>
    <t>Kozyrev, Viktor (NON-P)</t>
  </si>
  <si>
    <t>Rizvi, Mahim (NON-P)</t>
  </si>
  <si>
    <t>* TIMMONS, FRANCIS (NON-P)</t>
  </si>
  <si>
    <t>Ullah, Kahir (NON-P)</t>
  </si>
  <si>
    <t>Reddin, Nicholas (NON-P)</t>
  </si>
  <si>
    <t>* EDGE, ALAN (NON-P)</t>
  </si>
  <si>
    <t>AGBANA, EBEn (NON-P)</t>
  </si>
  <si>
    <t>KUNJALAKATU, JOSEPH ROy (NON-P)</t>
  </si>
  <si>
    <t>SHAH, KAMAl (NON-P)</t>
  </si>
  <si>
    <t>* O'TOOLE, LIONA (NON-P)</t>
  </si>
  <si>
    <t>* GOGARTY, PAUL NICHOLAS (NON-P)</t>
  </si>
  <si>
    <t>* Gogarty, Paul Nicholas (NON-P)</t>
  </si>
  <si>
    <t>* HAYES, ALAN (NON-P)</t>
  </si>
  <si>
    <t>Fitzgerald, Shane (NON-P)</t>
  </si>
  <si>
    <t>Callaghan, Gavin (NON-P)</t>
  </si>
  <si>
    <t>* MCMAHON, RONAN (NON-P)</t>
  </si>
  <si>
    <t>O’KEEFFE, COLm (NON-P)</t>
  </si>
  <si>
    <t>HARRINGTON, KEn (NON-P)</t>
  </si>
  <si>
    <t>OWENS, JIMMy (NON-P)</t>
  </si>
  <si>
    <t>* DUFF, MICK (NON-P)</t>
  </si>
  <si>
    <t>* HOLOHAN, PATRICK PEARSE (NON-P)</t>
  </si>
  <si>
    <t>CONLON, GERALDINe (NON-P)</t>
  </si>
  <si>
    <t>* RICHARDSON, DERMOT (NON-P)</t>
  </si>
  <si>
    <t>DECOURCY, LINDA (INDI)</t>
  </si>
  <si>
    <t>ENGLISh, PJ (FF)</t>
  </si>
  <si>
    <t>MOYNIHAN, ALAn (SD)</t>
  </si>
  <si>
    <t>Ó HÉANNA, CATHAl (SF)</t>
  </si>
  <si>
    <t>MURPHY, MARTIn (IFP)</t>
  </si>
  <si>
    <t>* BLACK, TONy (SF)</t>
  </si>
  <si>
    <t>BROWNE, MOLLy (SF)</t>
  </si>
  <si>
    <t>FINNAN, JACQUi (FF)</t>
  </si>
  <si>
    <t>FOGARTY, MATTHEw (FG)</t>
  </si>
  <si>
    <t>MCGRATH, JOHn (TNP)</t>
  </si>
  <si>
    <t>DINGIVAN, NATASHa (SF)</t>
  </si>
  <si>
    <t>JOHNSON, TERESa (WUA)</t>
  </si>
  <si>
    <t>MCGRATH, DEAn (SF)</t>
  </si>
  <si>
    <t>MAHER, ELEANOr (FG)</t>
  </si>
  <si>
    <t>O'DONOGHUE, DAMIAn (SF)</t>
  </si>
  <si>
    <t>RYAN, GAVIn (SF)</t>
  </si>
  <si>
    <t>Ó CONCHÚIR, BRENDÁn (SF)</t>
  </si>
  <si>
    <t>RYAN, DEIRDRE MARIa (FF)</t>
  </si>
  <si>
    <t>HARTY, DAn (SF)</t>
  </si>
  <si>
    <t>O'GORMAN, EDDIe (INDI)</t>
  </si>
  <si>
    <t>MADIGAN, MYRIAm (GRN)</t>
  </si>
  <si>
    <t>POCOCK, IVa (GRN)</t>
  </si>
  <si>
    <t>MALONEY, AISLINg (GRN)</t>
  </si>
  <si>
    <t>BRENNAN, MICHAEL 'CHICKEN' (LAB)</t>
  </si>
  <si>
    <t>MORGAN WALSH, LOUISE (LAB)</t>
  </si>
  <si>
    <t>* BONFIELD, FIONA (LAB)</t>
  </si>
  <si>
    <t>LEWIS, JORDAn (LAB)</t>
  </si>
  <si>
    <t>FITZGERALD, BILl (NON-P)</t>
  </si>
  <si>
    <t>HENNESSY, TOm (NON-P)</t>
  </si>
  <si>
    <t>* MCGRATH, MÁIRÍN (NON-P)</t>
  </si>
  <si>
    <t>* MOLONEY, ANDY (NON-P)</t>
  </si>
  <si>
    <t>SMITH, SHANe (NON-P)</t>
  </si>
  <si>
    <t>* O'MEARA, KEVIn (NON-P)</t>
  </si>
  <si>
    <t>BROWNE, LIAM (NON-P)</t>
  </si>
  <si>
    <t>O'DONNELL, PEADAr (NON-P)</t>
  </si>
  <si>
    <t>O'HENEY, JOHN (NON-P)</t>
  </si>
  <si>
    <t>DEMPSEY, DEIRDRe (NON-P)</t>
  </si>
  <si>
    <t>* DENNEHY, NIALL P (NON-P)</t>
  </si>
  <si>
    <t>* MOLLOY, RICHIE (NON-P)</t>
  </si>
  <si>
    <t>* HANNIGAN, JOE (NON-P)</t>
  </si>
  <si>
    <t>* MORRIS, SÉAMUS (NON-P)</t>
  </si>
  <si>
    <t>* O'MEARA, MICHAEL (NON-P)</t>
  </si>
  <si>
    <t>AHERN, DAVId (NON-P)</t>
  </si>
  <si>
    <t>QUIRKE O'MEARA, PAMELA (NON-P)</t>
  </si>
  <si>
    <t>* LEE, SHANE (NON-P)</t>
  </si>
  <si>
    <t>* MORAN, EDDIE (NON-P)</t>
  </si>
  <si>
    <t>* LOWRY, MICHEÁL (NON-P)</t>
  </si>
  <si>
    <t>* RYAN, JIM (NON-P)</t>
  </si>
  <si>
    <t>WUA</t>
  </si>
  <si>
    <t>Mangan, Killian (NON-P)</t>
  </si>
  <si>
    <t>Cleary, Ronan (ANT)</t>
  </si>
  <si>
    <t>Dooley, SamANTha (PAW)</t>
  </si>
  <si>
    <t>* PHELAN, THOMAS (LAB)</t>
  </si>
  <si>
    <t>* PRATT, JOHN (LAB)</t>
  </si>
  <si>
    <t>McKnight, Mairéad (LAB)</t>
  </si>
  <si>
    <t>RYAN, SEAMUS (LAB)</t>
  </si>
  <si>
    <t>Curran, Padraic (NON-P)</t>
  </si>
  <si>
    <t>Hallahan, Caren (NON-P)</t>
  </si>
  <si>
    <t>Joyce, Aaron (NON-P)</t>
  </si>
  <si>
    <t>Morrison, Roger (NON-P)</t>
  </si>
  <si>
    <t>* O'Donnell, Séamus (NON-P)</t>
  </si>
  <si>
    <t>O RIORDAN, JOE (NON-P)</t>
  </si>
  <si>
    <t>Shaw, Jonathan (NON-P)</t>
  </si>
  <si>
    <t>Buckley, Brian (NON-P)</t>
  </si>
  <si>
    <t>Power, Frank (NON-P)</t>
  </si>
  <si>
    <t>* CLUNE, DECLAN (NON-P)</t>
  </si>
  <si>
    <t>Conway, Frank (NON-P)</t>
  </si>
  <si>
    <t>* CONWAY, JOE (NON-P)</t>
  </si>
  <si>
    <t>HANNIGAN, BLAISE (NON-P)</t>
  </si>
  <si>
    <t>* KELLY, JOE (NON-P)</t>
  </si>
  <si>
    <t>O'Neill, Melissa (NON-P)</t>
  </si>
  <si>
    <t>BARRY, DECLAN (NON-P)</t>
  </si>
  <si>
    <t>* DANIELS, DAVID (NON-P)</t>
  </si>
  <si>
    <t>Ryan, Darren (NON-P)</t>
  </si>
  <si>
    <t>BARRY, DONAL (NON-P)</t>
  </si>
  <si>
    <t>Carroll, Lisa (NON-P)</t>
  </si>
  <si>
    <t>English, Eric (NON-P)</t>
  </si>
  <si>
    <t>Reinhardt, Seán (NON-P)</t>
  </si>
  <si>
    <t>Ó Faoláin, Críostóir (GRN)</t>
  </si>
  <si>
    <t>Glasscoe, Lynne (GRN)</t>
  </si>
  <si>
    <t>* Kiely, Cristíona (GRN)</t>
  </si>
  <si>
    <t>* Power, Jody (GRN)</t>
  </si>
  <si>
    <t>Ní Chléirigh, Maolíosa (GRN)</t>
  </si>
  <si>
    <t>* Heavin, Louise (GRN)</t>
  </si>
  <si>
    <t>Okeke, Carol (GRN)</t>
  </si>
  <si>
    <t>* Smyth, Hazel (GRN)</t>
  </si>
  <si>
    <t>Lennon, Ray (LAB)</t>
  </si>
  <si>
    <t>* LEONARD, DENIS (LAB)</t>
  </si>
  <si>
    <t>* PENROSE, JOHNNIE (LAB)</t>
  </si>
  <si>
    <t>Bennett, Fidelma (LAB)</t>
  </si>
  <si>
    <t>Izekor, ANThonia (FG)</t>
  </si>
  <si>
    <t>O'Neill, Laura (ANT)</t>
  </si>
  <si>
    <t>* HOGAN, PAUL (INDI)</t>
  </si>
  <si>
    <t>Crum, Brian (INDI)</t>
  </si>
  <si>
    <t>Hogan, Paul (INDI)</t>
  </si>
  <si>
    <t>Cleary, Tom (NON-P)</t>
  </si>
  <si>
    <t>MORAN, KEVIN 'BOXER' (NON-P)</t>
  </si>
  <si>
    <t>Fanning, Noeleen (NON-P)</t>
  </si>
  <si>
    <t>* DOLLARD, MICK (NON-P)</t>
  </si>
  <si>
    <t>Hussey, Patrick (NON-P)</t>
  </si>
  <si>
    <t>Wall, Majella (NON-P)</t>
  </si>
  <si>
    <t>Doyle, Eamonn (NON-P)</t>
  </si>
  <si>
    <t>O'Neill, Michelle (NON-P)</t>
  </si>
  <si>
    <t>SHANNON, RAYMOND (NON-P)</t>
  </si>
  <si>
    <t>* O ROURKE, JOHN (NON-P)</t>
  </si>
  <si>
    <t>* OWENS, JACKSER (NON-P)</t>
  </si>
  <si>
    <t>Wheelock, Cyril (NON-P)</t>
  </si>
  <si>
    <t>BOLAND, NICKY (NON-P)</t>
  </si>
  <si>
    <t>Byrne, Cillian (NON-P)</t>
  </si>
  <si>
    <t>Fleming, Jimmy (NON-P)</t>
  </si>
  <si>
    <t>* FARRELL, MARY (NON-P)</t>
  </si>
  <si>
    <t>KAVANAGH, PADDY (NON-P)</t>
  </si>
  <si>
    <t>* BARDEN, PAT (NON-P)</t>
  </si>
  <si>
    <t>DWYER, JOHN (NON-P)</t>
  </si>
  <si>
    <t>Flynn, Anne (NON-P)</t>
  </si>
  <si>
    <t>Forte, Raymond (NON-P)</t>
  </si>
  <si>
    <t>Furlong, James (NON-P)</t>
  </si>
  <si>
    <t>MURPHY, MARTY (NON-P)</t>
  </si>
  <si>
    <t>Barden, Jack (NON-P)</t>
  </si>
  <si>
    <t>* CARTHY, GER (NON-P)</t>
  </si>
  <si>
    <t>Druhan, Joe (NON-P)</t>
  </si>
  <si>
    <t>* KELLY, LEONARD (NON-P)</t>
  </si>
  <si>
    <t>Ryan, Dave (NON-P)</t>
  </si>
  <si>
    <t>* Connick, ANThony (NON-P)</t>
  </si>
  <si>
    <t>* CODD, JIM (ANT)</t>
  </si>
  <si>
    <t>Fitzpatrick, Lorna (LAB)</t>
  </si>
  <si>
    <t>Lyng Maloney, Bridín (LAB)</t>
  </si>
  <si>
    <t>Corish, Damien (LAB)</t>
  </si>
  <si>
    <t>Clancy Barron, Vicky (LAB)</t>
  </si>
  <si>
    <t>* LAWLOR, GEORGE (LAB)</t>
  </si>
  <si>
    <t>WALSH, CATHERINE BIDDY (LAB)</t>
  </si>
  <si>
    <t>Cahill-Flynn, Brendan (GRN)</t>
  </si>
  <si>
    <t>Walsh, Ann (GRN)</t>
  </si>
  <si>
    <t>O'Gorman, David (INDI)</t>
  </si>
  <si>
    <t>NEARY, IAN (INDI)</t>
  </si>
  <si>
    <t>McNulty, ANThony (PBP)</t>
  </si>
  <si>
    <t>Hogan, Ciarán (ANT)</t>
  </si>
  <si>
    <t>Goldsmith, ANTony (IFP)</t>
  </si>
  <si>
    <t>Hill, ANThony (SF)</t>
  </si>
  <si>
    <t>* Ferris, Anne (LAB)</t>
  </si>
  <si>
    <t>Kenna, Bryan (LAB)</t>
  </si>
  <si>
    <t>Burke, Anne Waithira (LAB)</t>
  </si>
  <si>
    <t>* O'BRIEN, PAUL (LAB)</t>
  </si>
  <si>
    <t>* DOYLE, ERIKA (GRN)</t>
  </si>
  <si>
    <t>Pigot, Alex (GRN)</t>
  </si>
  <si>
    <t>* SCOTT, LOURDA (GRN)</t>
  </si>
  <si>
    <t>Fahey McCarthy, Mia (GRN)</t>
  </si>
  <si>
    <t>Bodley, Viktoria (NON-P)</t>
  </si>
  <si>
    <t>* LEONARD, PEIR (NON-P)</t>
  </si>
  <si>
    <t>* MURPHY, MIRIAM (NON-P)</t>
  </si>
  <si>
    <t>MULHALL, JASON (NON-P)</t>
  </si>
  <si>
    <t>* O'NEILL, GERRY (NON-P)</t>
  </si>
  <si>
    <t>PlANT, Dominic (NON-P)</t>
  </si>
  <si>
    <t>Donnelly, Lee (NON-P)</t>
  </si>
  <si>
    <t>DUDDY, MALACHAÍ (NON-P)</t>
  </si>
  <si>
    <t>* BEHAN, JOE (NON-P)</t>
  </si>
  <si>
    <t>Carry, Rob (NON-P)</t>
  </si>
  <si>
    <t>Flood, Colm Joseph (NON-P)</t>
  </si>
  <si>
    <t>Manning, Keith (NON-P)</t>
  </si>
  <si>
    <t>FINN, ORLA (NON-P)</t>
  </si>
  <si>
    <t>* FORTUNE, TOM (NON-P)</t>
  </si>
  <si>
    <t>Keddy, Charlie (NON-P)</t>
  </si>
  <si>
    <t>* STOKES, STEPHEN (NON-P)</t>
  </si>
  <si>
    <t>* Kavanagh, Mary (NON-P)</t>
  </si>
  <si>
    <t>Kavanagh, Tim (NON-P)</t>
  </si>
  <si>
    <t>Larkin, John (NON-P)</t>
  </si>
  <si>
    <t>* SNELL, JOHN (NON-P)</t>
  </si>
  <si>
    <t>Cork County</t>
  </si>
  <si>
    <t>Cork City</t>
  </si>
  <si>
    <t>Dublin City</t>
  </si>
  <si>
    <t>Galway City</t>
  </si>
  <si>
    <t>Galway County</t>
  </si>
  <si>
    <t>BALFE, PAT (SD)</t>
  </si>
  <si>
    <t>* Connolly, Noel (SF)</t>
  </si>
  <si>
    <t>* Curran, Paddy (FG)</t>
  </si>
  <si>
    <t>* DOYLE, SUZANNE (FF)</t>
  </si>
  <si>
    <t>* DUFFY, KEVIN (FG)</t>
  </si>
  <si>
    <t>NÍ RAGHALLAIGH, SHÓNAGH (SF)</t>
  </si>
  <si>
    <t>O'LOUGHLIN, BRIAN (FF)</t>
  </si>
  <si>
    <t>Benson, Lorraine (GRN)</t>
  </si>
  <si>
    <t>Harrison, Chris (LAB)</t>
  </si>
  <si>
    <t>Crowe, Declan (NON-P)</t>
  </si>
  <si>
    <t>Delaney, Denis (NON-P)</t>
  </si>
  <si>
    <t>Goodwin, Aisling (NON-P)</t>
  </si>
  <si>
    <t>O'Malley, Paul Raymond (INDI)</t>
  </si>
  <si>
    <t>Limerick</t>
  </si>
  <si>
    <t>Waterford</t>
  </si>
  <si>
    <t>Transfer of Doyle, S's Surplus and Result</t>
  </si>
  <si>
    <t>Transfer of Duffy, K's Surplus and Result</t>
  </si>
  <si>
    <t>Transfer of Delaney, D's and Goodwin, A's Votes and Result</t>
  </si>
  <si>
    <t>Transfer of Benson, L's Votes and Result</t>
  </si>
  <si>
    <t>Transfer of Harrison, C's Votes and Result</t>
  </si>
  <si>
    <t>Transfer of O'Malley, P's Votes and Result</t>
  </si>
  <si>
    <t>Transfer of Connolly, N's Votes and Result</t>
  </si>
  <si>
    <t>Transfer of Crowe, D's Votes and Result</t>
  </si>
  <si>
    <t>Ali, Imran (GRN)</t>
  </si>
  <si>
    <t>*CALDWELL, BERNARD (FF)</t>
  </si>
  <si>
    <t>* KILLEEN, NUALA (SD)</t>
  </si>
  <si>
    <t>* NEVILLE, JOE (FG)</t>
  </si>
  <si>
    <t>O'Boyle, Joan (SF)</t>
  </si>
  <si>
    <t>Transfer of Neville, J's Surplus and Result</t>
  </si>
  <si>
    <t>Byrne, Melissa (ANT)</t>
  </si>
  <si>
    <t>Conway, Aina (LAB)</t>
  </si>
  <si>
    <t>Garvin, James (NON-P)</t>
  </si>
  <si>
    <t>Maher, Ronan (GRN)</t>
  </si>
  <si>
    <t>* HEAVEY, NOEL (FF)</t>
  </si>
  <si>
    <t>McCormack, Chris (NON-P)</t>
  </si>
  <si>
    <t>MCDONNELL, TOM (NON-P)</t>
  </si>
  <si>
    <t>* O'DWYER, PEGGY (FG)</t>
  </si>
  <si>
    <t>* O'DWYER, TRACEY (FG)</t>
  </si>
  <si>
    <t>O'Neill, Leanne (NON-P)</t>
  </si>
  <si>
    <t>* PENDER, CHRIS (SD)</t>
  </si>
  <si>
    <t>* POWER, ROB (FF)</t>
  </si>
  <si>
    <t>Stokes, James (SF)</t>
  </si>
  <si>
    <t>Thrope, Terri (SF)</t>
  </si>
  <si>
    <t>Total Elected</t>
  </si>
  <si>
    <t>The National Party</t>
  </si>
  <si>
    <t>NAMES OF CANDIDATES (5 No.)
( * Denotes outgoing member)</t>
  </si>
  <si>
    <t>Transfer of O'Dwyer, T's Surplus and Result</t>
  </si>
  <si>
    <t>Transfer of Maher, R's Votes and Result</t>
  </si>
  <si>
    <t>Transfer of Thorpe, T's Votes and Result</t>
  </si>
  <si>
    <t>Transfer of Garvin, J's Surplus and Result</t>
  </si>
  <si>
    <t>Transfer of Conway, A's Votes and Result</t>
  </si>
  <si>
    <t>Transfer of O'Dwyer, P's Surplus and Result</t>
  </si>
  <si>
    <t>Transfer of Pender, C's Surplus and Result</t>
  </si>
  <si>
    <t>Transfer of Byrne, M's Votes and Result</t>
  </si>
  <si>
    <t>Transfer of Stenson, E's Surplus and Result</t>
  </si>
  <si>
    <t>Transfer of Guckian, D's Surplus and Result</t>
  </si>
  <si>
    <t>ATHAR, SADIa (NON-P)</t>
  </si>
  <si>
    <t>CARBERRY, ALICIa (NON-P)</t>
  </si>
  <si>
    <t>DONNELLY, JAMEs, (SF)</t>
  </si>
  <si>
    <t>GREENE-CASEY, MAURa (NON-P)</t>
  </si>
  <si>
    <t>JOSEPH, CATHERINe (GRN)</t>
  </si>
  <si>
    <t>MANZOOR, MUJAHId (NON-P)</t>
  </si>
  <si>
    <t>MCKENDRY, GARETh (TIP)</t>
  </si>
  <si>
    <t>QUINN, JAMEs (NON-P)</t>
  </si>
  <si>
    <t>REILLY, TONy (NON-P)</t>
  </si>
  <si>
    <t>SCHOUTEN, DWAIn (NON-P)</t>
  </si>
  <si>
    <t>SMYTH, DAVe (PBP)</t>
  </si>
  <si>
    <t>Uddin, Kamal (LAB)</t>
  </si>
  <si>
    <t>* SINNOTT, JUSTIN (SD)</t>
  </si>
  <si>
    <t>Outgoing</t>
  </si>
  <si>
    <t>Outgoing Elected</t>
  </si>
  <si>
    <t>* O'REILLY, SHANE P. (INDI)</t>
  </si>
  <si>
    <t>* O'REILLY, TP (FG)</t>
  </si>
  <si>
    <t>* BENNETT, WINSTON (FG)</t>
  </si>
  <si>
    <t>* BRADY, PHILIP 'GUNNER' (FF)</t>
  </si>
  <si>
    <t>* SMITH, TREVOR (FG)</t>
  </si>
  <si>
    <t>* SMITH, AINE (FF)</t>
  </si>
  <si>
    <t>* FAYE, BRENDAN (NON-P)</t>
  </si>
  <si>
    <t>* FEELEY, JOHN PAUL (FF)</t>
  </si>
  <si>
    <t>* McVitty, Peter (FG)</t>
  </si>
  <si>
    <t>* WALSH, PATRICIA (FF)</t>
  </si>
  <si>
    <t>* Grant, Liam (GRN)</t>
  </si>
  <si>
    <t>Doohan, Anthony Matthew (NON-P)</t>
  </si>
  <si>
    <t>* Lavin, Anthony (FG)</t>
  </si>
  <si>
    <t>* Manton, Brigid (FF)</t>
  </si>
  <si>
    <t>* HEALY-RAE, JOHNNY (NON-P)</t>
  </si>
  <si>
    <t>* CAHILL, MICHAEL (FF)</t>
  </si>
  <si>
    <t>* MCCARTHY, DAN (NON-P)</t>
  </si>
  <si>
    <t>* MORIARTY, NORMA (FF)</t>
  </si>
  <si>
    <t>COSGROVE, NESSA (LAB)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</si>
</sst>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#;\-\ #,###;\-"/>
    <numFmt numFmtId="165" formatCode="\+\ #,###;\-\ #,###;\-"/>
    <numFmt numFmtId="166" formatCode="0.000"/>
    <numFmt numFmtId="167" formatCode="_-* #,##0_-;\-* #,##0_-;_-* &quot;-&quot;??_-;_-@_-"/>
    <numFmt numFmtId="168" formatCode="0.00000"/>
    <numFmt numFmtId="169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i/>
      <sz val="10"/>
      <name val="Arial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345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2" fontId="6" fillId="2" borderId="1" xfId="1" applyNumberFormat="1" applyFont="1" applyFill="1" applyBorder="1" applyAlignment="1">
      <alignment horizontal="right" vertical="top" wrapText="1" indent="3"/>
    </xf>
    <xf numFmtId="0" fontId="6" fillId="2" borderId="2" xfId="1" applyFont="1" applyFill="1" applyBorder="1" applyAlignment="1">
      <alignment horizontal="right" vertical="top" wrapText="1" indent="3"/>
    </xf>
    <xf numFmtId="3" fontId="6" fillId="2" borderId="2" xfId="1" applyNumberFormat="1" applyFont="1" applyFill="1" applyBorder="1" applyAlignment="1">
      <alignment horizontal="right" vertical="top" wrapText="1" indent="3"/>
    </xf>
    <xf numFmtId="2" fontId="6" fillId="2" borderId="2" xfId="1" applyNumberFormat="1" applyFont="1" applyFill="1" applyBorder="1" applyAlignment="1">
      <alignment horizontal="right" vertical="top" wrapText="1" indent="3"/>
    </xf>
    <xf numFmtId="0" fontId="6" fillId="2" borderId="3" xfId="1" applyFont="1" applyFill="1" applyBorder="1" applyAlignment="1">
      <alignment horizontal="left" vertical="top" wrapText="1"/>
    </xf>
    <xf numFmtId="0" fontId="7" fillId="0" borderId="0" xfId="1" applyFont="1"/>
    <xf numFmtId="2" fontId="6" fillId="3" borderId="4" xfId="1" applyNumberFormat="1" applyFont="1" applyFill="1" applyBorder="1" applyAlignment="1">
      <alignment horizontal="right" vertical="top" wrapText="1" indent="3"/>
    </xf>
    <xf numFmtId="0" fontId="6" fillId="3" borderId="5" xfId="1" applyFont="1" applyFill="1" applyBorder="1" applyAlignment="1">
      <alignment horizontal="right" vertical="top" wrapText="1" indent="3"/>
    </xf>
    <xf numFmtId="3" fontId="6" fillId="3" borderId="5" xfId="1" applyNumberFormat="1" applyFont="1" applyFill="1" applyBorder="1" applyAlignment="1">
      <alignment horizontal="right" vertical="top" wrapText="1" indent="3"/>
    </xf>
    <xf numFmtId="2" fontId="6" fillId="3" borderId="5" xfId="1" applyNumberFormat="1" applyFont="1" applyFill="1" applyBorder="1" applyAlignment="1">
      <alignment horizontal="right" vertical="top" wrapText="1" indent="3"/>
    </xf>
    <xf numFmtId="0" fontId="6" fillId="3" borderId="6" xfId="1" applyFont="1" applyFill="1" applyBorder="1" applyAlignment="1">
      <alignment horizontal="left" vertical="top" wrapText="1"/>
    </xf>
    <xf numFmtId="2" fontId="5" fillId="4" borderId="4" xfId="1" applyNumberFormat="1" applyFont="1" applyFill="1" applyBorder="1" applyAlignment="1">
      <alignment horizontal="right" vertical="top" wrapText="1" indent="3"/>
    </xf>
    <xf numFmtId="0" fontId="5" fillId="4" borderId="5" xfId="1" applyFont="1" applyFill="1" applyBorder="1" applyAlignment="1">
      <alignment horizontal="right" vertical="top" wrapText="1" indent="3"/>
    </xf>
    <xf numFmtId="0" fontId="5" fillId="0" borderId="5" xfId="1" applyFont="1" applyBorder="1" applyAlignment="1">
      <alignment horizontal="right" vertical="top" wrapText="1" indent="3"/>
    </xf>
    <xf numFmtId="3" fontId="5" fillId="0" borderId="5" xfId="1" applyNumberFormat="1" applyFont="1" applyBorder="1" applyAlignment="1">
      <alignment horizontal="right" vertical="top" wrapText="1" indent="3"/>
    </xf>
    <xf numFmtId="2" fontId="5" fillId="0" borderId="5" xfId="1" applyNumberFormat="1" applyFont="1" applyBorder="1" applyAlignment="1">
      <alignment horizontal="right" vertical="top" wrapText="1" indent="3"/>
    </xf>
    <xf numFmtId="0" fontId="1" fillId="0" borderId="6" xfId="1" applyFont="1" applyBorder="1" applyAlignment="1">
      <alignment horizontal="left" vertical="top" wrapText="1"/>
    </xf>
    <xf numFmtId="0" fontId="1" fillId="4" borderId="6" xfId="1" applyFont="1" applyFill="1" applyBorder="1" applyAlignment="1">
      <alignment horizontal="left" vertical="top" wrapText="1"/>
    </xf>
    <xf numFmtId="3" fontId="4" fillId="0" borderId="0" xfId="1" applyNumberFormat="1" applyFont="1"/>
    <xf numFmtId="0" fontId="5" fillId="4" borderId="4" xfId="1" applyFont="1" applyFill="1" applyBorder="1" applyAlignment="1">
      <alignment horizontal="right" vertical="top" wrapText="1" indent="3"/>
    </xf>
    <xf numFmtId="0" fontId="2" fillId="0" borderId="6" xfId="1" applyFont="1" applyBorder="1" applyAlignment="1">
      <alignment horizontal="left" vertical="top" wrapText="1"/>
    </xf>
    <xf numFmtId="0" fontId="7" fillId="0" borderId="0" xfId="1" applyFont="1" applyAlignment="1">
      <alignment vertical="center"/>
    </xf>
    <xf numFmtId="0" fontId="2" fillId="3" borderId="6" xfId="1" applyFont="1" applyFill="1" applyBorder="1" applyAlignment="1">
      <alignment horizontal="left" vertical="top" wrapText="1"/>
    </xf>
    <xf numFmtId="3" fontId="5" fillId="0" borderId="5" xfId="1" applyNumberFormat="1" applyFont="1" applyBorder="1" applyAlignment="1">
      <alignment horizontal="right" vertical="top" indent="3"/>
    </xf>
    <xf numFmtId="0" fontId="5" fillId="4" borderId="4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left" vertical="top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Continuous" vertical="top"/>
    </xf>
    <xf numFmtId="0" fontId="6" fillId="0" borderId="0" xfId="1" applyFont="1" applyAlignment="1">
      <alignment horizontal="centerContinuous" vertical="top"/>
    </xf>
    <xf numFmtId="2" fontId="6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0" fontId="6" fillId="3" borderId="2" xfId="1" applyFont="1" applyFill="1" applyBorder="1" applyAlignment="1">
      <alignment horizontal="right" vertical="center" wrapText="1" indent="3"/>
    </xf>
    <xf numFmtId="2" fontId="6" fillId="3" borderId="2" xfId="1" applyNumberFormat="1" applyFont="1" applyFill="1" applyBorder="1" applyAlignment="1">
      <alignment horizontal="right" wrapText="1" indent="3"/>
    </xf>
    <xf numFmtId="3" fontId="6" fillId="3" borderId="2" xfId="1" applyNumberFormat="1" applyFont="1" applyFill="1" applyBorder="1" applyAlignment="1">
      <alignment horizontal="right" vertical="center" wrapText="1" indent="3"/>
    </xf>
    <xf numFmtId="3" fontId="5" fillId="3" borderId="2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right" wrapText="1" indent="3"/>
    </xf>
    <xf numFmtId="0" fontId="6" fillId="4" borderId="5" xfId="1" applyFont="1" applyFill="1" applyBorder="1" applyAlignment="1">
      <alignment horizontal="right" vertical="center" wrapText="1" indent="3"/>
    </xf>
    <xf numFmtId="2" fontId="6" fillId="4" borderId="5" xfId="1" applyNumberFormat="1" applyFont="1" applyFill="1" applyBorder="1" applyAlignment="1">
      <alignment horizontal="right" vertical="center" wrapText="1" indent="3"/>
    </xf>
    <xf numFmtId="3" fontId="6" fillId="4" borderId="5" xfId="1" applyNumberFormat="1" applyFont="1" applyFill="1" applyBorder="1" applyAlignment="1">
      <alignment horizontal="right" vertical="center" wrapText="1" indent="3"/>
    </xf>
    <xf numFmtId="3" fontId="6" fillId="0" borderId="5" xfId="1" applyNumberFormat="1" applyFont="1" applyBorder="1" applyAlignment="1">
      <alignment horizontal="right" vertical="center" wrapText="1" indent="3"/>
    </xf>
    <xf numFmtId="0" fontId="6" fillId="0" borderId="5" xfId="1" applyFont="1" applyBorder="1" applyAlignment="1">
      <alignment horizontal="right" vertical="center" wrapText="1" indent="3"/>
    </xf>
    <xf numFmtId="2" fontId="6" fillId="3" borderId="4" xfId="1" applyNumberFormat="1" applyFont="1" applyFill="1" applyBorder="1" applyAlignment="1">
      <alignment horizontal="right" wrapText="1" indent="3"/>
    </xf>
    <xf numFmtId="0" fontId="6" fillId="3" borderId="5" xfId="1" applyFont="1" applyFill="1" applyBorder="1" applyAlignment="1">
      <alignment horizontal="right" vertical="center" wrapText="1" indent="3"/>
    </xf>
    <xf numFmtId="2" fontId="6" fillId="3" borderId="5" xfId="1" applyNumberFormat="1" applyFont="1" applyFill="1" applyBorder="1" applyAlignment="1">
      <alignment horizontal="right" wrapText="1" indent="3"/>
    </xf>
    <xf numFmtId="3" fontId="6" fillId="3" borderId="5" xfId="1" applyNumberFormat="1" applyFont="1" applyFill="1" applyBorder="1" applyAlignment="1">
      <alignment horizontal="right" vertical="center" wrapText="1" indent="3"/>
    </xf>
    <xf numFmtId="3" fontId="5" fillId="3" borderId="5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vertical="center" wrapText="1"/>
    </xf>
    <xf numFmtId="2" fontId="6" fillId="0" borderId="5" xfId="1" applyNumberFormat="1" applyFont="1" applyBorder="1" applyAlignment="1">
      <alignment horizontal="right" vertical="center" wrapText="1" indent="3"/>
    </xf>
    <xf numFmtId="3" fontId="5" fillId="3" borderId="5" xfId="1" applyNumberFormat="1" applyFont="1" applyFill="1" applyBorder="1" applyAlignment="1">
      <alignment horizontal="left" vertical="center" wrapText="1"/>
    </xf>
    <xf numFmtId="0" fontId="4" fillId="4" borderId="0" xfId="1" applyFont="1" applyFill="1" applyAlignment="1">
      <alignment vertical="center"/>
    </xf>
    <xf numFmtId="0" fontId="4" fillId="4" borderId="0" xfId="1" applyFont="1" applyFill="1"/>
    <xf numFmtId="2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3" fontId="6" fillId="4" borderId="0" xfId="1" applyNumberFormat="1" applyFont="1" applyFill="1" applyAlignment="1">
      <alignment horizontal="center" vertical="center" wrapText="1"/>
    </xf>
    <xf numFmtId="2" fontId="6" fillId="3" borderId="5" xfId="1" applyNumberFormat="1" applyFont="1" applyFill="1" applyBorder="1" applyAlignment="1">
      <alignment horizontal="right" vertical="center" wrapText="1" indent="3"/>
    </xf>
    <xf numFmtId="0" fontId="4" fillId="0" borderId="0" xfId="1" applyFont="1" applyAlignment="1">
      <alignment horizontal="left"/>
    </xf>
    <xf numFmtId="3" fontId="6" fillId="4" borderId="5" xfId="2" applyNumberFormat="1" applyFont="1" applyFill="1" applyBorder="1" applyAlignment="1">
      <alignment horizontal="right" vertical="center" wrapText="1" indent="3"/>
    </xf>
    <xf numFmtId="2" fontId="5" fillId="0" borderId="4" xfId="1" applyNumberFormat="1" applyFont="1" applyBorder="1" applyAlignment="1">
      <alignment horizontal="right" wrapText="1" indent="3"/>
    </xf>
    <xf numFmtId="0" fontId="6" fillId="4" borderId="13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3" fontId="6" fillId="4" borderId="10" xfId="2" applyNumberFormat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3" fontId="6" fillId="3" borderId="16" xfId="2" applyNumberFormat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Continuous" vertical="center"/>
    </xf>
    <xf numFmtId="0" fontId="5" fillId="0" borderId="18" xfId="1" applyFont="1" applyBorder="1"/>
    <xf numFmtId="0" fontId="5" fillId="0" borderId="19" xfId="1" applyFont="1" applyBorder="1" applyAlignment="1">
      <alignment horizontal="center"/>
    </xf>
    <xf numFmtId="2" fontId="6" fillId="4" borderId="18" xfId="1" applyNumberFormat="1" applyFont="1" applyFill="1" applyBorder="1" applyAlignment="1">
      <alignment horizontal="center" vertical="center" wrapText="1"/>
    </xf>
    <xf numFmtId="0" fontId="6" fillId="4" borderId="18" xfId="1" applyFont="1" applyFill="1" applyBorder="1" applyAlignment="1">
      <alignment horizontal="center" vertical="center" wrapText="1"/>
    </xf>
    <xf numFmtId="3" fontId="6" fillId="4" borderId="18" xfId="1" applyNumberFormat="1" applyFont="1" applyFill="1" applyBorder="1" applyAlignment="1">
      <alignment horizontal="center" vertical="center" wrapText="1"/>
    </xf>
    <xf numFmtId="0" fontId="6" fillId="4" borderId="19" xfId="1" applyFont="1" applyFill="1" applyBorder="1" applyAlignment="1">
      <alignment horizontal="center" vertical="center" wrapText="1"/>
    </xf>
    <xf numFmtId="2" fontId="6" fillId="3" borderId="18" xfId="1" applyNumberFormat="1" applyFont="1" applyFill="1" applyBorder="1" applyAlignment="1">
      <alignment horizontal="right" wrapText="1" indent="3"/>
    </xf>
    <xf numFmtId="0" fontId="6" fillId="3" borderId="18" xfId="1" applyFont="1" applyFill="1" applyBorder="1" applyAlignment="1">
      <alignment horizontal="right" vertical="center" wrapText="1" indent="3"/>
    </xf>
    <xf numFmtId="3" fontId="6" fillId="3" borderId="18" xfId="1" applyNumberFormat="1" applyFont="1" applyFill="1" applyBorder="1" applyAlignment="1">
      <alignment horizontal="right" vertical="center" wrapText="1" indent="3"/>
    </xf>
    <xf numFmtId="3" fontId="5" fillId="3" borderId="18" xfId="1" applyNumberFormat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vertical="center" wrapText="1"/>
    </xf>
    <xf numFmtId="2" fontId="5" fillId="0" borderId="18" xfId="1" applyNumberFormat="1" applyFont="1" applyBorder="1" applyAlignment="1">
      <alignment horizontal="right" wrapText="1" indent="3"/>
    </xf>
    <xf numFmtId="0" fontId="5" fillId="4" borderId="18" xfId="1" applyFont="1" applyFill="1" applyBorder="1" applyAlignment="1">
      <alignment vertical="center" wrapText="1"/>
    </xf>
    <xf numFmtId="2" fontId="6" fillId="4" borderId="18" xfId="1" applyNumberFormat="1" applyFont="1" applyFill="1" applyBorder="1" applyAlignment="1">
      <alignment horizontal="right" vertical="center" wrapText="1" indent="3"/>
    </xf>
    <xf numFmtId="0" fontId="6" fillId="4" borderId="18" xfId="1" applyFont="1" applyFill="1" applyBorder="1" applyAlignment="1">
      <alignment horizontal="right" vertical="center" wrapText="1" indent="3"/>
    </xf>
    <xf numFmtId="3" fontId="6" fillId="4" borderId="18" xfId="1" applyNumberFormat="1" applyFont="1" applyFill="1" applyBorder="1" applyAlignment="1">
      <alignment horizontal="right" vertical="center" wrapText="1" indent="3"/>
    </xf>
    <xf numFmtId="0" fontId="6" fillId="4" borderId="18" xfId="1" applyFont="1" applyFill="1" applyBorder="1" applyAlignment="1">
      <alignment vertical="center" wrapText="1"/>
    </xf>
    <xf numFmtId="3" fontId="6" fillId="4" borderId="20" xfId="1" applyNumberFormat="1" applyFont="1" applyFill="1" applyBorder="1" applyAlignment="1">
      <alignment horizontal="right" vertical="center" wrapText="1" indent="3"/>
    </xf>
    <xf numFmtId="0" fontId="6" fillId="4" borderId="20" xfId="1" applyFont="1" applyFill="1" applyBorder="1" applyAlignment="1">
      <alignment horizontal="right" vertical="center" wrapText="1" indent="3"/>
    </xf>
    <xf numFmtId="0" fontId="6" fillId="4" borderId="20" xfId="1" applyFont="1" applyFill="1" applyBorder="1" applyAlignment="1">
      <alignment vertical="center" wrapText="1"/>
    </xf>
    <xf numFmtId="2" fontId="6" fillId="3" borderId="18" xfId="1" applyNumberFormat="1" applyFont="1" applyFill="1" applyBorder="1" applyAlignment="1">
      <alignment horizontal="right" vertical="center" wrapText="1" indent="3"/>
    </xf>
    <xf numFmtId="0" fontId="4" fillId="0" borderId="18" xfId="1" applyFont="1" applyBorder="1" applyAlignment="1">
      <alignment vertical="center"/>
    </xf>
    <xf numFmtId="2" fontId="4" fillId="0" borderId="18" xfId="1" applyNumberFormat="1" applyFont="1" applyBorder="1" applyAlignment="1">
      <alignment vertical="center"/>
    </xf>
    <xf numFmtId="3" fontId="10" fillId="0" borderId="19" xfId="1" applyNumberFormat="1" applyFont="1" applyBorder="1" applyAlignment="1">
      <alignment horizontal="center" vertical="center"/>
    </xf>
    <xf numFmtId="2" fontId="5" fillId="0" borderId="18" xfId="1" applyNumberFormat="1" applyFont="1" applyBorder="1" applyAlignment="1">
      <alignment horizontal="right" indent="3"/>
    </xf>
    <xf numFmtId="0" fontId="4" fillId="0" borderId="19" xfId="1" applyFont="1" applyBorder="1" applyAlignment="1">
      <alignment horizontal="center" vertical="center"/>
    </xf>
    <xf numFmtId="3" fontId="6" fillId="4" borderId="18" xfId="2" applyNumberFormat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Continuous" vertical="center"/>
    </xf>
    <xf numFmtId="0" fontId="6" fillId="0" borderId="18" xfId="1" applyFont="1" applyBorder="1" applyAlignment="1">
      <alignment horizontal="centerContinuous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Continuous" vertical="center"/>
    </xf>
    <xf numFmtId="0" fontId="5" fillId="0" borderId="19" xfId="1" applyFont="1" applyBorder="1" applyAlignment="1">
      <alignment horizontal="center" vertical="center"/>
    </xf>
    <xf numFmtId="2" fontId="4" fillId="0" borderId="0" xfId="1" applyNumberFormat="1" applyFont="1"/>
    <xf numFmtId="166" fontId="9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166" fontId="4" fillId="0" borderId="0" xfId="1" applyNumberFormat="1" applyFont="1"/>
    <xf numFmtId="0" fontId="6" fillId="3" borderId="25" xfId="1" applyFont="1" applyFill="1" applyBorder="1" applyAlignment="1">
      <alignment vertical="center"/>
    </xf>
    <xf numFmtId="2" fontId="6" fillId="3" borderId="19" xfId="1" applyNumberFormat="1" applyFont="1" applyFill="1" applyBorder="1" applyAlignment="1">
      <alignment horizontal="right" indent="2"/>
    </xf>
    <xf numFmtId="0" fontId="6" fillId="3" borderId="18" xfId="1" applyFont="1" applyFill="1" applyBorder="1" applyAlignment="1">
      <alignment horizontal="right" vertical="center" indent="2"/>
    </xf>
    <xf numFmtId="2" fontId="6" fillId="3" borderId="18" xfId="1" applyNumberFormat="1" applyFont="1" applyFill="1" applyBorder="1" applyAlignment="1">
      <alignment horizontal="right" indent="2"/>
    </xf>
    <xf numFmtId="3" fontId="6" fillId="3" borderId="18" xfId="2" applyNumberFormat="1" applyFont="1" applyFill="1" applyBorder="1" applyAlignment="1">
      <alignment horizontal="right" vertical="center" indent="2"/>
    </xf>
    <xf numFmtId="0" fontId="6" fillId="3" borderId="23" xfId="1" applyFont="1" applyFill="1" applyBorder="1" applyAlignment="1">
      <alignment horizontal="right" vertical="center" indent="2"/>
    </xf>
    <xf numFmtId="2" fontId="6" fillId="3" borderId="30" xfId="1" applyNumberFormat="1" applyFont="1" applyFill="1" applyBorder="1" applyAlignment="1">
      <alignment horizontal="right" vertical="center" indent="2"/>
    </xf>
    <xf numFmtId="3" fontId="6" fillId="3" borderId="24" xfId="1" applyNumberFormat="1" applyFont="1" applyFill="1" applyBorder="1" applyAlignment="1">
      <alignment horizontal="right" vertical="center" indent="2"/>
    </xf>
    <xf numFmtId="0" fontId="6" fillId="3" borderId="24" xfId="1" applyFont="1" applyFill="1" applyBorder="1" applyAlignment="1">
      <alignment horizontal="right" vertical="center" indent="2"/>
    </xf>
    <xf numFmtId="2" fontId="5" fillId="0" borderId="18" xfId="1" applyNumberFormat="1" applyFont="1" applyBorder="1" applyAlignment="1">
      <alignment horizontal="right" indent="2"/>
    </xf>
    <xf numFmtId="2" fontId="5" fillId="0" borderId="25" xfId="1" applyNumberFormat="1" applyFont="1" applyBorder="1" applyAlignment="1">
      <alignment horizontal="right" indent="2"/>
    </xf>
    <xf numFmtId="0" fontId="6" fillId="3" borderId="23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2" fontId="8" fillId="0" borderId="0" xfId="1" applyNumberFormat="1" applyFont="1"/>
    <xf numFmtId="166" fontId="8" fillId="0" borderId="0" xfId="1" applyNumberFormat="1" applyFont="1" applyAlignment="1">
      <alignment horizontal="center"/>
    </xf>
    <xf numFmtId="2" fontId="6" fillId="3" borderId="31" xfId="1" applyNumberFormat="1" applyFont="1" applyFill="1" applyBorder="1" applyAlignment="1">
      <alignment horizontal="right" indent="2"/>
    </xf>
    <xf numFmtId="0" fontId="6" fillId="3" borderId="20" xfId="1" applyFont="1" applyFill="1" applyBorder="1" applyAlignment="1">
      <alignment horizontal="right" vertical="center" indent="2"/>
    </xf>
    <xf numFmtId="3" fontId="6" fillId="3" borderId="20" xfId="2" applyNumberFormat="1" applyFont="1" applyFill="1" applyBorder="1" applyAlignment="1">
      <alignment horizontal="right" vertical="center" indent="2"/>
    </xf>
    <xf numFmtId="0" fontId="6" fillId="3" borderId="32" xfId="1" applyFont="1" applyFill="1" applyBorder="1" applyAlignment="1">
      <alignment horizontal="right" vertical="center" indent="2"/>
    </xf>
    <xf numFmtId="2" fontId="6" fillId="3" borderId="33" xfId="1" applyNumberFormat="1" applyFont="1" applyFill="1" applyBorder="1" applyAlignment="1">
      <alignment horizontal="right" vertical="center" indent="2"/>
    </xf>
    <xf numFmtId="3" fontId="6" fillId="3" borderId="34" xfId="1" applyNumberFormat="1" applyFont="1" applyFill="1" applyBorder="1" applyAlignment="1">
      <alignment horizontal="right" vertical="center" indent="2"/>
    </xf>
    <xf numFmtId="0" fontId="6" fillId="3" borderId="34" xfId="1" applyFont="1" applyFill="1" applyBorder="1" applyAlignment="1">
      <alignment horizontal="right" vertical="center" indent="2"/>
    </xf>
    <xf numFmtId="2" fontId="5" fillId="0" borderId="20" xfId="1" applyNumberFormat="1" applyFont="1" applyBorder="1" applyAlignment="1">
      <alignment horizontal="right" indent="2"/>
    </xf>
    <xf numFmtId="2" fontId="5" fillId="0" borderId="35" xfId="1" applyNumberFormat="1" applyFont="1" applyBorder="1" applyAlignment="1">
      <alignment horizontal="right" indent="2"/>
    </xf>
    <xf numFmtId="0" fontId="6" fillId="3" borderId="30" xfId="1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center"/>
    </xf>
    <xf numFmtId="2" fontId="4" fillId="0" borderId="0" xfId="1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2" fontId="6" fillId="3" borderId="18" xfId="1" applyNumberFormat="1" applyFont="1" applyFill="1" applyBorder="1" applyAlignment="1">
      <alignment horizontal="right" vertical="center" indent="2"/>
    </xf>
    <xf numFmtId="2" fontId="6" fillId="3" borderId="25" xfId="1" applyNumberFormat="1" applyFont="1" applyFill="1" applyBorder="1" applyAlignment="1">
      <alignment horizontal="right" vertical="center" indent="2"/>
    </xf>
    <xf numFmtId="166" fontId="9" fillId="0" borderId="37" xfId="1" applyNumberFormat="1" applyFont="1" applyBorder="1" applyAlignment="1">
      <alignment horizontal="center"/>
    </xf>
    <xf numFmtId="2" fontId="6" fillId="3" borderId="25" xfId="1" applyNumberFormat="1" applyFont="1" applyFill="1" applyBorder="1" applyAlignment="1">
      <alignment horizontal="right" indent="2"/>
    </xf>
    <xf numFmtId="3" fontId="6" fillId="3" borderId="26" xfId="2" applyNumberFormat="1" applyFont="1" applyFill="1" applyBorder="1" applyAlignment="1">
      <alignment horizontal="right" vertical="center" indent="2"/>
    </xf>
    <xf numFmtId="2" fontId="4" fillId="4" borderId="0" xfId="1" applyNumberFormat="1" applyFont="1" applyFill="1"/>
    <xf numFmtId="166" fontId="9" fillId="4" borderId="20" xfId="1" applyNumberFormat="1" applyFont="1" applyFill="1" applyBorder="1" applyAlignment="1">
      <alignment horizontal="center"/>
    </xf>
    <xf numFmtId="0" fontId="5" fillId="4" borderId="0" xfId="1" applyFont="1" applyFill="1" applyAlignment="1">
      <alignment horizontal="center"/>
    </xf>
    <xf numFmtId="3" fontId="5" fillId="4" borderId="0" xfId="1" applyNumberFormat="1" applyFont="1" applyFill="1" applyAlignment="1">
      <alignment horizontal="center"/>
    </xf>
    <xf numFmtId="0" fontId="5" fillId="4" borderId="0" xfId="1" applyFont="1" applyFill="1"/>
    <xf numFmtId="0" fontId="12" fillId="0" borderId="0" xfId="1" applyFont="1" applyAlignment="1">
      <alignment vertical="center"/>
    </xf>
    <xf numFmtId="2" fontId="12" fillId="0" borderId="0" xfId="1" applyNumberFormat="1" applyFont="1" applyAlignment="1">
      <alignment vertical="center"/>
    </xf>
    <xf numFmtId="166" fontId="12" fillId="0" borderId="0" xfId="1" applyNumberFormat="1" applyFont="1" applyAlignment="1">
      <alignment vertical="center"/>
    </xf>
    <xf numFmtId="3" fontId="6" fillId="3" borderId="24" xfId="2" applyNumberFormat="1" applyFont="1" applyFill="1" applyBorder="1" applyAlignment="1">
      <alignment horizontal="right" vertical="center" indent="2"/>
    </xf>
    <xf numFmtId="2" fontId="5" fillId="0" borderId="39" xfId="1" applyNumberFormat="1" applyFont="1" applyBorder="1" applyAlignment="1">
      <alignment horizontal="right" indent="2"/>
    </xf>
    <xf numFmtId="2" fontId="5" fillId="0" borderId="22" xfId="1" applyNumberFormat="1" applyFont="1" applyBorder="1" applyAlignment="1">
      <alignment horizontal="right" indent="2"/>
    </xf>
    <xf numFmtId="2" fontId="5" fillId="0" borderId="38" xfId="1" applyNumberFormat="1" applyFont="1" applyBorder="1" applyAlignment="1">
      <alignment horizontal="right" indent="2"/>
    </xf>
    <xf numFmtId="2" fontId="5" fillId="0" borderId="21" xfId="1" applyNumberFormat="1" applyFont="1" applyBorder="1" applyAlignment="1">
      <alignment horizontal="right" indent="2"/>
    </xf>
    <xf numFmtId="166" fontId="9" fillId="0" borderId="0" xfId="1" applyNumberFormat="1" applyFont="1" applyAlignment="1">
      <alignment horizontal="center" vertical="center"/>
    </xf>
    <xf numFmtId="0" fontId="6" fillId="3" borderId="19" xfId="1" applyFont="1" applyFill="1" applyBorder="1" applyAlignment="1">
      <alignment horizontal="center" vertical="center" wrapText="1"/>
    </xf>
    <xf numFmtId="166" fontId="9" fillId="0" borderId="31" xfId="1" applyNumberFormat="1" applyFont="1" applyBorder="1" applyAlignment="1">
      <alignment horizontal="center" vertical="center"/>
    </xf>
    <xf numFmtId="4" fontId="6" fillId="3" borderId="18" xfId="2" applyNumberFormat="1" applyFont="1" applyFill="1" applyBorder="1" applyAlignment="1">
      <alignment horizontal="right" vertical="center" indent="2"/>
    </xf>
    <xf numFmtId="0" fontId="6" fillId="3" borderId="19" xfId="1" applyFont="1" applyFill="1" applyBorder="1" applyAlignment="1">
      <alignment horizontal="right" vertical="center" indent="2"/>
    </xf>
    <xf numFmtId="166" fontId="9" fillId="0" borderId="31" xfId="1" applyNumberFormat="1" applyFont="1" applyBorder="1" applyAlignment="1">
      <alignment horizontal="center"/>
    </xf>
    <xf numFmtId="0" fontId="6" fillId="3" borderId="20" xfId="1" applyFont="1" applyFill="1" applyBorder="1" applyAlignment="1">
      <alignment horizontal="center" vertical="center" wrapText="1"/>
    </xf>
    <xf numFmtId="0" fontId="12" fillId="0" borderId="0" xfId="1" applyFont="1"/>
    <xf numFmtId="2" fontId="12" fillId="0" borderId="0" xfId="1" applyNumberFormat="1" applyFont="1"/>
    <xf numFmtId="166" fontId="12" fillId="0" borderId="0" xfId="1" applyNumberFormat="1" applyFont="1"/>
    <xf numFmtId="2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3" fontId="6" fillId="0" borderId="0" xfId="2" applyNumberFormat="1" applyFont="1" applyBorder="1" applyAlignment="1">
      <alignment horizontal="center"/>
    </xf>
    <xf numFmtId="167" fontId="6" fillId="0" borderId="0" xfId="2" applyNumberFormat="1" applyFont="1" applyBorder="1" applyAlignment="1">
      <alignment horizontal="center"/>
    </xf>
    <xf numFmtId="0" fontId="6" fillId="0" borderId="0" xfId="1" applyFont="1"/>
    <xf numFmtId="0" fontId="13" fillId="0" borderId="0" xfId="1" applyFont="1" applyAlignment="1">
      <alignment vertical="center"/>
    </xf>
    <xf numFmtId="2" fontId="13" fillId="0" borderId="0" xfId="1" applyNumberFormat="1" applyFont="1" applyAlignment="1">
      <alignment vertical="center"/>
    </xf>
    <xf numFmtId="166" fontId="14" fillId="0" borderId="0" xfId="1" applyNumberFormat="1" applyFont="1" applyAlignment="1">
      <alignment horizontal="center" vertical="center"/>
    </xf>
    <xf numFmtId="2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/>
    </xf>
    <xf numFmtId="3" fontId="15" fillId="0" borderId="0" xfId="2" applyNumberFormat="1" applyFont="1" applyFill="1" applyBorder="1" applyAlignment="1">
      <alignment horizontal="center" vertical="center"/>
    </xf>
    <xf numFmtId="3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4" fontId="6" fillId="3" borderId="26" xfId="1" applyNumberFormat="1" applyFont="1" applyFill="1" applyBorder="1" applyAlignment="1">
      <alignment horizontal="right" indent="2"/>
    </xf>
    <xf numFmtId="3" fontId="6" fillId="3" borderId="18" xfId="1" applyNumberFormat="1" applyFont="1" applyFill="1" applyBorder="1" applyAlignment="1">
      <alignment horizontal="right" vertical="center" indent="2"/>
    </xf>
    <xf numFmtId="3" fontId="6" fillId="3" borderId="41" xfId="2" applyNumberFormat="1" applyFont="1" applyFill="1" applyBorder="1" applyAlignment="1">
      <alignment horizontal="right" vertical="center" indent="2"/>
    </xf>
    <xf numFmtId="3" fontId="6" fillId="3" borderId="23" xfId="1" applyNumberFormat="1" applyFont="1" applyFill="1" applyBorder="1" applyAlignment="1">
      <alignment horizontal="right" vertical="center" indent="2"/>
    </xf>
    <xf numFmtId="3" fontId="6" fillId="3" borderId="26" xfId="1" applyNumberFormat="1" applyFont="1" applyFill="1" applyBorder="1" applyAlignment="1">
      <alignment horizontal="right" vertical="center" indent="2"/>
    </xf>
    <xf numFmtId="0" fontId="5" fillId="4" borderId="39" xfId="1" applyFont="1" applyFill="1" applyBorder="1" applyAlignment="1">
      <alignment vertical="center" wrapText="1"/>
    </xf>
    <xf numFmtId="0" fontId="5" fillId="4" borderId="25" xfId="1" applyFont="1" applyFill="1" applyBorder="1" applyAlignment="1">
      <alignment vertical="center" wrapText="1"/>
    </xf>
    <xf numFmtId="2" fontId="16" fillId="0" borderId="0" xfId="1" applyNumberFormat="1" applyFont="1"/>
    <xf numFmtId="166" fontId="9" fillId="4" borderId="0" xfId="1" applyNumberFormat="1" applyFont="1" applyFill="1" applyAlignment="1">
      <alignment horizontal="center"/>
    </xf>
    <xf numFmtId="2" fontId="5" fillId="4" borderId="18" xfId="1" applyNumberFormat="1" applyFont="1" applyFill="1" applyBorder="1" applyAlignment="1">
      <alignment horizontal="right" indent="2"/>
    </xf>
    <xf numFmtId="2" fontId="5" fillId="4" borderId="25" xfId="1" applyNumberFormat="1" applyFont="1" applyFill="1" applyBorder="1" applyAlignment="1">
      <alignment horizontal="right" indent="2"/>
    </xf>
    <xf numFmtId="168" fontId="14" fillId="0" borderId="0" xfId="1" applyNumberFormat="1" applyFont="1" applyAlignment="1">
      <alignment horizontal="center"/>
    </xf>
    <xf numFmtId="0" fontId="5" fillId="4" borderId="35" xfId="1" applyFont="1" applyFill="1" applyBorder="1" applyAlignment="1">
      <alignment vertical="center" wrapText="1"/>
    </xf>
    <xf numFmtId="2" fontId="6" fillId="2" borderId="18" xfId="1" applyNumberFormat="1" applyFont="1" applyFill="1" applyBorder="1" applyAlignment="1">
      <alignment horizontal="right" vertical="center" indent="2"/>
    </xf>
    <xf numFmtId="0" fontId="6" fillId="2" borderId="18" xfId="1" applyFont="1" applyFill="1" applyBorder="1" applyAlignment="1">
      <alignment horizontal="right" vertical="center" indent="2"/>
    </xf>
    <xf numFmtId="3" fontId="6" fillId="2" borderId="18" xfId="1" applyNumberFormat="1" applyFont="1" applyFill="1" applyBorder="1" applyAlignment="1">
      <alignment horizontal="right" vertical="center" indent="2"/>
    </xf>
    <xf numFmtId="0" fontId="6" fillId="2" borderId="18" xfId="1" applyFont="1" applyFill="1" applyBorder="1" applyAlignment="1">
      <alignment vertical="center" wrapText="1"/>
    </xf>
    <xf numFmtId="0" fontId="6" fillId="3" borderId="18" xfId="1" applyFont="1" applyFill="1" applyBorder="1" applyAlignment="1">
      <alignment horizontal="right" indent="2"/>
    </xf>
    <xf numFmtId="2" fontId="6" fillId="3" borderId="18" xfId="1" applyNumberFormat="1" applyFont="1" applyFill="1" applyBorder="1" applyAlignment="1">
      <alignment horizontal="right" vertical="center" wrapText="1" indent="2"/>
    </xf>
    <xf numFmtId="0" fontId="6" fillId="3" borderId="18" xfId="1" applyFont="1" applyFill="1" applyBorder="1" applyAlignment="1">
      <alignment horizontal="right" vertical="center" wrapText="1" indent="2"/>
    </xf>
    <xf numFmtId="3" fontId="6" fillId="3" borderId="18" xfId="1" applyNumberFormat="1" applyFont="1" applyFill="1" applyBorder="1" applyAlignment="1">
      <alignment horizontal="right" vertical="center" wrapText="1" indent="2"/>
    </xf>
    <xf numFmtId="2" fontId="5" fillId="4" borderId="18" xfId="1" applyNumberFormat="1" applyFont="1" applyFill="1" applyBorder="1" applyAlignment="1">
      <alignment horizontal="right" vertical="center" wrapText="1" indent="2"/>
    </xf>
    <xf numFmtId="0" fontId="5" fillId="0" borderId="18" xfId="1" applyFont="1" applyBorder="1" applyAlignment="1">
      <alignment vertical="center" wrapText="1"/>
    </xf>
    <xf numFmtId="0" fontId="6" fillId="0" borderId="18" xfId="1" applyFont="1" applyBorder="1" applyAlignment="1">
      <alignment horizontal="right" wrapText="1" indent="2"/>
    </xf>
    <xf numFmtId="0" fontId="6" fillId="4" borderId="18" xfId="1" applyFont="1" applyFill="1" applyBorder="1" applyAlignment="1">
      <alignment horizontal="right" wrapText="1" indent="2"/>
    </xf>
    <xf numFmtId="0" fontId="6" fillId="0" borderId="18" xfId="1" applyFont="1" applyBorder="1" applyAlignment="1">
      <alignment horizontal="left" wrapText="1"/>
    </xf>
    <xf numFmtId="2" fontId="6" fillId="0" borderId="18" xfId="1" applyNumberFormat="1" applyFont="1" applyBorder="1" applyAlignment="1">
      <alignment horizontal="right" indent="2"/>
    </xf>
    <xf numFmtId="0" fontId="6" fillId="4" borderId="18" xfId="1" applyFont="1" applyFill="1" applyBorder="1" applyAlignment="1">
      <alignment horizontal="right" indent="2"/>
    </xf>
    <xf numFmtId="0" fontId="6" fillId="4" borderId="18" xfId="1" applyFont="1" applyFill="1" applyBorder="1" applyAlignment="1">
      <alignment horizontal="right" vertical="center" wrapText="1" indent="2"/>
    </xf>
    <xf numFmtId="0" fontId="6" fillId="0" borderId="18" xfId="1" applyFont="1" applyBorder="1" applyAlignment="1">
      <alignment horizontal="right" vertical="center" wrapText="1" indent="2"/>
    </xf>
    <xf numFmtId="0" fontId="6" fillId="0" borderId="18" xfId="1" applyFont="1" applyBorder="1" applyAlignment="1">
      <alignment vertical="center" wrapText="1"/>
    </xf>
    <xf numFmtId="0" fontId="5" fillId="4" borderId="18" xfId="1" applyFont="1" applyFill="1" applyBorder="1"/>
    <xf numFmtId="0" fontId="6" fillId="0" borderId="18" xfId="1" applyFont="1" applyBorder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2" fontId="0" fillId="0" borderId="0" xfId="0" applyNumberFormat="1"/>
    <xf numFmtId="0" fontId="0" fillId="0" borderId="0" xfId="0" applyAlignment="1">
      <alignment horizontal="center"/>
    </xf>
    <xf numFmtId="0" fontId="0" fillId="4" borderId="18" xfId="0" applyFill="1" applyBorder="1"/>
    <xf numFmtId="0" fontId="0" fillId="4" borderId="0" xfId="0" applyFill="1"/>
    <xf numFmtId="0" fontId="0" fillId="4" borderId="19" xfId="0" applyFill="1" applyBorder="1"/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6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3" fontId="0" fillId="0" borderId="0" xfId="0" applyNumberFormat="1"/>
    <xf numFmtId="164" fontId="2" fillId="0" borderId="0" xfId="0" applyNumberFormat="1" applyFont="1"/>
    <xf numFmtId="0" fontId="2" fillId="0" borderId="0" xfId="0" applyFont="1"/>
    <xf numFmtId="3" fontId="0" fillId="0" borderId="42" xfId="0" applyNumberFormat="1" applyBorder="1"/>
    <xf numFmtId="9" fontId="0" fillId="0" borderId="0" xfId="0" applyNumberFormat="1"/>
    <xf numFmtId="10" fontId="0" fillId="0" borderId="0" xfId="0" applyNumberFormat="1"/>
    <xf numFmtId="3" fontId="0" fillId="0" borderId="43" xfId="0" applyNumberFormat="1" applyBorder="1"/>
    <xf numFmtId="0" fontId="2" fillId="0" borderId="44" xfId="0" applyFont="1" applyBorder="1"/>
    <xf numFmtId="0" fontId="2" fillId="0" borderId="45" xfId="0" applyFont="1" applyBorder="1"/>
    <xf numFmtId="3" fontId="2" fillId="0" borderId="45" xfId="0" applyNumberFormat="1" applyFont="1" applyBorder="1"/>
    <xf numFmtId="0" fontId="0" fillId="0" borderId="45" xfId="0" applyBorder="1"/>
    <xf numFmtId="0" fontId="2" fillId="0" borderId="46" xfId="0" applyFont="1" applyBorder="1"/>
    <xf numFmtId="0" fontId="2" fillId="0" borderId="47" xfId="0" applyFont="1" applyBorder="1"/>
    <xf numFmtId="0" fontId="2" fillId="0" borderId="48" xfId="0" applyFont="1" applyBorder="1"/>
    <xf numFmtId="0" fontId="0" fillId="0" borderId="48" xfId="0" applyBorder="1"/>
    <xf numFmtId="0" fontId="2" fillId="0" borderId="43" xfId="0" applyFont="1" applyBorder="1"/>
    <xf numFmtId="0" fontId="2" fillId="0" borderId="49" xfId="0" applyFont="1" applyBorder="1"/>
    <xf numFmtId="0" fontId="2" fillId="0" borderId="50" xfId="0" applyFont="1" applyBorder="1"/>
    <xf numFmtId="0" fontId="17" fillId="0" borderId="0" xfId="0" applyFont="1"/>
    <xf numFmtId="0" fontId="0" fillId="0" borderId="6" xfId="1" applyFont="1" applyBorder="1" applyAlignment="1">
      <alignment horizontal="left" vertical="top" wrapText="1"/>
    </xf>
    <xf numFmtId="0" fontId="0" fillId="4" borderId="6" xfId="1" applyFont="1" applyFill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  <xf numFmtId="3" fontId="5" fillId="4" borderId="5" xfId="1" applyNumberFormat="1" applyFont="1" applyFill="1" applyBorder="1" applyAlignment="1">
      <alignment horizontal="right" vertical="top" wrapText="1" indent="3"/>
    </xf>
    <xf numFmtId="2" fontId="5" fillId="4" borderId="5" xfId="1" applyNumberFormat="1" applyFont="1" applyFill="1" applyBorder="1" applyAlignment="1">
      <alignment horizontal="right" vertical="top" wrapText="1" indent="3"/>
    </xf>
    <xf numFmtId="3" fontId="5" fillId="3" borderId="12" xfId="1" applyNumberFormat="1" applyFont="1" applyFill="1" applyBorder="1" applyAlignment="1">
      <alignment horizontal="left" vertical="center" wrapText="1"/>
    </xf>
    <xf numFmtId="2" fontId="6" fillId="0" borderId="22" xfId="1" applyNumberFormat="1" applyFont="1" applyBorder="1" applyAlignment="1">
      <alignment horizontal="right" indent="2"/>
    </xf>
    <xf numFmtId="0" fontId="5" fillId="0" borderId="0" xfId="1" applyFont="1" applyAlignment="1">
      <alignment horizontal="center" vertical="center"/>
    </xf>
    <xf numFmtId="2" fontId="6" fillId="0" borderId="21" xfId="1" applyNumberFormat="1" applyFont="1" applyBorder="1" applyAlignment="1">
      <alignment horizontal="right" indent="2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/>
    <xf numFmtId="0" fontId="0" fillId="4" borderId="5" xfId="0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 wrapText="1"/>
    </xf>
    <xf numFmtId="2" fontId="6" fillId="4" borderId="5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2" fontId="5" fillId="0" borderId="5" xfId="0" applyNumberFormat="1" applyFont="1" applyBorder="1" applyAlignment="1">
      <alignment horizontal="right" vertical="center" wrapText="1" indent="3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right" indent="3"/>
    </xf>
    <xf numFmtId="0" fontId="6" fillId="3" borderId="5" xfId="0" applyFont="1" applyFill="1" applyBorder="1" applyAlignment="1">
      <alignment horizontal="right" vertical="center" wrapText="1" indent="3"/>
    </xf>
    <xf numFmtId="2" fontId="6" fillId="3" borderId="5" xfId="0" applyNumberFormat="1" applyFont="1" applyFill="1" applyBorder="1" applyAlignment="1">
      <alignment horizontal="right" vertical="center" wrapText="1" indent="3"/>
    </xf>
    <xf numFmtId="0" fontId="0" fillId="0" borderId="5" xfId="0" applyBorder="1" applyAlignment="1">
      <alignment horizontal="right" indent="3"/>
    </xf>
    <xf numFmtId="0" fontId="5" fillId="0" borderId="5" xfId="0" applyFont="1" applyBorder="1" applyAlignment="1">
      <alignment horizontal="right" indent="3"/>
    </xf>
    <xf numFmtId="0" fontId="6" fillId="3" borderId="5" xfId="0" applyFont="1" applyFill="1" applyBorder="1" applyAlignment="1">
      <alignment horizontal="right" indent="3"/>
    </xf>
    <xf numFmtId="0" fontId="0" fillId="0" borderId="5" xfId="0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right" indent="3"/>
    </xf>
    <xf numFmtId="2" fontId="6" fillId="2" borderId="5" xfId="0" applyNumberFormat="1" applyFont="1" applyFill="1" applyBorder="1" applyAlignment="1">
      <alignment horizontal="right" vertical="center" wrapText="1" indent="3"/>
    </xf>
    <xf numFmtId="0" fontId="0" fillId="6" borderId="0" xfId="0" applyFill="1"/>
    <xf numFmtId="169" fontId="0" fillId="0" borderId="0" xfId="0" applyNumberFormat="1"/>
    <xf numFmtId="0" fontId="6" fillId="3" borderId="25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3" fontId="6" fillId="3" borderId="29" xfId="2" applyNumberFormat="1" applyFont="1" applyFill="1" applyBorder="1" applyAlignment="1">
      <alignment horizontal="center" vertical="center" wrapText="1"/>
    </xf>
    <xf numFmtId="3" fontId="6" fillId="3" borderId="28" xfId="2" applyNumberFormat="1" applyFont="1" applyFill="1" applyBorder="1" applyAlignment="1">
      <alignment horizontal="center" vertical="center" wrapText="1"/>
    </xf>
    <xf numFmtId="3" fontId="6" fillId="3" borderId="23" xfId="1" applyNumberFormat="1" applyFont="1" applyFill="1" applyBorder="1" applyAlignment="1">
      <alignment horizontal="center" vertical="center" wrapText="1"/>
    </xf>
    <xf numFmtId="3" fontId="6" fillId="3" borderId="18" xfId="1" applyNumberFormat="1" applyFont="1" applyFill="1" applyBorder="1" applyAlignment="1">
      <alignment horizontal="center" vertical="center" wrapText="1"/>
    </xf>
    <xf numFmtId="3" fontId="6" fillId="3" borderId="25" xfId="1" applyNumberFormat="1" applyFont="1" applyFill="1" applyBorder="1" applyAlignment="1">
      <alignment horizontal="center" vertical="center" wrapText="1"/>
    </xf>
    <xf numFmtId="3" fontId="6" fillId="3" borderId="40" xfId="1" applyNumberFormat="1" applyFont="1" applyFill="1" applyBorder="1" applyAlignment="1">
      <alignment horizontal="center" vertical="center" wrapText="1"/>
    </xf>
    <xf numFmtId="3" fontId="6" fillId="3" borderId="27" xfId="1" applyNumberFormat="1" applyFont="1" applyFill="1" applyBorder="1" applyAlignment="1">
      <alignment horizontal="center" vertical="center" wrapText="1"/>
    </xf>
    <xf numFmtId="3" fontId="6" fillId="3" borderId="19" xfId="1" applyNumberFormat="1" applyFont="1" applyFill="1" applyBorder="1" applyAlignment="1">
      <alignment horizontal="center" vertical="center" wrapText="1"/>
    </xf>
    <xf numFmtId="3" fontId="6" fillId="3" borderId="23" xfId="2" applyNumberFormat="1" applyFont="1" applyFill="1" applyBorder="1" applyAlignment="1">
      <alignment horizontal="center" vertical="center" wrapText="1"/>
    </xf>
    <xf numFmtId="3" fontId="6" fillId="3" borderId="18" xfId="2" applyNumberFormat="1" applyFont="1" applyFill="1" applyBorder="1" applyAlignment="1">
      <alignment horizontal="center" vertical="center" wrapText="1"/>
    </xf>
    <xf numFmtId="3" fontId="6" fillId="3" borderId="26" xfId="1" applyNumberFormat="1" applyFont="1" applyFill="1" applyBorder="1" applyAlignment="1">
      <alignment horizontal="center" vertical="center" wrapText="1"/>
    </xf>
    <xf numFmtId="0" fontId="6" fillId="3" borderId="40" xfId="1" applyFont="1" applyFill="1" applyBorder="1" applyAlignment="1">
      <alignment horizontal="center" vertical="center" wrapText="1"/>
    </xf>
    <xf numFmtId="3" fontId="6" fillId="3" borderId="36" xfId="2" applyNumberFormat="1" applyFont="1" applyFill="1" applyBorder="1" applyAlignment="1">
      <alignment horizontal="center" vertical="center" wrapText="1"/>
    </xf>
    <xf numFmtId="3" fontId="6" fillId="3" borderId="34" xfId="2" applyNumberFormat="1" applyFont="1" applyFill="1" applyBorder="1" applyAlignment="1">
      <alignment horizontal="center" vertical="center" wrapText="1"/>
    </xf>
    <xf numFmtId="3" fontId="6" fillId="3" borderId="30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3" fontId="5" fillId="0" borderId="12" xfId="1" applyNumberFormat="1" applyFont="1" applyBorder="1" applyAlignment="1">
      <alignment horizontal="center" vertical="center" wrapText="1"/>
    </xf>
    <xf numFmtId="3" fontId="5" fillId="0" borderId="11" xfId="1" applyNumberFormat="1" applyFont="1" applyBorder="1" applyAlignment="1">
      <alignment horizontal="center" vertical="center" wrapText="1"/>
    </xf>
    <xf numFmtId="3" fontId="5" fillId="0" borderId="10" xfId="1" applyNumberFormat="1" applyFont="1" applyBorder="1" applyAlignment="1">
      <alignment horizontal="center" vertical="center" wrapText="1"/>
    </xf>
    <xf numFmtId="3" fontId="5" fillId="4" borderId="12" xfId="1" applyNumberFormat="1" applyFont="1" applyFill="1" applyBorder="1" applyAlignment="1">
      <alignment horizontal="center" vertical="center" wrapText="1"/>
    </xf>
    <xf numFmtId="3" fontId="5" fillId="4" borderId="11" xfId="1" applyNumberFormat="1" applyFont="1" applyFill="1" applyBorder="1" applyAlignment="1">
      <alignment horizontal="center" vertical="center" wrapText="1"/>
    </xf>
    <xf numFmtId="3" fontId="5" fillId="4" borderId="10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3" fontId="5" fillId="0" borderId="12" xfId="2" applyNumberFormat="1" applyFont="1" applyBorder="1" applyAlignment="1">
      <alignment horizontal="center" vertical="center"/>
    </xf>
    <xf numFmtId="3" fontId="5" fillId="0" borderId="11" xfId="2" applyNumberFormat="1" applyFont="1" applyBorder="1" applyAlignment="1">
      <alignment horizontal="center" vertical="center"/>
    </xf>
    <xf numFmtId="3" fontId="5" fillId="0" borderId="10" xfId="2" applyNumberFormat="1" applyFont="1" applyBorder="1" applyAlignment="1">
      <alignment horizontal="center" vertical="center"/>
    </xf>
    <xf numFmtId="3" fontId="5" fillId="4" borderId="12" xfId="1" applyNumberFormat="1" applyFont="1" applyFill="1" applyBorder="1" applyAlignment="1">
      <alignment horizontal="center" vertical="center"/>
    </xf>
    <xf numFmtId="3" fontId="5" fillId="4" borderId="11" xfId="1" applyNumberFormat="1" applyFont="1" applyFill="1" applyBorder="1" applyAlignment="1">
      <alignment horizontal="center" vertical="center"/>
    </xf>
    <xf numFmtId="3" fontId="5" fillId="4" borderId="10" xfId="1" applyNumberFormat="1" applyFont="1" applyFill="1" applyBorder="1" applyAlignment="1">
      <alignment horizontal="center" vertical="center"/>
    </xf>
    <xf numFmtId="3" fontId="5" fillId="4" borderId="5" xfId="1" applyNumberFormat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" fontId="5" fillId="4" borderId="51" xfId="1" applyNumberFormat="1" applyFont="1" applyFill="1" applyBorder="1" applyAlignment="1">
      <alignment horizontal="center" vertical="center" wrapText="1"/>
    </xf>
    <xf numFmtId="3" fontId="5" fillId="4" borderId="0" xfId="1" applyNumberFormat="1" applyFont="1" applyFill="1" applyAlignment="1">
      <alignment horizontal="center" vertical="center" wrapText="1"/>
    </xf>
    <xf numFmtId="3" fontId="5" fillId="4" borderId="37" xfId="1" applyNumberFormat="1" applyFont="1" applyFill="1" applyBorder="1" applyAlignment="1">
      <alignment horizontal="center" vertical="center" wrapText="1"/>
    </xf>
    <xf numFmtId="3" fontId="5" fillId="0" borderId="51" xfId="2" applyNumberFormat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center" vertical="center"/>
    </xf>
    <xf numFmtId="3" fontId="5" fillId="0" borderId="37" xfId="2" applyNumberFormat="1" applyFont="1" applyBorder="1" applyAlignment="1">
      <alignment horizontal="center" vertical="center"/>
    </xf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5" borderId="0" xfId="0" applyFill="1"/>
    <xf numFmtId="0" fontId="2" fillId="0" borderId="0" xfId="0" applyFont="1"/>
    <xf numFmtId="0" fontId="0" fillId="0" borderId="0" xfId="0" applyAlignment="1">
      <alignment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Carlow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18,629
Invalid Ballot Papers 120
Valid Poll 7,985
Number of Seats 7
Quota 999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FINTAN PHELAN (FF)
ANDREA DALTON (FF)
FERGAL BROWNE (FG)
JOHN CASSIN (IndI)
KEN MURNANE (FF)
PAUL DOOGUE (FG)
ADRIENNE WALLACE (PBP)
</a:t>
          </a:r>
        </a:p>
      </xdr:txBody>
    </xdr:sp>
    <xdr:clientData/>
  </xdr:twoCellAnchor>
  <xdr:twoCellAnchor>
    <xdr:from>
      <xdr:col>1</xdr:col>
      <xdr:colOff>0</xdr:colOff>
      <xdr:row>52</xdr:row>
      <xdr:rowOff>53340</xdr:rowOff>
    </xdr:from>
    <xdr:to>
      <xdr:col>5</xdr:col>
      <xdr:colOff>563880</xdr:colOff>
      <xdr:row>58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Muinebheag LEA
</a:t>
          </a:r>
        </a:p>
      </xdr:txBody>
    </xdr:sp>
    <xdr:clientData/>
  </xdr:twoCellAnchor>
  <xdr:twoCellAnchor>
    <xdr:from>
      <xdr:col>6</xdr:col>
      <xdr:colOff>76200</xdr:colOff>
      <xdr:row>52</xdr:row>
      <xdr:rowOff>30480</xdr:rowOff>
    </xdr:from>
    <xdr:to>
      <xdr:col>11</xdr:col>
      <xdr:colOff>30480</xdr:colOff>
      <xdr:row>58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14,100
Invalid Ballot Papers 138
Valid Poll 7,093
Number of Seats 5
Quota 1,183
</a:t>
          </a:r>
        </a:p>
      </xdr:txBody>
    </xdr:sp>
    <xdr:clientData/>
  </xdr:twoCellAnchor>
  <xdr:twoCellAnchor>
    <xdr:from>
      <xdr:col>11</xdr:col>
      <xdr:colOff>121920</xdr:colOff>
      <xdr:row>52</xdr:row>
      <xdr:rowOff>0</xdr:rowOff>
    </xdr:from>
    <xdr:to>
      <xdr:col>16</xdr:col>
      <xdr:colOff>76200</xdr:colOff>
      <xdr:row>57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KINSELLA (FG)
WILLIE QUINN (Lab)
ANDY GLADNEY (SF)
DANIEL PENDER (FF)
MICHAEL DORAN (FG)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Tullow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16,167
Invalid Ballot Papers 71
Valid Poll 7,797
Number of Seats 6
Quota 1,114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PENDER (FF)
CHARLIE MURPHY (Non-P)
WILL PATON (Non-P)
BEN WARD (FG)
BRIAN O'DONOGHUE (FG)
JIM DEANE (SF)
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Bailieborough-Cootehill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21,410
Invalid Ballot Papers 141
Valid Poll 12,006
Number of Seats 6
Quota 1,716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SARAH O'REILLY (Ant)
CARMEL BRADY (FG)
STIOFÁN CONATY (SF)
CLIFFORD KELLY (FF)
VAL SMITH (FG)
NIALL SMITH (FF)
</a:t>
          </a:r>
        </a:p>
      </xdr:txBody>
    </xdr:sp>
    <xdr:clientData/>
  </xdr:twoCellAnchor>
  <xdr:twoCellAnchor>
    <xdr:from>
      <xdr:col>1</xdr:col>
      <xdr:colOff>0</xdr:colOff>
      <xdr:row>41</xdr:row>
      <xdr:rowOff>53340</xdr:rowOff>
    </xdr:from>
    <xdr:to>
      <xdr:col>5</xdr:col>
      <xdr:colOff>563880</xdr:colOff>
      <xdr:row>47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Ballyjamesduff LEA - Cavan County Council 
</a:t>
          </a:r>
        </a:p>
      </xdr:txBody>
    </xdr:sp>
    <xdr:clientData/>
  </xdr:twoCellAnchor>
  <xdr:twoCellAnchor>
    <xdr:from>
      <xdr:col>6</xdr:col>
      <xdr:colOff>76200</xdr:colOff>
      <xdr:row>41</xdr:row>
      <xdr:rowOff>30480</xdr:rowOff>
    </xdr:from>
    <xdr:to>
      <xdr:col>11</xdr:col>
      <xdr:colOff>30480</xdr:colOff>
      <xdr:row>47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12,010
Invalid Ballot Papers 112
Valid Poll 11,898
Number of Seats 6
Quota 1,700
</a:t>
          </a:r>
        </a:p>
      </xdr:txBody>
    </xdr:sp>
    <xdr:clientData/>
  </xdr:twoCellAnchor>
  <xdr:twoCellAnchor>
    <xdr:from>
      <xdr:col>11</xdr:col>
      <xdr:colOff>121920</xdr:colOff>
      <xdr:row>41</xdr:row>
      <xdr:rowOff>0</xdr:rowOff>
    </xdr:from>
    <xdr:to>
      <xdr:col>16</xdr:col>
      <xdr:colOff>76200</xdr:colOff>
      <xdr:row>46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P. O'REILLY (IndI)
TREVOR SMITH (FG)
PHILIP 'GUNNER' BRADY (FF)
WINSTON BENNETT (FG)
NOEL CONNELL (SF)
TP O'REILLY (FG)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Cavan-Belturbet LEA - Cavan County Council 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19,195
Invalid Ballot Papers 120
Valid Poll 10,010
Number of Seats 6
Quota 1,431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AINE SMITH (FF)
BRENDAN FAYE
DAMIEN BRADY (SF)
PATRICIA WALSH (FF)
JOHN PAUL FEELEY (FF)
NIAMH BRADY (FG)
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24,226</a:t>
          </a:r>
          <a:r>
            <a:rPr lang="en-IE" sz="1100" b="1" kern="1200">
              <a:solidFill>
                <a:srgbClr val="005000"/>
              </a:solidFill>
            </a:rPr>
            <a:t>
Invalid Ballot Papers 183
Valid Poll 11,776
Number of Seats 7
Quota 1,473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DALY (FF)
MARY HOWARD (FG)
PAUL MURPHY (FG)
ANTOINETTE BAKER BASHUA (FF)
TOMMY GUILFOYLE (SF)
CLARE COLLERAN MOLLOY (FF)
TOM O’CALLAGHAN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Ennistimon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15,032</a:t>
          </a:r>
          <a:r>
            <a:rPr lang="en-IE" sz="1100" b="1" kern="1200">
              <a:solidFill>
                <a:srgbClr val="005000"/>
              </a:solidFill>
            </a:rPr>
            <a:t>
Invalid Ballot Papers 82
Valid Poll 9,077
Number of Seats 4
Quota 1,816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BILL SLATTERY (FG)
JOE GARRIHY (FG)
SHANE TALTY (FF)
JOE KILLEEN (FF)
</a:t>
          </a:r>
        </a:p>
      </xdr:txBody>
    </xdr:sp>
    <xdr:clientData/>
  </xdr:twoCellAnchor>
  <xdr:twoCellAnchor>
    <xdr:from>
      <xdr:col>1</xdr:col>
      <xdr:colOff>0</xdr:colOff>
      <xdr:row>75</xdr:row>
      <xdr:rowOff>53340</xdr:rowOff>
    </xdr:from>
    <xdr:to>
      <xdr:col>5</xdr:col>
      <xdr:colOff>563880</xdr:colOff>
      <xdr:row>81</xdr:row>
      <xdr:rowOff>38100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Killaloe LEA
</a:t>
          </a:r>
        </a:p>
      </xdr:txBody>
    </xdr:sp>
    <xdr:clientData/>
  </xdr:twoCellAnchor>
  <xdr:twoCellAnchor>
    <xdr:from>
      <xdr:col>6</xdr:col>
      <xdr:colOff>76200</xdr:colOff>
      <xdr:row>75</xdr:row>
      <xdr:rowOff>30480</xdr:rowOff>
    </xdr:from>
    <xdr:to>
      <xdr:col>11</xdr:col>
      <xdr:colOff>30480</xdr:colOff>
      <xdr:row>81</xdr:row>
      <xdr:rowOff>15240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17,151</a:t>
          </a:r>
          <a:r>
            <a:rPr lang="en-IE" sz="1100" b="1" kern="1200">
              <a:solidFill>
                <a:srgbClr val="005000"/>
              </a:solidFill>
            </a:rPr>
            <a:t>
Invalid Ballot Papers 77
Valid Poll 10,404
Number of Seats 5
Quota 1,735
</a:t>
          </a:r>
        </a:p>
      </xdr:txBody>
    </xdr:sp>
    <xdr:clientData/>
  </xdr:twoCellAnchor>
  <xdr:twoCellAnchor>
    <xdr:from>
      <xdr:col>11</xdr:col>
      <xdr:colOff>121920</xdr:colOff>
      <xdr:row>75</xdr:row>
      <xdr:rowOff>0</xdr:rowOff>
    </xdr:from>
    <xdr:to>
      <xdr:col>16</xdr:col>
      <xdr:colOff>76200</xdr:colOff>
      <xdr:row>80</xdr:row>
      <xdr:rowOff>167640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COONEY (FG)
PAT HAYES (FF)
ALAN O’CALLAGHAN (FF)
PAT BURKE (FG)
TONY O’BRIEN (FF)
</a:t>
          </a:r>
        </a:p>
      </xdr:txBody>
    </xdr:sp>
    <xdr:clientData/>
  </xdr:twoCellAnchor>
  <xdr:twoCellAnchor>
    <xdr:from>
      <xdr:col>1</xdr:col>
      <xdr:colOff>0</xdr:colOff>
      <xdr:row>108</xdr:row>
      <xdr:rowOff>53340</xdr:rowOff>
    </xdr:from>
    <xdr:to>
      <xdr:col>5</xdr:col>
      <xdr:colOff>563880</xdr:colOff>
      <xdr:row>114</xdr:row>
      <xdr:rowOff>38100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Kilrush LEA
</a:t>
          </a:r>
        </a:p>
      </xdr:txBody>
    </xdr:sp>
    <xdr:clientData/>
  </xdr:twoCellAnchor>
  <xdr:twoCellAnchor>
    <xdr:from>
      <xdr:col>6</xdr:col>
      <xdr:colOff>76200</xdr:colOff>
      <xdr:row>108</xdr:row>
      <xdr:rowOff>30480</xdr:rowOff>
    </xdr:from>
    <xdr:to>
      <xdr:col>11</xdr:col>
      <xdr:colOff>30480</xdr:colOff>
      <xdr:row>114</xdr:row>
      <xdr:rowOff>15240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18,802</a:t>
          </a:r>
          <a:r>
            <a:rPr lang="en-IE" sz="1100" b="1" kern="1200">
              <a:solidFill>
                <a:srgbClr val="005000"/>
              </a:solidFill>
            </a:rPr>
            <a:t>
Invalid Ballot Papers 91
Valid Poll 10,901
Number of Seats 5
Quota 1,817
</a:t>
          </a:r>
        </a:p>
      </xdr:txBody>
    </xdr:sp>
    <xdr:clientData/>
  </xdr:twoCellAnchor>
  <xdr:twoCellAnchor>
    <xdr:from>
      <xdr:col>11</xdr:col>
      <xdr:colOff>121920</xdr:colOff>
      <xdr:row>108</xdr:row>
      <xdr:rowOff>0</xdr:rowOff>
    </xdr:from>
    <xdr:to>
      <xdr:col>16</xdr:col>
      <xdr:colOff>76200</xdr:colOff>
      <xdr:row>113</xdr:row>
      <xdr:rowOff>167640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DINNY GOULD (Non-P)
RITA MCINERNEY (FF)
IAN LYNCH (Non-P)
GABRIEL KEATING (FG)
MICHAEL SHANNON (FF)
</a:t>
          </a:r>
        </a:p>
      </xdr:txBody>
    </xdr:sp>
    <xdr:clientData/>
  </xdr:twoCellAnchor>
  <xdr:twoCellAnchor>
    <xdr:from>
      <xdr:col>1</xdr:col>
      <xdr:colOff>0</xdr:colOff>
      <xdr:row>149</xdr:row>
      <xdr:rowOff>53340</xdr:rowOff>
    </xdr:from>
    <xdr:to>
      <xdr:col>5</xdr:col>
      <xdr:colOff>563880</xdr:colOff>
      <xdr:row>155</xdr:row>
      <xdr:rowOff>38100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Shannon LEA
</a:t>
          </a:r>
        </a:p>
      </xdr:txBody>
    </xdr:sp>
    <xdr:clientData/>
  </xdr:twoCellAnchor>
  <xdr:twoCellAnchor>
    <xdr:from>
      <xdr:col>6</xdr:col>
      <xdr:colOff>76200</xdr:colOff>
      <xdr:row>149</xdr:row>
      <xdr:rowOff>30480</xdr:rowOff>
    </xdr:from>
    <xdr:to>
      <xdr:col>11</xdr:col>
      <xdr:colOff>30480</xdr:colOff>
      <xdr:row>155</xdr:row>
      <xdr:rowOff>15240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23,726</a:t>
          </a:r>
          <a:r>
            <a:rPr lang="en-IE" sz="1100" b="1" kern="1200">
              <a:solidFill>
                <a:srgbClr val="005000"/>
              </a:solidFill>
            </a:rPr>
            <a:t>
Invalid Ballot Papers 138
Valid Poll 11,641
Number of Seats 7
Quota 1,456
</a:t>
          </a:r>
        </a:p>
      </xdr:txBody>
    </xdr:sp>
    <xdr:clientData/>
  </xdr:twoCellAnchor>
  <xdr:twoCellAnchor>
    <xdr:from>
      <xdr:col>11</xdr:col>
      <xdr:colOff>121920</xdr:colOff>
      <xdr:row>149</xdr:row>
      <xdr:rowOff>0</xdr:rowOff>
    </xdr:from>
    <xdr:to>
      <xdr:col>16</xdr:col>
      <xdr:colOff>76200</xdr:colOff>
      <xdr:row>154</xdr:row>
      <xdr:rowOff>167640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GRIFFIN (FF)
DONNA MCGETTIGAN (SF)
RACHEL HARTIGAN (FF)
JOHN CROWE (FG)
PAT O’GORMAN (FF)
MICHAEL BEGLEY (Non-P)
TONY MULCAHY (FG)
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North East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32,628
Invalid Ballot Papers 190
Valid Poll 13,881
Number of Seats 6
Quota 1,984
</a:t>
          </a:r>
        </a:p>
      </xdr:txBody>
    </xdr:sp>
    <xdr:clientData/>
  </xdr:twoCellAnchor>
  <xdr:twoCellAnchor>
    <xdr:from>
      <xdr:col>11</xdr:col>
      <xdr:colOff>121920</xdr:colOff>
      <xdr:row>0</xdr:row>
      <xdr:rowOff>85724</xdr:rowOff>
    </xdr:from>
    <xdr:to>
      <xdr:col>16</xdr:col>
      <xdr:colOff>76200</xdr:colOff>
      <xdr:row>7</xdr:row>
      <xdr:rowOff>76200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/>
      </xdr:nvSpPr>
      <xdr:spPr>
        <a:xfrm>
          <a:off x="6827520" y="85724"/>
          <a:ext cx="3002280" cy="1270636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KEN O’FLYNN (IndI)
JOHN MAHER (Lab)
JOE KAVANAGH (FG)
MARGARET MCDONNELL (FF)
TED TYNAN (Non-P)
OLIVER MORAN (Grn)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North West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30,018
Invalid Ballot Papers 257
Valid Poll 12,269
Number of Seats 6
Quota 1,753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FITZGERALD (FF)
DAMIAN BOYLAN (FG)
JOHN SHEEHAN (FF)
MICHELLE GOULD (SF)
KENNETH COLLINS (SF)
BRIAN MCCARTHY (PBP)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Central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26,020
Invalid Ballot Papers 108
Valid Poll 10,692
Number of Seats 6
Quota 1,528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O’CALLAGHAN (FG)
SEÁN MARTIN (FF)
PÁDRAIG RICE (SD)
FIONA KERINS (SF)
PAUDIE DINEEN (Non-P)
DAN BOYLE (Grn)
</a:t>
          </a:r>
        </a:p>
      </xdr:txBody>
    </xdr:sp>
    <xdr:clientData/>
  </xdr:twoCellAnchor>
  <xdr:twoCellAnchor>
    <xdr:from>
      <xdr:col>1</xdr:col>
      <xdr:colOff>0</xdr:colOff>
      <xdr:row>132</xdr:row>
      <xdr:rowOff>53340</xdr:rowOff>
    </xdr:from>
    <xdr:to>
      <xdr:col>5</xdr:col>
      <xdr:colOff>563880</xdr:colOff>
      <xdr:row>138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/>
      </xdr:nvSpPr>
      <xdr:spPr>
        <a:xfrm>
          <a:off x="37338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East LEA
</a:t>
          </a:r>
        </a:p>
      </xdr:txBody>
    </xdr:sp>
    <xdr:clientData/>
  </xdr:twoCellAnchor>
  <xdr:twoCellAnchor>
    <xdr:from>
      <xdr:col>6</xdr:col>
      <xdr:colOff>76200</xdr:colOff>
      <xdr:row>132</xdr:row>
      <xdr:rowOff>30480</xdr:rowOff>
    </xdr:from>
    <xdr:to>
      <xdr:col>11</xdr:col>
      <xdr:colOff>30480</xdr:colOff>
      <xdr:row>138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/>
      </xdr:nvSpPr>
      <xdr:spPr>
        <a:xfrm>
          <a:off x="68580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34,109
Invalid Ballot Papers 183
Valid Poll 15,665
Number of Seats 6
Quota 2,238
</a:t>
          </a:r>
        </a:p>
      </xdr:txBody>
    </xdr:sp>
    <xdr:clientData/>
  </xdr:twoCellAnchor>
  <xdr:twoCellAnchor>
    <xdr:from>
      <xdr:col>11</xdr:col>
      <xdr:colOff>121920</xdr:colOff>
      <xdr:row>132</xdr:row>
      <xdr:rowOff>0</xdr:rowOff>
    </xdr:from>
    <xdr:to>
      <xdr:col>16</xdr:col>
      <xdr:colOff>76200</xdr:colOff>
      <xdr:row>137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/>
      </xdr:nvSpPr>
      <xdr:spPr>
        <a:xfrm>
          <a:off x="99517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TERRY SHANNON (FF)
KIERAN MCCARTHY (Non-P)
MARY ROSE DESMOND (FF)
DES CAHILL (FG)
HONORE KAMEGNI (Grn)
PETER HORGAN (Lab)
</a:t>
          </a:r>
        </a:p>
      </xdr:txBody>
    </xdr:sp>
    <xdr:clientData/>
  </xdr:twoCellAnchor>
  <xdr:twoCellAnchor>
    <xdr:from>
      <xdr:col>1</xdr:col>
      <xdr:colOff>0</xdr:colOff>
      <xdr:row>179</xdr:row>
      <xdr:rowOff>53340</xdr:rowOff>
    </xdr:from>
    <xdr:to>
      <xdr:col>5</xdr:col>
      <xdr:colOff>563880</xdr:colOff>
      <xdr:row>185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Cork City South West LEA
</a:t>
          </a:r>
        </a:p>
      </xdr:txBody>
    </xdr:sp>
    <xdr:clientData/>
  </xdr:twoCellAnchor>
  <xdr:twoCellAnchor>
    <xdr:from>
      <xdr:col>6</xdr:col>
      <xdr:colOff>76200</xdr:colOff>
      <xdr:row>179</xdr:row>
      <xdr:rowOff>30480</xdr:rowOff>
    </xdr:from>
    <xdr:to>
      <xdr:col>11</xdr:col>
      <xdr:colOff>30480</xdr:colOff>
      <xdr:row>185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36,127
Invalid Ballot Papers 200
Valid Poll 16,047
Number of Seats 7
Quota 2,006
</a:t>
          </a:r>
        </a:p>
      </xdr:txBody>
    </xdr:sp>
    <xdr:clientData/>
  </xdr:twoCellAnchor>
  <xdr:twoCellAnchor>
    <xdr:from>
      <xdr:col>11</xdr:col>
      <xdr:colOff>121920</xdr:colOff>
      <xdr:row>179</xdr:row>
      <xdr:rowOff>0</xdr:rowOff>
    </xdr:from>
    <xdr:to>
      <xdr:col>16</xdr:col>
      <xdr:colOff>76200</xdr:colOff>
      <xdr:row>184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FERGAL DENNEHY (FF)
GARRET KELLEHER (FG)
COLM KELLEHER (FF)
JOE LYNCH (SF)
LAURA HARMON (Lab)
ALBERT DEASY (Non-P)
TERRY COLEMAN (FF)
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Bandon-Kinsale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31,002
Invalid Ballot Papers 102
Valid Poll 16,646
Number of Seats 6
Quota 2,379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COLEMAN (Non-P)
JOHN COLLINS (IndI)
JOHN MICHAEL FOLEY (FG)
ANN BAMBURY (SD)
GILLIAN COUGHLAN (FF)
MARIE O'SULLIVAN (FG)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Bantry-West Cork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21,485
Invalid Ballot Papers 101
Valid Poll 12,295
Number of Seats 4
Quota 2,460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DANNY COLLINS (IndI)
FINBARR HARRINGTON (Non-P)
CAROLINE CRONIN (FG)
PATRICK GERARD MURPHY (FF)
</a:t>
          </a:r>
        </a:p>
      </xdr:txBody>
    </xdr:sp>
    <xdr:clientData/>
  </xdr:twoCellAnchor>
  <xdr:twoCellAnchor>
    <xdr:from>
      <xdr:col>1</xdr:col>
      <xdr:colOff>0</xdr:colOff>
      <xdr:row>79</xdr:row>
      <xdr:rowOff>53340</xdr:rowOff>
    </xdr:from>
    <xdr:to>
      <xdr:col>5</xdr:col>
      <xdr:colOff>563880</xdr:colOff>
      <xdr:row>85</xdr:row>
      <xdr:rowOff>38100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Carrigaline LEA
</a:t>
          </a:r>
        </a:p>
      </xdr:txBody>
    </xdr:sp>
    <xdr:clientData/>
  </xdr:twoCellAnchor>
  <xdr:twoCellAnchor>
    <xdr:from>
      <xdr:col>6</xdr:col>
      <xdr:colOff>76200</xdr:colOff>
      <xdr:row>79</xdr:row>
      <xdr:rowOff>30480</xdr:rowOff>
    </xdr:from>
    <xdr:to>
      <xdr:col>11</xdr:col>
      <xdr:colOff>30480</xdr:colOff>
      <xdr:row>85</xdr:row>
      <xdr:rowOff>15240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30,679
Invalid Ballot Papers 100
Valid Poll 14,395
Number of Seats 6
Quota 2,057
</a:t>
          </a:r>
        </a:p>
      </xdr:txBody>
    </xdr:sp>
    <xdr:clientData/>
  </xdr:twoCellAnchor>
  <xdr:twoCellAnchor>
    <xdr:from>
      <xdr:col>11</xdr:col>
      <xdr:colOff>121920</xdr:colOff>
      <xdr:row>79</xdr:row>
      <xdr:rowOff>0</xdr:rowOff>
    </xdr:from>
    <xdr:to>
      <xdr:col>16</xdr:col>
      <xdr:colOff>76200</xdr:colOff>
      <xdr:row>84</xdr:row>
      <xdr:rowOff>167640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SEAMUS MCGRATH (FF)
BEN DALTON-O'SULLIVAN
JACK WHITE (FG)
AUDREY BUCKLEY (FF)
ÚNA MCCARTHY (FG)
EOGHAN FAHY (SF)
</a:t>
          </a:r>
        </a:p>
      </xdr:txBody>
    </xdr:sp>
    <xdr:clientData/>
  </xdr:twoCellAnchor>
  <xdr:twoCellAnchor>
    <xdr:from>
      <xdr:col>1</xdr:col>
      <xdr:colOff>0</xdr:colOff>
      <xdr:row>114</xdr:row>
      <xdr:rowOff>53340</xdr:rowOff>
    </xdr:from>
    <xdr:to>
      <xdr:col>5</xdr:col>
      <xdr:colOff>563880</xdr:colOff>
      <xdr:row>120</xdr:row>
      <xdr:rowOff>38100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Cobh LEA
</a:t>
          </a:r>
        </a:p>
      </xdr:txBody>
    </xdr:sp>
    <xdr:clientData/>
  </xdr:twoCellAnchor>
  <xdr:twoCellAnchor>
    <xdr:from>
      <xdr:col>6</xdr:col>
      <xdr:colOff>76200</xdr:colOff>
      <xdr:row>114</xdr:row>
      <xdr:rowOff>30480</xdr:rowOff>
    </xdr:from>
    <xdr:to>
      <xdr:col>11</xdr:col>
      <xdr:colOff>30480</xdr:colOff>
      <xdr:row>120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28,695</a:t>
          </a:r>
          <a:r>
            <a:rPr lang="en-IE" sz="1100" b="1" kern="1200">
              <a:solidFill>
                <a:srgbClr val="005000"/>
              </a:solidFill>
            </a:rPr>
            <a:t>
Invalid Ballot Papers 106
Valid Poll 12,915
Number of Seats 6
Quota 1,846
</a:t>
          </a:r>
        </a:p>
      </xdr:txBody>
    </xdr:sp>
    <xdr:clientData/>
  </xdr:twoCellAnchor>
  <xdr:twoCellAnchor>
    <xdr:from>
      <xdr:col>11</xdr:col>
      <xdr:colOff>121920</xdr:colOff>
      <xdr:row>114</xdr:row>
      <xdr:rowOff>0</xdr:rowOff>
    </xdr:from>
    <xdr:to>
      <xdr:col>16</xdr:col>
      <xdr:colOff>76200</xdr:colOff>
      <xdr:row>119</xdr:row>
      <xdr:rowOff>167640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SHEILA O'CALLAGHAN (FF)
ANTHONY BARRY (FG)
SINÉAD SHEPPARD (FG)
GER CURLEY (IndI)
CATHAL RASMUSSEN (Lab)
DOMINIC FINN (FF)
</a:t>
          </a:r>
        </a:p>
      </xdr:txBody>
    </xdr:sp>
    <xdr:clientData/>
  </xdr:twoCellAnchor>
  <xdr:twoCellAnchor>
    <xdr:from>
      <xdr:col>1</xdr:col>
      <xdr:colOff>0</xdr:colOff>
      <xdr:row>153</xdr:row>
      <xdr:rowOff>53340</xdr:rowOff>
    </xdr:from>
    <xdr:to>
      <xdr:col>5</xdr:col>
      <xdr:colOff>563880</xdr:colOff>
      <xdr:row>159</xdr:row>
      <xdr:rowOff>38100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Fermoy LEA
</a:t>
          </a:r>
        </a:p>
      </xdr:txBody>
    </xdr:sp>
    <xdr:clientData/>
  </xdr:twoCellAnchor>
  <xdr:twoCellAnchor>
    <xdr:from>
      <xdr:col>6</xdr:col>
      <xdr:colOff>76200</xdr:colOff>
      <xdr:row>153</xdr:row>
      <xdr:rowOff>30480</xdr:rowOff>
    </xdr:from>
    <xdr:to>
      <xdr:col>11</xdr:col>
      <xdr:colOff>30480</xdr:colOff>
      <xdr:row>159</xdr:row>
      <xdr:rowOff>15240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31,544
Invalid Ballot Papers 154
Valid Poll 16,501
Number of Seats 6
Quota 2,358
</a:t>
          </a:r>
        </a:p>
      </xdr:txBody>
    </xdr:sp>
    <xdr:clientData/>
  </xdr:twoCellAnchor>
  <xdr:twoCellAnchor>
    <xdr:from>
      <xdr:col>11</xdr:col>
      <xdr:colOff>121920</xdr:colOff>
      <xdr:row>153</xdr:row>
      <xdr:rowOff>0</xdr:rowOff>
    </xdr:from>
    <xdr:to>
      <xdr:col>16</xdr:col>
      <xdr:colOff>76200</xdr:colOff>
      <xdr:row>158</xdr:row>
      <xdr:rowOff>167640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WILLIAM O'LEARY (Non-P)
NOEL MCCARTHY (FG)
FRANK O'FLYNN (FF)
DEIRDRE O'BRIEN (FF)
NEILUS COTTER (FF)
PETER O'DONOGHUE (Non-P)
</a:t>
          </a:r>
        </a:p>
      </xdr:txBody>
    </xdr:sp>
    <xdr:clientData/>
  </xdr:twoCellAnchor>
  <xdr:twoCellAnchor>
    <xdr:from>
      <xdr:col>1</xdr:col>
      <xdr:colOff>0</xdr:colOff>
      <xdr:row>198</xdr:row>
      <xdr:rowOff>53340</xdr:rowOff>
    </xdr:from>
    <xdr:to>
      <xdr:col>5</xdr:col>
      <xdr:colOff>563880</xdr:colOff>
      <xdr:row>204</xdr:row>
      <xdr:rowOff>38100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Kanturk LEA
</a:t>
          </a:r>
        </a:p>
      </xdr:txBody>
    </xdr:sp>
    <xdr:clientData/>
  </xdr:twoCellAnchor>
  <xdr:twoCellAnchor>
    <xdr:from>
      <xdr:col>6</xdr:col>
      <xdr:colOff>76200</xdr:colOff>
      <xdr:row>198</xdr:row>
      <xdr:rowOff>30480</xdr:rowOff>
    </xdr:from>
    <xdr:to>
      <xdr:col>11</xdr:col>
      <xdr:colOff>30480</xdr:colOff>
      <xdr:row>204</xdr:row>
      <xdr:rowOff>15240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21,479
Invalid Ballot Papers 104
Valid Poll 11,418
Number of Seats 4
Quota 2,284
</a:t>
          </a:r>
        </a:p>
      </xdr:txBody>
    </xdr:sp>
    <xdr:clientData/>
  </xdr:twoCellAnchor>
  <xdr:twoCellAnchor>
    <xdr:from>
      <xdr:col>11</xdr:col>
      <xdr:colOff>121920</xdr:colOff>
      <xdr:row>198</xdr:row>
      <xdr:rowOff>0</xdr:rowOff>
    </xdr:from>
    <xdr:to>
      <xdr:col>16</xdr:col>
      <xdr:colOff>76200</xdr:colOff>
      <xdr:row>203</xdr:row>
      <xdr:rowOff>167640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BERNARD MOYNIHAN (FF)
JOHN PAUL O’SHEA (FG)
TRISH MURPHY (FG)
IAN DOYLE (FF)
</a:t>
          </a:r>
        </a:p>
      </xdr:txBody>
    </xdr:sp>
    <xdr:clientData/>
  </xdr:twoCellAnchor>
  <xdr:twoCellAnchor>
    <xdr:from>
      <xdr:col>1</xdr:col>
      <xdr:colOff>0</xdr:colOff>
      <xdr:row>233</xdr:row>
      <xdr:rowOff>53340</xdr:rowOff>
    </xdr:from>
    <xdr:to>
      <xdr:col>5</xdr:col>
      <xdr:colOff>563880</xdr:colOff>
      <xdr:row>239</xdr:row>
      <xdr:rowOff>38100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Macroom LEA
</a:t>
          </a:r>
        </a:p>
      </xdr:txBody>
    </xdr:sp>
    <xdr:clientData/>
  </xdr:twoCellAnchor>
  <xdr:twoCellAnchor>
    <xdr:from>
      <xdr:col>6</xdr:col>
      <xdr:colOff>76200</xdr:colOff>
      <xdr:row>233</xdr:row>
      <xdr:rowOff>30480</xdr:rowOff>
    </xdr:from>
    <xdr:to>
      <xdr:col>11</xdr:col>
      <xdr:colOff>30480</xdr:colOff>
      <xdr:row>239</xdr:row>
      <xdr:rowOff>15240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32,318
Invalid Ballot Papers 140
Valid Poll 17,788
Number of Seats 6
Quota 2,542
</a:t>
          </a:r>
        </a:p>
      </xdr:txBody>
    </xdr:sp>
    <xdr:clientData/>
  </xdr:twoCellAnchor>
  <xdr:twoCellAnchor>
    <xdr:from>
      <xdr:col>11</xdr:col>
      <xdr:colOff>121920</xdr:colOff>
      <xdr:row>233</xdr:row>
      <xdr:rowOff>0</xdr:rowOff>
    </xdr:from>
    <xdr:to>
      <xdr:col>16</xdr:col>
      <xdr:colOff>76200</xdr:colOff>
      <xdr:row>238</xdr:row>
      <xdr:rowOff>167640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GOBNAIT MOYNIHAN (FF)
MICHAEL CREED (FG)
MICHAEL LOONEY (FF)
EILEEN LYNCH (FG)
TED LUCEY (FG)
MARTIN COUGHLAN (Non-P)
</a:t>
          </a:r>
        </a:p>
      </xdr:txBody>
    </xdr:sp>
    <xdr:clientData/>
  </xdr:twoCellAnchor>
  <xdr:twoCellAnchor>
    <xdr:from>
      <xdr:col>1</xdr:col>
      <xdr:colOff>0</xdr:colOff>
      <xdr:row>268</xdr:row>
      <xdr:rowOff>53340</xdr:rowOff>
    </xdr:from>
    <xdr:to>
      <xdr:col>5</xdr:col>
      <xdr:colOff>563880</xdr:colOff>
      <xdr:row>274</xdr:row>
      <xdr:rowOff>38100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Mallow LEA
</a:t>
          </a:r>
        </a:p>
      </xdr:txBody>
    </xdr:sp>
    <xdr:clientData/>
  </xdr:twoCellAnchor>
  <xdr:twoCellAnchor>
    <xdr:from>
      <xdr:col>6</xdr:col>
      <xdr:colOff>76200</xdr:colOff>
      <xdr:row>268</xdr:row>
      <xdr:rowOff>30480</xdr:rowOff>
    </xdr:from>
    <xdr:to>
      <xdr:col>11</xdr:col>
      <xdr:colOff>30480</xdr:colOff>
      <xdr:row>274</xdr:row>
      <xdr:rowOff>15240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23,585
Invalid Ballot Papers 105
Valid Poll 11,747
Number of Seats 5
Quota 1,958
</a:t>
          </a:r>
        </a:p>
      </xdr:txBody>
    </xdr:sp>
    <xdr:clientData/>
  </xdr:twoCellAnchor>
  <xdr:twoCellAnchor>
    <xdr:from>
      <xdr:col>11</xdr:col>
      <xdr:colOff>121920</xdr:colOff>
      <xdr:row>268</xdr:row>
      <xdr:rowOff>0</xdr:rowOff>
    </xdr:from>
    <xdr:to>
      <xdr:col>16</xdr:col>
      <xdr:colOff>76200</xdr:colOff>
      <xdr:row>273</xdr:row>
      <xdr:rowOff>167640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O'SHEA (FG)
LIAM MADDEN (FG)
EOGHAN KENNY (Lab)
GEARÓID MURPHY (FF)
PAT HAYES (FF)
</a:t>
          </a:r>
        </a:p>
      </xdr:txBody>
    </xdr:sp>
    <xdr:clientData/>
  </xdr:twoCellAnchor>
  <xdr:twoCellAnchor>
    <xdr:from>
      <xdr:col>1</xdr:col>
      <xdr:colOff>0</xdr:colOff>
      <xdr:row>303</xdr:row>
      <xdr:rowOff>53340</xdr:rowOff>
    </xdr:from>
    <xdr:to>
      <xdr:col>5</xdr:col>
      <xdr:colOff>563880</xdr:colOff>
      <xdr:row>309</xdr:row>
      <xdr:rowOff>38100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Midleton LEA
</a:t>
          </a:r>
        </a:p>
      </xdr:txBody>
    </xdr:sp>
    <xdr:clientData/>
  </xdr:twoCellAnchor>
  <xdr:twoCellAnchor>
    <xdr:from>
      <xdr:col>6</xdr:col>
      <xdr:colOff>76200</xdr:colOff>
      <xdr:row>303</xdr:row>
      <xdr:rowOff>30480</xdr:rowOff>
    </xdr:from>
    <xdr:to>
      <xdr:col>11</xdr:col>
      <xdr:colOff>30480</xdr:colOff>
      <xdr:row>309</xdr:row>
      <xdr:rowOff>15240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</a:t>
          </a:r>
          <a:r>
            <a:rPr lang="en-IE" sz="11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36,438</a:t>
          </a:r>
          <a:r>
            <a:rPr lang="en-IE" sz="1100" b="1" kern="1200">
              <a:solidFill>
                <a:srgbClr val="005000"/>
              </a:solidFill>
            </a:rPr>
            <a:t>
Invalid Ballot Papers 157
Valid Poll 16,200
Number of Seats 7
Quota 2,026
</a:t>
          </a:r>
        </a:p>
      </xdr:txBody>
    </xdr:sp>
    <xdr:clientData/>
  </xdr:twoCellAnchor>
  <xdr:twoCellAnchor>
    <xdr:from>
      <xdr:col>11</xdr:col>
      <xdr:colOff>121920</xdr:colOff>
      <xdr:row>303</xdr:row>
      <xdr:rowOff>0</xdr:rowOff>
    </xdr:from>
    <xdr:to>
      <xdr:col>16</xdr:col>
      <xdr:colOff>76200</xdr:colOff>
      <xdr:row>308</xdr:row>
      <xdr:rowOff>167640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MARY LINEHAN-FOLEY (Non-P)
MICHAEL HEGARTY (FG)
LIAM QUAIDE (SD)
PATRICK MULCAHY (FF)
RORY COCKING (FG)
JOHN BUCKLEY (Non-P)
ANN-MARIE AHERN (FF)
</a:t>
          </a:r>
        </a:p>
      </xdr:txBody>
    </xdr:sp>
    <xdr:clientData/>
  </xdr:twoCellAnchor>
  <xdr:twoCellAnchor>
    <xdr:from>
      <xdr:col>1</xdr:col>
      <xdr:colOff>0</xdr:colOff>
      <xdr:row>350</xdr:row>
      <xdr:rowOff>53340</xdr:rowOff>
    </xdr:from>
    <xdr:to>
      <xdr:col>5</xdr:col>
      <xdr:colOff>563880</xdr:colOff>
      <xdr:row>356</xdr:row>
      <xdr:rowOff>38100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Skibbereen-West Cork LEA
</a:t>
          </a:r>
        </a:p>
      </xdr:txBody>
    </xdr:sp>
    <xdr:clientData/>
  </xdr:twoCellAnchor>
  <xdr:twoCellAnchor>
    <xdr:from>
      <xdr:col>6</xdr:col>
      <xdr:colOff>76200</xdr:colOff>
      <xdr:row>350</xdr:row>
      <xdr:rowOff>30480</xdr:rowOff>
    </xdr:from>
    <xdr:to>
      <xdr:col>11</xdr:col>
      <xdr:colOff>30480</xdr:colOff>
      <xdr:row>356</xdr:row>
      <xdr:rowOff>15240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27,132
Invalid Ballot Papers 115
Valid Poll 15,184
Number of Seats 5
Quota 2,531
</a:t>
          </a:r>
        </a:p>
      </xdr:txBody>
    </xdr:sp>
    <xdr:clientData/>
  </xdr:twoCellAnchor>
  <xdr:twoCellAnchor>
    <xdr:from>
      <xdr:col>11</xdr:col>
      <xdr:colOff>121920</xdr:colOff>
      <xdr:row>350</xdr:row>
      <xdr:rowOff>0</xdr:rowOff>
    </xdr:from>
    <xdr:to>
      <xdr:col>16</xdr:col>
      <xdr:colOff>76200</xdr:colOff>
      <xdr:row>355</xdr:row>
      <xdr:rowOff>167640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O'DONOVAN (FG)
JOE CARROLL (FF)
ISOBEL TOWSE (SD)
DANIEL SEXTON (IndI)
DEIRDRE KELLY (FF)
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Buncrana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17,578
Invalid Ballot Papers 141
Valid Poll 9,057
Number of Seats 5
Quota 1,510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JACK MURRAY (SF)
JOY BEARD (100R)
PAUL CANNING (FF)
FIONÁN BRADLEY (FF)
TERRY CROSSAN (SF)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Cardonagh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15,041
Invalid Ballot Papers 70
Valid Poll 7,939
Number of Seats 4
Quota 1,588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ALI FARREN (100R)
MARTIN MCDERMOTT (FF)
ALBERT DOHERTY (SF)
MARTIN FARREN (Lab)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Donegal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24,597
Invalid Ballot Papers 108
Valid Poll 13,889
Number of Seats 6
Quota 1,985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MICHÉAL NAUGHTON (FF)
NOEL JORDAN (SF)
NIAMH KENNEDY (Non-P)
JIMMY BROGAN (Non-P)
MICHAEL MCMAHON (SF)
MANUS BOYLE (FG)
</a:t>
          </a:r>
        </a:p>
      </xdr:txBody>
    </xdr:sp>
    <xdr:clientData/>
  </xdr:twoCellAnchor>
  <xdr:twoCellAnchor>
    <xdr:from>
      <xdr:col>1</xdr:col>
      <xdr:colOff>0</xdr:colOff>
      <xdr:row>118</xdr:row>
      <xdr:rowOff>53340</xdr:rowOff>
    </xdr:from>
    <xdr:to>
      <xdr:col>5</xdr:col>
      <xdr:colOff>563880</xdr:colOff>
      <xdr:row>124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Glenties LEA
</a:t>
          </a:r>
        </a:p>
      </xdr:txBody>
    </xdr:sp>
    <xdr:clientData/>
  </xdr:twoCellAnchor>
  <xdr:twoCellAnchor>
    <xdr:from>
      <xdr:col>6</xdr:col>
      <xdr:colOff>76200</xdr:colOff>
      <xdr:row>118</xdr:row>
      <xdr:rowOff>30480</xdr:rowOff>
    </xdr:from>
    <xdr:to>
      <xdr:col>11</xdr:col>
      <xdr:colOff>30480</xdr:colOff>
      <xdr:row>124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24,479
Invalid Ballot Papers 123
Valid Poll 13,174
Number of Seats 6
Quota 1,883
</a:t>
          </a:r>
        </a:p>
      </xdr:txBody>
    </xdr:sp>
    <xdr:clientData/>
  </xdr:twoCellAnchor>
  <xdr:twoCellAnchor>
    <xdr:from>
      <xdr:col>11</xdr:col>
      <xdr:colOff>121920</xdr:colOff>
      <xdr:row>118</xdr:row>
      <xdr:rowOff>0</xdr:rowOff>
    </xdr:from>
    <xdr:to>
      <xdr:col>16</xdr:col>
      <xdr:colOff>76200</xdr:colOff>
      <xdr:row>123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MICHEÁL CHOILM MAC GIOLLA EASBUIG (Non-P)
MICHAEL MCCLAFFERTY (Non-P)
ANTHONY MOLLOY (FF)
JOHN SHÉAMAIS Ó FEARRAIGH (SF)
DENIS MCGEE (100R)
BRIAN CARR (SF)
</a:t>
          </a:r>
        </a:p>
      </xdr:txBody>
    </xdr:sp>
    <xdr:clientData/>
  </xdr:twoCellAnchor>
  <xdr:twoCellAnchor>
    <xdr:from>
      <xdr:col>1</xdr:col>
      <xdr:colOff>0</xdr:colOff>
      <xdr:row>165</xdr:row>
      <xdr:rowOff>53340</xdr:rowOff>
    </xdr:from>
    <xdr:to>
      <xdr:col>5</xdr:col>
      <xdr:colOff>563880</xdr:colOff>
      <xdr:row>171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Letterkenny LEA
</a:t>
          </a:r>
        </a:p>
      </xdr:txBody>
    </xdr:sp>
    <xdr:clientData/>
  </xdr:twoCellAnchor>
  <xdr:twoCellAnchor>
    <xdr:from>
      <xdr:col>6</xdr:col>
      <xdr:colOff>76200</xdr:colOff>
      <xdr:row>165</xdr:row>
      <xdr:rowOff>30480</xdr:rowOff>
    </xdr:from>
    <xdr:to>
      <xdr:col>11</xdr:col>
      <xdr:colOff>30480</xdr:colOff>
      <xdr:row>171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25,643
Invalid Ballot Papers 149
Valid Poll 13,026
Number of Seats 7
Quota 1,629
</a:t>
          </a:r>
        </a:p>
      </xdr:txBody>
    </xdr:sp>
    <xdr:clientData/>
  </xdr:twoCellAnchor>
  <xdr:twoCellAnchor>
    <xdr:from>
      <xdr:col>11</xdr:col>
      <xdr:colOff>121920</xdr:colOff>
      <xdr:row>165</xdr:row>
      <xdr:rowOff>0</xdr:rowOff>
    </xdr:from>
    <xdr:to>
      <xdr:col>16</xdr:col>
      <xdr:colOff>76200</xdr:colOff>
      <xdr:row>170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MANDY KELLY (FF)
GERRY MCMONAGLE (SF)
TOMÁS SEÁN DEVINE (100R)
CIARAN BROGAN (FF)
JIMMY KAVANAGH (FG)
MICHAEL MCBRIDE (Non-P)
DONAL COYLE (FF)
</a:t>
          </a:r>
        </a:p>
      </xdr:txBody>
    </xdr:sp>
    <xdr:clientData/>
  </xdr:twoCellAnchor>
  <xdr:twoCellAnchor>
    <xdr:from>
      <xdr:col>1</xdr:col>
      <xdr:colOff>0</xdr:colOff>
      <xdr:row>216</xdr:row>
      <xdr:rowOff>53340</xdr:rowOff>
    </xdr:from>
    <xdr:to>
      <xdr:col>5</xdr:col>
      <xdr:colOff>563880</xdr:colOff>
      <xdr:row>222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Lifford-Stranorlar LEA
</a:t>
          </a:r>
        </a:p>
      </xdr:txBody>
    </xdr:sp>
    <xdr:clientData/>
  </xdr:twoCellAnchor>
  <xdr:twoCellAnchor>
    <xdr:from>
      <xdr:col>6</xdr:col>
      <xdr:colOff>76200</xdr:colOff>
      <xdr:row>216</xdr:row>
      <xdr:rowOff>30480</xdr:rowOff>
    </xdr:from>
    <xdr:to>
      <xdr:col>11</xdr:col>
      <xdr:colOff>30480</xdr:colOff>
      <xdr:row>222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21,903
Invalid Ballot Papers 133
Valid Poll 11,400
Number of Seats 6
Quota 1,629
</a:t>
          </a:r>
        </a:p>
      </xdr:txBody>
    </xdr:sp>
    <xdr:clientData/>
  </xdr:twoCellAnchor>
  <xdr:twoCellAnchor>
    <xdr:from>
      <xdr:col>11</xdr:col>
      <xdr:colOff>121920</xdr:colOff>
      <xdr:row>216</xdr:row>
      <xdr:rowOff>0</xdr:rowOff>
    </xdr:from>
    <xdr:to>
      <xdr:col>16</xdr:col>
      <xdr:colOff>76200</xdr:colOff>
      <xdr:row>221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MARTIN SCANLON (Non-P)
GARY DOHERTY (SF)
FRANK MCBREARTY (Non-P)
MARTIN HARLEY (FG)
PATRICK MCGOWAN (FF)
DAKOTA NIC MHEANMAN (SF)
</a:t>
          </a:r>
        </a:p>
      </xdr:txBody>
    </xdr:sp>
    <xdr:clientData/>
  </xdr:twoCellAnchor>
  <xdr:twoCellAnchor>
    <xdr:from>
      <xdr:col>1</xdr:col>
      <xdr:colOff>0</xdr:colOff>
      <xdr:row>255</xdr:row>
      <xdr:rowOff>53340</xdr:rowOff>
    </xdr:from>
    <xdr:to>
      <xdr:col>5</xdr:col>
      <xdr:colOff>563880</xdr:colOff>
      <xdr:row>261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Milford LEA
</a:t>
          </a:r>
        </a:p>
      </xdr:txBody>
    </xdr:sp>
    <xdr:clientData/>
  </xdr:twoCellAnchor>
  <xdr:twoCellAnchor>
    <xdr:from>
      <xdr:col>6</xdr:col>
      <xdr:colOff>76200</xdr:colOff>
      <xdr:row>255</xdr:row>
      <xdr:rowOff>30480</xdr:rowOff>
    </xdr:from>
    <xdr:to>
      <xdr:col>11</xdr:col>
      <xdr:colOff>30480</xdr:colOff>
      <xdr:row>261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13,178
Invalid Ballot Papers 79
Valid Poll 8,230
Number of Seats 3
Quota 2,058
</a:t>
          </a:r>
        </a:p>
      </xdr:txBody>
    </xdr:sp>
    <xdr:clientData/>
  </xdr:twoCellAnchor>
  <xdr:twoCellAnchor>
    <xdr:from>
      <xdr:col>11</xdr:col>
      <xdr:colOff>121920</xdr:colOff>
      <xdr:row>255</xdr:row>
      <xdr:rowOff>0</xdr:rowOff>
    </xdr:from>
    <xdr:to>
      <xdr:col>16</xdr:col>
      <xdr:colOff>76200</xdr:colOff>
      <xdr:row>260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DECLAN MEEHAN (Non-P)
LIAM BLANEY (FF)
PAURIC MCGARVEY (Non-P)
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Artane-Whitehall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35,178
Invalid Ballot Papers 431
Valid Poll 14,530
Number of Seats 6
Quota 2,076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RACHEAL BATTEN (FF)
EDEL MORAN (SF)
JOHN LYONS (Non-P)
DECLAN FLANAGAN (FG)
AISHLING SILKE (SD)
JESSLYN HENRY (SD)
</a:t>
          </a:r>
        </a:p>
      </xdr:txBody>
    </xdr:sp>
    <xdr:clientData/>
  </xdr:twoCellAnchor>
  <xdr:twoCellAnchor>
    <xdr:from>
      <xdr:col>1</xdr:col>
      <xdr:colOff>0</xdr:colOff>
      <xdr:row>50</xdr:row>
      <xdr:rowOff>53340</xdr:rowOff>
    </xdr:from>
    <xdr:to>
      <xdr:col>5</xdr:col>
      <xdr:colOff>563880</xdr:colOff>
      <xdr:row>56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Ballyfermot-Drimnagh LEA
</a:t>
          </a:r>
        </a:p>
      </xdr:txBody>
    </xdr:sp>
    <xdr:clientData/>
  </xdr:twoCellAnchor>
  <xdr:twoCellAnchor>
    <xdr:from>
      <xdr:col>6</xdr:col>
      <xdr:colOff>76200</xdr:colOff>
      <xdr:row>50</xdr:row>
      <xdr:rowOff>30480</xdr:rowOff>
    </xdr:from>
    <xdr:to>
      <xdr:col>11</xdr:col>
      <xdr:colOff>30480</xdr:colOff>
      <xdr:row>56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31,650
Invalid Ballot Papers 256
Valid Poll 12,287
Number of Seats 5
Quota 2,048
</a:t>
          </a:r>
        </a:p>
      </xdr:txBody>
    </xdr:sp>
    <xdr:clientData/>
  </xdr:twoCellAnchor>
  <xdr:twoCellAnchor>
    <xdr:from>
      <xdr:col>11</xdr:col>
      <xdr:colOff>121920</xdr:colOff>
      <xdr:row>50</xdr:row>
      <xdr:rowOff>0</xdr:rowOff>
    </xdr:from>
    <xdr:to>
      <xdr:col>16</xdr:col>
      <xdr:colOff>76200</xdr:colOff>
      <xdr:row>55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DAITHÍ DOOLAN (SF)
VINCENT JACKSON (Non-P)
HAZEL DE NORTUÍN (PBP)
PHILIP SUTCLIFFE (IndI)
RAY CUNNINGHAM (Grn)
</a:t>
          </a:r>
        </a:p>
      </xdr:txBody>
    </xdr:sp>
    <xdr:clientData/>
  </xdr:twoCellAnchor>
  <xdr:twoCellAnchor>
    <xdr:from>
      <xdr:col>1</xdr:col>
      <xdr:colOff>0</xdr:colOff>
      <xdr:row>95</xdr:row>
      <xdr:rowOff>53340</xdr:rowOff>
    </xdr:from>
    <xdr:to>
      <xdr:col>5</xdr:col>
      <xdr:colOff>563880</xdr:colOff>
      <xdr:row>101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Ballymun-Finglas LEA
</a:t>
          </a:r>
        </a:p>
      </xdr:txBody>
    </xdr:sp>
    <xdr:clientData/>
  </xdr:twoCellAnchor>
  <xdr:twoCellAnchor>
    <xdr:from>
      <xdr:col>6</xdr:col>
      <xdr:colOff>76200</xdr:colOff>
      <xdr:row>95</xdr:row>
      <xdr:rowOff>30480</xdr:rowOff>
    </xdr:from>
    <xdr:to>
      <xdr:col>11</xdr:col>
      <xdr:colOff>30480</xdr:colOff>
      <xdr:row>101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37,296
Invalid Ballot Papers 341
Valid Poll 15,241
Number of Seats 6
Quota 2,178
</a:t>
          </a:r>
        </a:p>
      </xdr:txBody>
    </xdr:sp>
    <xdr:clientData/>
  </xdr:twoCellAnchor>
  <xdr:twoCellAnchor>
    <xdr:from>
      <xdr:col>11</xdr:col>
      <xdr:colOff>121920</xdr:colOff>
      <xdr:row>95</xdr:row>
      <xdr:rowOff>0</xdr:rowOff>
    </xdr:from>
    <xdr:to>
      <xdr:col>16</xdr:col>
      <xdr:colOff>76200</xdr:colOff>
      <xdr:row>100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KEITH CONNOLLY (FF)
GAVIN PEPPER (Non-P)
CONOR REDDY (PBP)
ANTHONY CONNAGHAN (SF)
MARY CALLAGHAN (SD)
LESLIE KANE (SF)
</a:t>
          </a:r>
        </a:p>
      </xdr:txBody>
    </xdr:sp>
    <xdr:clientData/>
  </xdr:twoCellAnchor>
  <xdr:twoCellAnchor>
    <xdr:from>
      <xdr:col>1</xdr:col>
      <xdr:colOff>0</xdr:colOff>
      <xdr:row>142</xdr:row>
      <xdr:rowOff>53340</xdr:rowOff>
    </xdr:from>
    <xdr:to>
      <xdr:col>5</xdr:col>
      <xdr:colOff>563880</xdr:colOff>
      <xdr:row>148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Cabra-Glasnevin LEA
</a:t>
          </a:r>
        </a:p>
      </xdr:txBody>
    </xdr:sp>
    <xdr:clientData/>
  </xdr:twoCellAnchor>
  <xdr:twoCellAnchor>
    <xdr:from>
      <xdr:col>6</xdr:col>
      <xdr:colOff>76200</xdr:colOff>
      <xdr:row>142</xdr:row>
      <xdr:rowOff>30480</xdr:rowOff>
    </xdr:from>
    <xdr:to>
      <xdr:col>11</xdr:col>
      <xdr:colOff>30480</xdr:colOff>
      <xdr:row>148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39,560
Invalid Ballot Papers 251
Valid Poll 17,044
Number of Seats 7
Quota 2,131
</a:t>
          </a:r>
        </a:p>
      </xdr:txBody>
    </xdr:sp>
    <xdr:clientData/>
  </xdr:twoCellAnchor>
  <xdr:twoCellAnchor>
    <xdr:from>
      <xdr:col>11</xdr:col>
      <xdr:colOff>121920</xdr:colOff>
      <xdr:row>142</xdr:row>
      <xdr:rowOff>0</xdr:rowOff>
    </xdr:from>
    <xdr:to>
      <xdr:col>16</xdr:col>
      <xdr:colOff>76200</xdr:colOff>
      <xdr:row>147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CIERAN PERRY (Non-P)
FELJIN JOSE (Grn)
SÉAMAS MCGRATTAN (SF)
CAT O'DRISCOLL (SD)
COLM O'ROURKE (FG)
GAYLE RALPH (FG)
JOHN STEPHENS (FF)
</a:t>
          </a:r>
        </a:p>
      </xdr:txBody>
    </xdr:sp>
    <xdr:clientData/>
  </xdr:twoCellAnchor>
  <xdr:twoCellAnchor>
    <xdr:from>
      <xdr:col>1</xdr:col>
      <xdr:colOff>0</xdr:colOff>
      <xdr:row>199</xdr:row>
      <xdr:rowOff>53340</xdr:rowOff>
    </xdr:from>
    <xdr:to>
      <xdr:col>5</xdr:col>
      <xdr:colOff>563880</xdr:colOff>
      <xdr:row>205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Clontarf LEA
</a:t>
          </a:r>
        </a:p>
      </xdr:txBody>
    </xdr:sp>
    <xdr:clientData/>
  </xdr:twoCellAnchor>
  <xdr:twoCellAnchor>
    <xdr:from>
      <xdr:col>6</xdr:col>
      <xdr:colOff>76200</xdr:colOff>
      <xdr:row>199</xdr:row>
      <xdr:rowOff>30480</xdr:rowOff>
    </xdr:from>
    <xdr:to>
      <xdr:col>11</xdr:col>
      <xdr:colOff>30480</xdr:colOff>
      <xdr:row>205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42,253
Invalid Ballot Papers 221
Valid Poll 20,001
Number of Seats 6
Quota 2,858
</a:t>
          </a:r>
        </a:p>
      </xdr:txBody>
    </xdr:sp>
    <xdr:clientData/>
  </xdr:twoCellAnchor>
  <xdr:twoCellAnchor>
    <xdr:from>
      <xdr:col>11</xdr:col>
      <xdr:colOff>121920</xdr:colOff>
      <xdr:row>199</xdr:row>
      <xdr:rowOff>0</xdr:rowOff>
    </xdr:from>
    <xdr:to>
      <xdr:col>16</xdr:col>
      <xdr:colOff>76200</xdr:colOff>
      <xdr:row>204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NAOISE Ó MUIRÍ (FG)
DEIRDRE HENEY (FF)
BARRY HENEGHAN (Non-P)
CATHERINE STOCKER (SD)
DONNA COONEY (Grn)
ALISON FIELD (Lab)
</a:t>
          </a:r>
        </a:p>
      </xdr:txBody>
    </xdr:sp>
    <xdr:clientData/>
  </xdr:twoCellAnchor>
  <xdr:twoCellAnchor>
    <xdr:from>
      <xdr:col>1</xdr:col>
      <xdr:colOff>0</xdr:colOff>
      <xdr:row>238</xdr:row>
      <xdr:rowOff>53340</xdr:rowOff>
    </xdr:from>
    <xdr:to>
      <xdr:col>5</xdr:col>
      <xdr:colOff>563880</xdr:colOff>
      <xdr:row>244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Donaghmede LEA
</a:t>
          </a:r>
        </a:p>
      </xdr:txBody>
    </xdr:sp>
    <xdr:clientData/>
  </xdr:twoCellAnchor>
  <xdr:twoCellAnchor>
    <xdr:from>
      <xdr:col>6</xdr:col>
      <xdr:colOff>76200</xdr:colOff>
      <xdr:row>238</xdr:row>
      <xdr:rowOff>30480</xdr:rowOff>
    </xdr:from>
    <xdr:to>
      <xdr:col>11</xdr:col>
      <xdr:colOff>30480</xdr:colOff>
      <xdr:row>244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30,912
Invalid Ballot Papers 267
Valid Poll 13,658
Number of Seats 5
Quota 2,277
</a:t>
          </a:r>
        </a:p>
      </xdr:txBody>
    </xdr:sp>
    <xdr:clientData/>
  </xdr:twoCellAnchor>
  <xdr:twoCellAnchor>
    <xdr:from>
      <xdr:col>11</xdr:col>
      <xdr:colOff>121920</xdr:colOff>
      <xdr:row>238</xdr:row>
      <xdr:rowOff>0</xdr:rowOff>
    </xdr:from>
    <xdr:to>
      <xdr:col>16</xdr:col>
      <xdr:colOff>76200</xdr:colOff>
      <xdr:row>243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 BRABAZON (FF)
PADDY MONAHAN (SD)
DARYL BARRON (FF)
MÍCHEÁL MAC DONNCHA (SF)
SUPRIYA SINGH (FG)
</a:t>
          </a:r>
        </a:p>
      </xdr:txBody>
    </xdr:sp>
    <xdr:clientData/>
  </xdr:twoCellAnchor>
  <xdr:twoCellAnchor>
    <xdr:from>
      <xdr:col>1</xdr:col>
      <xdr:colOff>0</xdr:colOff>
      <xdr:row>281</xdr:row>
      <xdr:rowOff>53340</xdr:rowOff>
    </xdr:from>
    <xdr:to>
      <xdr:col>5</xdr:col>
      <xdr:colOff>563880</xdr:colOff>
      <xdr:row>287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Kimmage-Rathmines LEA
</a:t>
          </a:r>
        </a:p>
      </xdr:txBody>
    </xdr:sp>
    <xdr:clientData/>
  </xdr:twoCellAnchor>
  <xdr:twoCellAnchor>
    <xdr:from>
      <xdr:col>6</xdr:col>
      <xdr:colOff>76200</xdr:colOff>
      <xdr:row>281</xdr:row>
      <xdr:rowOff>30480</xdr:rowOff>
    </xdr:from>
    <xdr:to>
      <xdr:col>11</xdr:col>
      <xdr:colOff>30480</xdr:colOff>
      <xdr:row>287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42,747
Invalid Ballot Papers 301
Valid Poll 16,597
Number of Seats 6
Quota 2,372
</a:t>
          </a:r>
        </a:p>
      </xdr:txBody>
    </xdr:sp>
    <xdr:clientData/>
  </xdr:twoCellAnchor>
  <xdr:twoCellAnchor>
    <xdr:from>
      <xdr:col>11</xdr:col>
      <xdr:colOff>121920</xdr:colOff>
      <xdr:row>281</xdr:row>
      <xdr:rowOff>0</xdr:rowOff>
    </xdr:from>
    <xdr:to>
      <xdr:col>16</xdr:col>
      <xdr:colOff>76200</xdr:colOff>
      <xdr:row>286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DUNNE (RTC)
CAROLYN MOORE (Grn)
FIONA CONNELLY (Lab)
PUNAM RANE (FG)
EOIN HAYES (SD)
PATRICK KINSELLA (FG)
</a:t>
          </a:r>
        </a:p>
      </xdr:txBody>
    </xdr:sp>
    <xdr:clientData/>
  </xdr:twoCellAnchor>
  <xdr:twoCellAnchor>
    <xdr:from>
      <xdr:col>1</xdr:col>
      <xdr:colOff>0</xdr:colOff>
      <xdr:row>326</xdr:row>
      <xdr:rowOff>53340</xdr:rowOff>
    </xdr:from>
    <xdr:to>
      <xdr:col>5</xdr:col>
      <xdr:colOff>563880</xdr:colOff>
      <xdr:row>332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North Inner City LEA
</a:t>
          </a:r>
        </a:p>
      </xdr:txBody>
    </xdr:sp>
    <xdr:clientData/>
  </xdr:twoCellAnchor>
  <xdr:twoCellAnchor>
    <xdr:from>
      <xdr:col>6</xdr:col>
      <xdr:colOff>76200</xdr:colOff>
      <xdr:row>326</xdr:row>
      <xdr:rowOff>30480</xdr:rowOff>
    </xdr:from>
    <xdr:to>
      <xdr:col>11</xdr:col>
      <xdr:colOff>30480</xdr:colOff>
      <xdr:row>332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30,609
Invalid Ballot Papers 204
Valid Poll 10,236
Number of Seats 7
Quota 1,280
</a:t>
          </a:r>
        </a:p>
      </xdr:txBody>
    </xdr:sp>
    <xdr:clientData/>
  </xdr:twoCellAnchor>
  <xdr:twoCellAnchor>
    <xdr:from>
      <xdr:col>11</xdr:col>
      <xdr:colOff>121920</xdr:colOff>
      <xdr:row>326</xdr:row>
      <xdr:rowOff>0</xdr:rowOff>
    </xdr:from>
    <xdr:to>
      <xdr:col>16</xdr:col>
      <xdr:colOff>76200</xdr:colOff>
      <xdr:row>331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RAY MCADAM (FG)
JANET HORNER (Grn)
CHRISTY BURKE (Non-P)
JANICE BOYLAN (SF)
MALACHY STEENSON (Non-P)
DANIEL ENNIS (SD)
NIAL RING (Non-P)
</a:t>
          </a:r>
        </a:p>
      </xdr:txBody>
    </xdr:sp>
    <xdr:clientData/>
  </xdr:twoCellAnchor>
  <xdr:twoCellAnchor>
    <xdr:from>
      <xdr:col>1</xdr:col>
      <xdr:colOff>0</xdr:colOff>
      <xdr:row>379</xdr:row>
      <xdr:rowOff>53340</xdr:rowOff>
    </xdr:from>
    <xdr:to>
      <xdr:col>5</xdr:col>
      <xdr:colOff>563880</xdr:colOff>
      <xdr:row>385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Pembroke LEA
</a:t>
          </a:r>
        </a:p>
      </xdr:txBody>
    </xdr:sp>
    <xdr:clientData/>
  </xdr:twoCellAnchor>
  <xdr:twoCellAnchor>
    <xdr:from>
      <xdr:col>6</xdr:col>
      <xdr:colOff>76200</xdr:colOff>
      <xdr:row>379</xdr:row>
      <xdr:rowOff>30480</xdr:rowOff>
    </xdr:from>
    <xdr:to>
      <xdr:col>11</xdr:col>
      <xdr:colOff>30480</xdr:colOff>
      <xdr:row>385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31,927
Invalid Ballot Papers 112
Valid Poll 11,681
Number of Seats 5
Quota 1,947
</a:t>
          </a:r>
        </a:p>
      </xdr:txBody>
    </xdr:sp>
    <xdr:clientData/>
  </xdr:twoCellAnchor>
  <xdr:twoCellAnchor>
    <xdr:from>
      <xdr:col>11</xdr:col>
      <xdr:colOff>121920</xdr:colOff>
      <xdr:row>379</xdr:row>
      <xdr:rowOff>0</xdr:rowOff>
    </xdr:from>
    <xdr:to>
      <xdr:col>16</xdr:col>
      <xdr:colOff>76200</xdr:colOff>
      <xdr:row>384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JAMES GEOGHEGAN (FG)
HAZEL CHU (Grn)
EMMA BLAIN (FG)
DERMOT LACEY (Lab)
RORY HOGAN (FF)
</a:t>
          </a:r>
        </a:p>
      </xdr:txBody>
    </xdr:sp>
    <xdr:clientData/>
  </xdr:twoCellAnchor>
  <xdr:twoCellAnchor>
    <xdr:from>
      <xdr:col>1</xdr:col>
      <xdr:colOff>0</xdr:colOff>
      <xdr:row>414</xdr:row>
      <xdr:rowOff>53340</xdr:rowOff>
    </xdr:from>
    <xdr:to>
      <xdr:col>5</xdr:col>
      <xdr:colOff>563880</xdr:colOff>
      <xdr:row>420</xdr:row>
      <xdr:rowOff>38100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South East Inner City LEA
</a:t>
          </a:r>
        </a:p>
      </xdr:txBody>
    </xdr:sp>
    <xdr:clientData/>
  </xdr:twoCellAnchor>
  <xdr:twoCellAnchor>
    <xdr:from>
      <xdr:col>6</xdr:col>
      <xdr:colOff>76200</xdr:colOff>
      <xdr:row>414</xdr:row>
      <xdr:rowOff>30480</xdr:rowOff>
    </xdr:from>
    <xdr:to>
      <xdr:col>11</xdr:col>
      <xdr:colOff>30480</xdr:colOff>
      <xdr:row>420</xdr:row>
      <xdr:rowOff>15240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22,538
Invalid Ballot Papers 167
Valid Poll 7,270
Number of Seats 5
Quota 1,212
</a:t>
          </a:r>
        </a:p>
      </xdr:txBody>
    </xdr:sp>
    <xdr:clientData/>
  </xdr:twoCellAnchor>
  <xdr:twoCellAnchor>
    <xdr:from>
      <xdr:col>11</xdr:col>
      <xdr:colOff>121920</xdr:colOff>
      <xdr:row>414</xdr:row>
      <xdr:rowOff>0</xdr:rowOff>
    </xdr:from>
    <xdr:to>
      <xdr:col>16</xdr:col>
      <xdr:colOff>76200</xdr:colOff>
      <xdr:row>419</xdr:row>
      <xdr:rowOff>167640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CLAIRE BYRNE (Grn)
KOURTNEY KENNY (SF)
CIAN FARRELL (SD)
MANNIX FLYNN (Non-P)
DANNY BYRNE (FG)
</a:t>
          </a:r>
        </a:p>
      </xdr:txBody>
    </xdr:sp>
    <xdr:clientData/>
  </xdr:twoCellAnchor>
  <xdr:twoCellAnchor>
    <xdr:from>
      <xdr:col>1</xdr:col>
      <xdr:colOff>0</xdr:colOff>
      <xdr:row>463</xdr:row>
      <xdr:rowOff>53340</xdr:rowOff>
    </xdr:from>
    <xdr:to>
      <xdr:col>5</xdr:col>
      <xdr:colOff>563880</xdr:colOff>
      <xdr:row>469</xdr:row>
      <xdr:rowOff>38100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South West Inner City LEA
</a:t>
          </a:r>
        </a:p>
      </xdr:txBody>
    </xdr:sp>
    <xdr:clientData/>
  </xdr:twoCellAnchor>
  <xdr:twoCellAnchor>
    <xdr:from>
      <xdr:col>6</xdr:col>
      <xdr:colOff>76200</xdr:colOff>
      <xdr:row>463</xdr:row>
      <xdr:rowOff>30480</xdr:rowOff>
    </xdr:from>
    <xdr:to>
      <xdr:col>11</xdr:col>
      <xdr:colOff>30480</xdr:colOff>
      <xdr:row>469</xdr:row>
      <xdr:rowOff>15240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24,193
Invalid Ballot Papers 192
Valid Poll 8,307
Number of Seats 5
Quota 1,385
</a:t>
          </a:r>
        </a:p>
      </xdr:txBody>
    </xdr:sp>
    <xdr:clientData/>
  </xdr:twoCellAnchor>
  <xdr:twoCellAnchor>
    <xdr:from>
      <xdr:col>11</xdr:col>
      <xdr:colOff>121920</xdr:colOff>
      <xdr:row>463</xdr:row>
      <xdr:rowOff>0</xdr:rowOff>
    </xdr:from>
    <xdr:to>
      <xdr:col>16</xdr:col>
      <xdr:colOff>76200</xdr:colOff>
      <xdr:row>468</xdr:row>
      <xdr:rowOff>167640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PIDGEON (Grn)
DARRAGH MORIARTY (Lab)
JEN CUMMINS (SD)
AMMAR ALI (FF)
MÁIRE DEVINE (SF)
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Blackrock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27,471
Invalid Ballot Papers 112
Valid Poll 12,168
Number of Seats 6
Quota 1,739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MARIE BAKER (FG)
MICHAEL, CLARK (FF)
CONOR DOWLING (Grn)
MARTHA FANNING (Lab)
MAURICE DOCKRELL (FG)
DAN CARSON (FG)
</a:t>
          </a:r>
        </a:p>
      </xdr:txBody>
    </xdr:sp>
    <xdr:clientData/>
  </xdr:twoCellAnchor>
  <xdr:twoCellAnchor>
    <xdr:from>
      <xdr:col>1</xdr:col>
      <xdr:colOff>0</xdr:colOff>
      <xdr:row>44</xdr:row>
      <xdr:rowOff>53340</xdr:rowOff>
    </xdr:from>
    <xdr:to>
      <xdr:col>5</xdr:col>
      <xdr:colOff>563880</xdr:colOff>
      <xdr:row>50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 Laoghaire LEA
</a:t>
          </a:r>
        </a:p>
      </xdr:txBody>
    </xdr:sp>
    <xdr:clientData/>
  </xdr:twoCellAnchor>
  <xdr:twoCellAnchor>
    <xdr:from>
      <xdr:col>6</xdr:col>
      <xdr:colOff>76200</xdr:colOff>
      <xdr:row>44</xdr:row>
      <xdr:rowOff>30480</xdr:rowOff>
    </xdr:from>
    <xdr:to>
      <xdr:col>11</xdr:col>
      <xdr:colOff>30480</xdr:colOff>
      <xdr:row>50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36,391
Invalid Ballot Papers 201
Valid Poll 15,543
Number of Seats 7
Quota 1,943
</a:t>
          </a:r>
        </a:p>
      </xdr:txBody>
    </xdr:sp>
    <xdr:clientData/>
  </xdr:twoCellAnchor>
  <xdr:twoCellAnchor>
    <xdr:from>
      <xdr:col>11</xdr:col>
      <xdr:colOff>121920</xdr:colOff>
      <xdr:row>44</xdr:row>
      <xdr:rowOff>0</xdr:rowOff>
    </xdr:from>
    <xdr:to>
      <xdr:col>16</xdr:col>
      <xdr:colOff>76200</xdr:colOff>
      <xdr:row>49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LORRAINE HALL (FG)
TOM KIVLEHAN (Grn)
MELISA HALPIN (PBP)
THOMAS JOSEPH (Lab)
JUSTIN MOYLAN (FF)
JP DURKAN (FG)
MARY FAYNE (FG)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Dundrum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31,022
Invalid Ballot Papers 145
Valid Poll 14,311
Number of Seats 7
Quota 1,789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SEAN MC LOUGHLIN
JIM O'LEARY (FG)
SHAY BRENNAN (FF)
PETER O'BRIEN (Lab)
ANNA GRAINGER (FG)
ROBERT JONES (Grn)
ANNE COLGAN
</a:t>
          </a:r>
        </a:p>
      </xdr:txBody>
    </xdr:sp>
    <xdr:clientData/>
  </xdr:twoCellAnchor>
  <xdr:twoCellAnchor>
    <xdr:from>
      <xdr:col>1</xdr:col>
      <xdr:colOff>0</xdr:colOff>
      <xdr:row>130</xdr:row>
      <xdr:rowOff>53340</xdr:rowOff>
    </xdr:from>
    <xdr:to>
      <xdr:col>5</xdr:col>
      <xdr:colOff>563880</xdr:colOff>
      <xdr:row>136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Killiney-Shankill LEA
</a:t>
          </a:r>
        </a:p>
      </xdr:txBody>
    </xdr:sp>
    <xdr:clientData/>
  </xdr:twoCellAnchor>
  <xdr:twoCellAnchor>
    <xdr:from>
      <xdr:col>6</xdr:col>
      <xdr:colOff>76200</xdr:colOff>
      <xdr:row>130</xdr:row>
      <xdr:rowOff>30480</xdr:rowOff>
    </xdr:from>
    <xdr:to>
      <xdr:col>11</xdr:col>
      <xdr:colOff>30480</xdr:colOff>
      <xdr:row>136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32,023
Invalid Ballot Papers 184
Valid Poll 13,265
Number of Seats 7
Quota 1,659
</a:t>
          </a:r>
        </a:p>
      </xdr:txBody>
    </xdr:sp>
    <xdr:clientData/>
  </xdr:twoCellAnchor>
  <xdr:twoCellAnchor>
    <xdr:from>
      <xdr:col>11</xdr:col>
      <xdr:colOff>121920</xdr:colOff>
      <xdr:row>130</xdr:row>
      <xdr:rowOff>0</xdr:rowOff>
    </xdr:from>
    <xdr:to>
      <xdr:col>16</xdr:col>
      <xdr:colOff>76200</xdr:colOff>
      <xdr:row>135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CARRIE SMYTH (Lab)
JIM GILDEA (FG)
FRANK MCNAMARA (FG)
HUGH LEWIS (Non-P)
JACQUELINE BURKE (FG)
LAUREN TUITE (Grn)
DAVE O'KEEFFE (PBP)
</a:t>
          </a:r>
        </a:p>
      </xdr:txBody>
    </xdr:sp>
    <xdr:clientData/>
  </xdr:twoCellAnchor>
  <xdr:twoCellAnchor>
    <xdr:from>
      <xdr:col>1</xdr:col>
      <xdr:colOff>0</xdr:colOff>
      <xdr:row>175</xdr:row>
      <xdr:rowOff>53340</xdr:rowOff>
    </xdr:from>
    <xdr:to>
      <xdr:col>5</xdr:col>
      <xdr:colOff>563880</xdr:colOff>
      <xdr:row>181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Sandyford-Glencullen LEA
</a:t>
          </a:r>
        </a:p>
      </xdr:txBody>
    </xdr:sp>
    <xdr:clientData/>
  </xdr:twoCellAnchor>
  <xdr:twoCellAnchor>
    <xdr:from>
      <xdr:col>6</xdr:col>
      <xdr:colOff>76200</xdr:colOff>
      <xdr:row>175</xdr:row>
      <xdr:rowOff>30480</xdr:rowOff>
    </xdr:from>
    <xdr:to>
      <xdr:col>11</xdr:col>
      <xdr:colOff>30480</xdr:colOff>
      <xdr:row>181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25,351
Invalid Ballot Papers 126
Valid Poll 11,202
Number of Seats 7
Quota 1,401
</a:t>
          </a:r>
        </a:p>
      </xdr:txBody>
    </xdr:sp>
    <xdr:clientData/>
  </xdr:twoCellAnchor>
  <xdr:twoCellAnchor>
    <xdr:from>
      <xdr:col>11</xdr:col>
      <xdr:colOff>121920</xdr:colOff>
      <xdr:row>175</xdr:row>
      <xdr:rowOff>0</xdr:rowOff>
    </xdr:from>
    <xdr:to>
      <xdr:col>16</xdr:col>
      <xdr:colOff>76200</xdr:colOff>
      <xdr:row>180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FLEMING (Non-P)
LETTIE MCCARTHY (Lab)
OISÍN O'CONNOR (Grn)
PIERCE DARGAN (FG)
KAZI AHMED (FG)
TOM MURPHY (FF)
KEVIN DALY (Non-P)
</a:t>
          </a:r>
        </a:p>
      </xdr:txBody>
    </xdr:sp>
    <xdr:clientData/>
  </xdr:twoCellAnchor>
  <xdr:twoCellAnchor>
    <xdr:from>
      <xdr:col>1</xdr:col>
      <xdr:colOff>0</xdr:colOff>
      <xdr:row>214</xdr:row>
      <xdr:rowOff>53340</xdr:rowOff>
    </xdr:from>
    <xdr:to>
      <xdr:col>5</xdr:col>
      <xdr:colOff>563880</xdr:colOff>
      <xdr:row>220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Stillorgan LEA
</a:t>
          </a:r>
        </a:p>
      </xdr:txBody>
    </xdr:sp>
    <xdr:clientData/>
  </xdr:twoCellAnchor>
  <xdr:twoCellAnchor>
    <xdr:from>
      <xdr:col>6</xdr:col>
      <xdr:colOff>76200</xdr:colOff>
      <xdr:row>214</xdr:row>
      <xdr:rowOff>30480</xdr:rowOff>
    </xdr:from>
    <xdr:to>
      <xdr:col>11</xdr:col>
      <xdr:colOff>30480</xdr:colOff>
      <xdr:row>220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24,063
Invalid Ballot Papers 111
Valid Poll 10,524
Number of Seats 6
Quota 1,504
</a:t>
          </a:r>
        </a:p>
      </xdr:txBody>
    </xdr:sp>
    <xdr:clientData/>
  </xdr:twoCellAnchor>
  <xdr:twoCellAnchor>
    <xdr:from>
      <xdr:col>11</xdr:col>
      <xdr:colOff>121920</xdr:colOff>
      <xdr:row>214</xdr:row>
      <xdr:rowOff>0</xdr:rowOff>
    </xdr:from>
    <xdr:to>
      <xdr:col>16</xdr:col>
      <xdr:colOff>76200</xdr:colOff>
      <xdr:row>219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BARRY SAUL (FG)
MAEVE O'CONNELL (FG)
JOHN KENNEDY (FG)
LIAM DOCKERY (FF)
EVA ELIZABETH DOWLING (Grn)
JOHN HURLEY (SD)
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Balbriggan LEA - Fingal County Council 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25,174
Invalid Ballot Papers 128
Valid Poll 11,024
Number of Seats 5
Quota 1,838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TONY MURPHY (Non-P)
GRÁINNE MAGUIRE (Non-P)
BRENDAN RYAN (Lab)
TOM O'LEARY (FG)
MALACHY QUINN (SF)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Blanchardstown-Mulhuddart LEA - Fingal Co. Co.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19,395
Invalid Ballot Papers 156
Valid Poll 6,148
Number of Seats 5
Quota 1,025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BREDA HANAPHY (SF)
MARY MCCAMLEY (Lab)
JK ONWUMEREH (FF)
JOHN BURTCHAELL (PBP)
PATRICK QUINLAN (TNP)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Castleknock LEA - Fingal County Council 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34,239
Invalid Ballot Papers 156
Valid Poll 14,107
Number of Seats 6
Quota 2,016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TED LEDDY (FG)
JOHN WALSH (Lab)
SIOBHAN SHOVLIN (FG)
RUTH COPPINGER (PBP)
ELLEN TROY (Ant)
EIMEAR CARBONE-MANGAN (FF)
</a:t>
          </a:r>
        </a:p>
      </xdr:txBody>
    </xdr:sp>
    <xdr:clientData/>
  </xdr:twoCellAnchor>
  <xdr:twoCellAnchor>
    <xdr:from>
      <xdr:col>1</xdr:col>
      <xdr:colOff>0</xdr:colOff>
      <xdr:row>122</xdr:row>
      <xdr:rowOff>53340</xdr:rowOff>
    </xdr:from>
    <xdr:to>
      <xdr:col>5</xdr:col>
      <xdr:colOff>563880</xdr:colOff>
      <xdr:row>128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Howth-Malahide LEA - Fingal County Council 
</a:t>
          </a:r>
        </a:p>
      </xdr:txBody>
    </xdr:sp>
    <xdr:clientData/>
  </xdr:twoCellAnchor>
  <xdr:twoCellAnchor>
    <xdr:from>
      <xdr:col>6</xdr:col>
      <xdr:colOff>76200</xdr:colOff>
      <xdr:row>122</xdr:row>
      <xdr:rowOff>30480</xdr:rowOff>
    </xdr:from>
    <xdr:to>
      <xdr:col>11</xdr:col>
      <xdr:colOff>30480</xdr:colOff>
      <xdr:row>128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46,575
Invalid Ballot Papers 232
Valid Poll 20,917
Number of Seats 7
Quota 2,615
</a:t>
          </a:r>
        </a:p>
      </xdr:txBody>
    </xdr:sp>
    <xdr:clientData/>
  </xdr:twoCellAnchor>
  <xdr:twoCellAnchor>
    <xdr:from>
      <xdr:col>11</xdr:col>
      <xdr:colOff>121920</xdr:colOff>
      <xdr:row>122</xdr:row>
      <xdr:rowOff>0</xdr:rowOff>
    </xdr:from>
    <xdr:to>
      <xdr:col>16</xdr:col>
      <xdr:colOff>76200</xdr:colOff>
      <xdr:row>127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JOAN HOPKINS (SD)
AOIBHINN TORMEY (FG)
JIMMY GUERIN (Non-P)
CATHAL HAUGHEY (FF)
BRIAN MCDONAGH (Lab)
EOGHAN O'BRIEN (FF)
DAVID HEALY (Grn)
</a:t>
          </a:r>
        </a:p>
      </xdr:txBody>
    </xdr:sp>
    <xdr:clientData/>
  </xdr:twoCellAnchor>
  <xdr:twoCellAnchor>
    <xdr:from>
      <xdr:col>1</xdr:col>
      <xdr:colOff>0</xdr:colOff>
      <xdr:row>167</xdr:row>
      <xdr:rowOff>53340</xdr:rowOff>
    </xdr:from>
    <xdr:to>
      <xdr:col>5</xdr:col>
      <xdr:colOff>563880</xdr:colOff>
      <xdr:row>173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Ongar LEA - Fingal County Council 
</a:t>
          </a:r>
        </a:p>
      </xdr:txBody>
    </xdr:sp>
    <xdr:clientData/>
  </xdr:twoCellAnchor>
  <xdr:twoCellAnchor>
    <xdr:from>
      <xdr:col>6</xdr:col>
      <xdr:colOff>76200</xdr:colOff>
      <xdr:row>167</xdr:row>
      <xdr:rowOff>30480</xdr:rowOff>
    </xdr:from>
    <xdr:to>
      <xdr:col>11</xdr:col>
      <xdr:colOff>30480</xdr:colOff>
      <xdr:row>173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22,871
Invalid Ballot Papers 125
Valid Poll 8,551
Number of Seats 5
Quota 1,426
</a:t>
          </a:r>
        </a:p>
      </xdr:txBody>
    </xdr:sp>
    <xdr:clientData/>
  </xdr:twoCellAnchor>
  <xdr:twoCellAnchor>
    <xdr:from>
      <xdr:col>11</xdr:col>
      <xdr:colOff>121920</xdr:colOff>
      <xdr:row>167</xdr:row>
      <xdr:rowOff>0</xdr:rowOff>
    </xdr:from>
    <xdr:to>
      <xdr:col>16</xdr:col>
      <xdr:colOff>76200</xdr:colOff>
      <xdr:row>172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TANIA DOYLE (Non-P)
ANGELA DONNELLY (SF)
GERARD SHEEHAN (Ant)
TOM KITT (FF)
KIERAN DENNISON (FG)
</a:t>
          </a:r>
        </a:p>
      </xdr:txBody>
    </xdr:sp>
    <xdr:clientData/>
  </xdr:twoCellAnchor>
  <xdr:twoCellAnchor>
    <xdr:from>
      <xdr:col>1</xdr:col>
      <xdr:colOff>0</xdr:colOff>
      <xdr:row>210</xdr:row>
      <xdr:rowOff>53340</xdr:rowOff>
    </xdr:from>
    <xdr:to>
      <xdr:col>5</xdr:col>
      <xdr:colOff>563880</xdr:colOff>
      <xdr:row>216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Rush-Lusk LEA - Fingal County Council 
</a:t>
          </a:r>
        </a:p>
      </xdr:txBody>
    </xdr:sp>
    <xdr:clientData/>
  </xdr:twoCellAnchor>
  <xdr:twoCellAnchor>
    <xdr:from>
      <xdr:col>6</xdr:col>
      <xdr:colOff>76200</xdr:colOff>
      <xdr:row>210</xdr:row>
      <xdr:rowOff>30480</xdr:rowOff>
    </xdr:from>
    <xdr:to>
      <xdr:col>11</xdr:col>
      <xdr:colOff>30480</xdr:colOff>
      <xdr:row>216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26,494
Invalid Ballot Papers 157
Valid Poll 12,251
Number of Seats 5
Quota 2,042
</a:t>
          </a:r>
        </a:p>
      </xdr:txBody>
    </xdr:sp>
    <xdr:clientData/>
  </xdr:twoCellAnchor>
  <xdr:twoCellAnchor>
    <xdr:from>
      <xdr:col>11</xdr:col>
      <xdr:colOff>121920</xdr:colOff>
      <xdr:row>210</xdr:row>
      <xdr:rowOff>0</xdr:rowOff>
    </xdr:from>
    <xdr:to>
      <xdr:col>16</xdr:col>
      <xdr:colOff>76200</xdr:colOff>
      <xdr:row>215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ROBERT O'DONOGHUE (Lab)
CORINA JOHNSTON (Lab)
EOGHAN DOCKRELL (FG)
PAUL MULVILLE (SD)
CATHAL BOLAND (Non-P)
</a:t>
          </a:r>
        </a:p>
      </xdr:txBody>
    </xdr:sp>
    <xdr:clientData/>
  </xdr:twoCellAnchor>
  <xdr:twoCellAnchor>
    <xdr:from>
      <xdr:col>1</xdr:col>
      <xdr:colOff>0</xdr:colOff>
      <xdr:row>247</xdr:row>
      <xdr:rowOff>53340</xdr:rowOff>
    </xdr:from>
    <xdr:to>
      <xdr:col>5</xdr:col>
      <xdr:colOff>563880</xdr:colOff>
      <xdr:row>253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Swords LEA - Fingal County Council 
</a:t>
          </a:r>
        </a:p>
      </xdr:txBody>
    </xdr:sp>
    <xdr:clientData/>
  </xdr:twoCellAnchor>
  <xdr:twoCellAnchor>
    <xdr:from>
      <xdr:col>6</xdr:col>
      <xdr:colOff>76200</xdr:colOff>
      <xdr:row>247</xdr:row>
      <xdr:rowOff>30480</xdr:rowOff>
    </xdr:from>
    <xdr:to>
      <xdr:col>11</xdr:col>
      <xdr:colOff>30480</xdr:colOff>
      <xdr:row>253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34,071
Invalid Ballot Papers 218
Valid Poll 13,118
Number of Seats 7
Quota 1,640
</a:t>
          </a:r>
        </a:p>
      </xdr:txBody>
    </xdr:sp>
    <xdr:clientData/>
  </xdr:twoCellAnchor>
  <xdr:twoCellAnchor>
    <xdr:from>
      <xdr:col>11</xdr:col>
      <xdr:colOff>121920</xdr:colOff>
      <xdr:row>247</xdr:row>
      <xdr:rowOff>0</xdr:rowOff>
    </xdr:from>
    <xdr:to>
      <xdr:col>16</xdr:col>
      <xdr:colOff>76200</xdr:colOff>
      <xdr:row>252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DEAN MULLIGAN (I4C)
DARRAGH BUTLER (FF)
LUKE CORKERY (FG)
JOE NEWMAN (Non-P)
JAMES HUMPHREYS (Lab)
DARREN JACK KELLY (Non-P)
MARIAN BUCKLEY (SF)
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Central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18,206
Invalid Ballot Papers 127
Valid Poll 7,606
Number of Seats 6
Quota 1,087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 CUBBARD (Non-P)
EDDIE HOARE (FG)
FRANK FAHY (FG)
EIBHLÍN SEOIGHTHE (SD)
JOSIE FORDE (FF)
JOHN MCDONAGH (Lab)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East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18,110
Invalid Ballot Papers 101
Valid Poll 8,001
Number of Seats 6
Quota 1,144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CHEEVERS (FF)
DECLAN MCDONNELL (Non-P)
TERRY O'FLAHERTY (Non-P)
HELEN OGBU (Lab)
AISLING BURKE (SF)
SHANE FORDE (FG)
</a:t>
          </a:r>
        </a:p>
      </xdr:txBody>
    </xdr:sp>
    <xdr:clientData/>
  </xdr:twoCellAnchor>
  <xdr:twoCellAnchor>
    <xdr:from>
      <xdr:col>1</xdr:col>
      <xdr:colOff>0</xdr:colOff>
      <xdr:row>103</xdr:row>
      <xdr:rowOff>53340</xdr:rowOff>
    </xdr:from>
    <xdr:to>
      <xdr:col>5</xdr:col>
      <xdr:colOff>563880</xdr:colOff>
      <xdr:row>109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Galway City West LEA
</a:t>
          </a:r>
        </a:p>
      </xdr:txBody>
    </xdr:sp>
    <xdr:clientData/>
  </xdr:twoCellAnchor>
  <xdr:twoCellAnchor>
    <xdr:from>
      <xdr:col>6</xdr:col>
      <xdr:colOff>76200</xdr:colOff>
      <xdr:row>103</xdr:row>
      <xdr:rowOff>30480</xdr:rowOff>
    </xdr:from>
    <xdr:to>
      <xdr:col>11</xdr:col>
      <xdr:colOff>30480</xdr:colOff>
      <xdr:row>109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18,770
Invalid Ballot Papers 117
Valid Poll 8,747
Number of Seats 6
Quota 1,250
</a:t>
          </a:r>
        </a:p>
      </xdr:txBody>
    </xdr:sp>
    <xdr:clientData/>
  </xdr:twoCellAnchor>
  <xdr:twoCellAnchor>
    <xdr:from>
      <xdr:col>11</xdr:col>
      <xdr:colOff>121920</xdr:colOff>
      <xdr:row>103</xdr:row>
      <xdr:rowOff>0</xdr:rowOff>
    </xdr:from>
    <xdr:to>
      <xdr:col>16</xdr:col>
      <xdr:colOff>76200</xdr:colOff>
      <xdr:row>108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LYONS (Non-P)
CLODAGH HIGGINS (FG)
ALAN CURRAN (SD)
JOHN CONNOLLY (FF)
NÍALL MCNELIS (Lab)
PETER KEANE (FF)
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Athenry-Oranmore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26,074
Invalid Ballot Papers 135
Valid Poll 13,742
Number of Seats 7
Quota 1,718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ALBERT DOLAN (FF)
TOMAS GREALISH (Non-P)
DAVID COLLINS (FG)
JAMES CHARITY (Non-P)
PETER FEENEY (FG)
LOUIS O HARA (SF)
CILLIAN KEANE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Ballinasloe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24,678
Invalid Ballot Papers 134
Valid Poll 12,433
Number of Seats 6
Quota 1,777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CONNOLLY (FF)
DECLAN GERAGHTY (IndI)
EVELYN PARSONS (Non-P)
ALAN HARNEY (FG)
PETER KEAVENEY (FG)
DERMOT CONNOLLY (SF)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Conamara North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19,718
Invalid Ballot Papers 97
Valid Poll 7,954
Number of Seats 4
Quota 1,591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WELBY (Non-P)
SEAMUS WALSH (IdI)
EILEEN MANNION (FG)
GERRY KING (FF)
</a:t>
          </a:r>
        </a:p>
      </xdr:txBody>
    </xdr:sp>
    <xdr:clientData/>
  </xdr:twoCellAnchor>
  <xdr:twoCellAnchor>
    <xdr:from>
      <xdr:col>1</xdr:col>
      <xdr:colOff>0</xdr:colOff>
      <xdr:row>104</xdr:row>
      <xdr:rowOff>53340</xdr:rowOff>
    </xdr:from>
    <xdr:to>
      <xdr:col>5</xdr:col>
      <xdr:colOff>563880</xdr:colOff>
      <xdr:row>110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Conamara South LEA
</a:t>
          </a:r>
        </a:p>
      </xdr:txBody>
    </xdr:sp>
    <xdr:clientData/>
  </xdr:twoCellAnchor>
  <xdr:twoCellAnchor>
    <xdr:from>
      <xdr:col>6</xdr:col>
      <xdr:colOff>76200</xdr:colOff>
      <xdr:row>104</xdr:row>
      <xdr:rowOff>30480</xdr:rowOff>
    </xdr:from>
    <xdr:to>
      <xdr:col>11</xdr:col>
      <xdr:colOff>30480</xdr:colOff>
      <xdr:row>110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14,650
Invalid Ballot Papers 141
Valid Poll 9,830
Number of Seats 5
Quota 1,639
</a:t>
          </a:r>
        </a:p>
      </xdr:txBody>
    </xdr:sp>
    <xdr:clientData/>
  </xdr:twoCellAnchor>
  <xdr:twoCellAnchor>
    <xdr:from>
      <xdr:col>11</xdr:col>
      <xdr:colOff>121920</xdr:colOff>
      <xdr:row>104</xdr:row>
      <xdr:rowOff>0</xdr:rowOff>
    </xdr:from>
    <xdr:to>
      <xdr:col>16</xdr:col>
      <xdr:colOff>76200</xdr:colOff>
      <xdr:row>109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THOMAS (IndI)
PADRAIG MAC AN IOMAIRE (FG)
TOMAS CURRAOÍN Ó
MICHAEL LEAINDE (IndI)
MÁIRTIN LEE (FF)
</a:t>
          </a:r>
        </a:p>
      </xdr:txBody>
    </xdr:sp>
    <xdr:clientData/>
  </xdr:twoCellAnchor>
  <xdr:twoCellAnchor>
    <xdr:from>
      <xdr:col>1</xdr:col>
      <xdr:colOff>0</xdr:colOff>
      <xdr:row>151</xdr:row>
      <xdr:rowOff>53340</xdr:rowOff>
    </xdr:from>
    <xdr:to>
      <xdr:col>5</xdr:col>
      <xdr:colOff>563880</xdr:colOff>
      <xdr:row>157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Gort-Kinvara LEA
</a:t>
          </a:r>
        </a:p>
      </xdr:txBody>
    </xdr:sp>
    <xdr:clientData/>
  </xdr:twoCellAnchor>
  <xdr:twoCellAnchor>
    <xdr:from>
      <xdr:col>6</xdr:col>
      <xdr:colOff>76200</xdr:colOff>
      <xdr:row>151</xdr:row>
      <xdr:rowOff>30480</xdr:rowOff>
    </xdr:from>
    <xdr:to>
      <xdr:col>11</xdr:col>
      <xdr:colOff>30480</xdr:colOff>
      <xdr:row>157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19,135
Invalid Ballot Papers 101
Valid Poll 9,942
Number of Seats 5
Quota 1,658
</a:t>
          </a:r>
        </a:p>
      </xdr:txBody>
    </xdr:sp>
    <xdr:clientData/>
  </xdr:twoCellAnchor>
  <xdr:twoCellAnchor>
    <xdr:from>
      <xdr:col>11</xdr:col>
      <xdr:colOff>121920</xdr:colOff>
      <xdr:row>151</xdr:row>
      <xdr:rowOff>0</xdr:rowOff>
    </xdr:from>
    <xdr:to>
      <xdr:col>16</xdr:col>
      <xdr:colOff>76200</xdr:colOff>
      <xdr:row>156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PJ MURPHY (FG)
MARTINA KINANE (FF)
GERALDINE DONOHUE (Non-P)
PAUL KILLILEA (FG)
GERRY FINNERTY (FF)
</a:t>
          </a:r>
        </a:p>
      </xdr:txBody>
    </xdr:sp>
    <xdr:clientData/>
  </xdr:twoCellAnchor>
  <xdr:twoCellAnchor>
    <xdr:from>
      <xdr:col>1</xdr:col>
      <xdr:colOff>0</xdr:colOff>
      <xdr:row>182</xdr:row>
      <xdr:rowOff>53340</xdr:rowOff>
    </xdr:from>
    <xdr:to>
      <xdr:col>5</xdr:col>
      <xdr:colOff>563880</xdr:colOff>
      <xdr:row>188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Loughrea LEA
</a:t>
          </a:r>
        </a:p>
      </xdr:txBody>
    </xdr:sp>
    <xdr:clientData/>
  </xdr:twoCellAnchor>
  <xdr:twoCellAnchor>
    <xdr:from>
      <xdr:col>6</xdr:col>
      <xdr:colOff>76200</xdr:colOff>
      <xdr:row>182</xdr:row>
      <xdr:rowOff>30480</xdr:rowOff>
    </xdr:from>
    <xdr:to>
      <xdr:col>11</xdr:col>
      <xdr:colOff>30480</xdr:colOff>
      <xdr:row>188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19,964
Invalid Ballot Papers 95
Valid Poll 10,366
Number of Seats 5
Quota 1,728
</a:t>
          </a:r>
        </a:p>
      </xdr:txBody>
    </xdr:sp>
    <xdr:clientData/>
  </xdr:twoCellAnchor>
  <xdr:twoCellAnchor>
    <xdr:from>
      <xdr:col>11</xdr:col>
      <xdr:colOff>121920</xdr:colOff>
      <xdr:row>182</xdr:row>
      <xdr:rowOff>0</xdr:rowOff>
    </xdr:from>
    <xdr:to>
      <xdr:col>16</xdr:col>
      <xdr:colOff>76200</xdr:colOff>
      <xdr:row>187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CURLEY (FF)
JIMMY MCCLEARN (FG)
DECLAN KELLY (IndI)
MICHAEL (MOEGIE) MAHER (FG)
IVAN CANNING (FF)
</a:t>
          </a:r>
        </a:p>
      </xdr:txBody>
    </xdr:sp>
    <xdr:clientData/>
  </xdr:twoCellAnchor>
  <xdr:twoCellAnchor>
    <xdr:from>
      <xdr:col>1</xdr:col>
      <xdr:colOff>0</xdr:colOff>
      <xdr:row>215</xdr:row>
      <xdr:rowOff>53340</xdr:rowOff>
    </xdr:from>
    <xdr:to>
      <xdr:col>5</xdr:col>
      <xdr:colOff>563880</xdr:colOff>
      <xdr:row>221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Tuam LEA
</a:t>
          </a:r>
        </a:p>
      </xdr:txBody>
    </xdr:sp>
    <xdr:clientData/>
  </xdr:twoCellAnchor>
  <xdr:twoCellAnchor>
    <xdr:from>
      <xdr:col>6</xdr:col>
      <xdr:colOff>76200</xdr:colOff>
      <xdr:row>215</xdr:row>
      <xdr:rowOff>30480</xdr:rowOff>
    </xdr:from>
    <xdr:to>
      <xdr:col>11</xdr:col>
      <xdr:colOff>30480</xdr:colOff>
      <xdr:row>221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27,234
Invalid Ballot Papers 153
Valid Poll 15,356
Number of Seats 7
Quota 1,920
</a:t>
          </a:r>
        </a:p>
      </xdr:txBody>
    </xdr:sp>
    <xdr:clientData/>
  </xdr:twoCellAnchor>
  <xdr:twoCellAnchor>
    <xdr:from>
      <xdr:col>11</xdr:col>
      <xdr:colOff>121920</xdr:colOff>
      <xdr:row>215</xdr:row>
      <xdr:rowOff>0</xdr:rowOff>
    </xdr:from>
    <xdr:to>
      <xdr:col>16</xdr:col>
      <xdr:colOff>76200</xdr:colOff>
      <xdr:row>220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ANDREW REDDINGTON (FG)
PETE ROCHE (FG)
MARY HOADE (FF)
SHAUN CUNNIFFE (IndI)
OLLIE TURNER (FG)
DONAGH MARK KILLILEA (FF)
KAREY MCHUGH FARAG (Non-P)
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Castleisland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15,460
Invalid Ballot Papers 67
Valid Poll 9,679
Number of Seats 4
Quota 1,936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JACKIE HEALY-RAE (Non-P)
CHARLIE FARRELLY (Non-P)
FIONNÁN FITZGERALD (FF)
BOBBY O'CONNELL (FG)
</a:t>
          </a:r>
        </a:p>
      </xdr:txBody>
    </xdr:sp>
    <xdr:clientData/>
  </xdr:twoCellAnchor>
  <xdr:twoCellAnchor>
    <xdr:from>
      <xdr:col>1</xdr:col>
      <xdr:colOff>0</xdr:colOff>
      <xdr:row>32</xdr:row>
      <xdr:rowOff>53340</xdr:rowOff>
    </xdr:from>
    <xdr:to>
      <xdr:col>5</xdr:col>
      <xdr:colOff>563880</xdr:colOff>
      <xdr:row>38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Corca Dhuibhne LEA
</a:t>
          </a:r>
        </a:p>
      </xdr:txBody>
    </xdr:sp>
    <xdr:clientData/>
  </xdr:twoCellAnchor>
  <xdr:twoCellAnchor>
    <xdr:from>
      <xdr:col>6</xdr:col>
      <xdr:colOff>76200</xdr:colOff>
      <xdr:row>32</xdr:row>
      <xdr:rowOff>30480</xdr:rowOff>
    </xdr:from>
    <xdr:to>
      <xdr:col>11</xdr:col>
      <xdr:colOff>30480</xdr:colOff>
      <xdr:row>38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12,578
Invalid Ballot Papers 106
Valid Poll 7,860
Number of Seats 3
Quota 1,966
</a:t>
          </a:r>
        </a:p>
      </xdr:txBody>
    </xdr:sp>
    <xdr:clientData/>
  </xdr:twoCellAnchor>
  <xdr:twoCellAnchor>
    <xdr:from>
      <xdr:col>11</xdr:col>
      <xdr:colOff>121920</xdr:colOff>
      <xdr:row>32</xdr:row>
      <xdr:rowOff>0</xdr:rowOff>
    </xdr:from>
    <xdr:to>
      <xdr:col>16</xdr:col>
      <xdr:colOff>76200</xdr:colOff>
      <xdr:row>37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TOMMY GRIFFIN (FG)
ROBERT BROSNAN (SF)
BREANDÁN FITZGERALD (FF)
</a:t>
          </a:r>
        </a:p>
      </xdr:txBody>
    </xdr:sp>
    <xdr:clientData/>
  </xdr:twoCellAnchor>
  <xdr:twoCellAnchor>
    <xdr:from>
      <xdr:col>1</xdr:col>
      <xdr:colOff>0</xdr:colOff>
      <xdr:row>61</xdr:row>
      <xdr:rowOff>53340</xdr:rowOff>
    </xdr:from>
    <xdr:to>
      <xdr:col>5</xdr:col>
      <xdr:colOff>563880</xdr:colOff>
      <xdr:row>67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Kenmare LEA - Kerry County Council 
</a:t>
          </a:r>
        </a:p>
      </xdr:txBody>
    </xdr:sp>
    <xdr:clientData/>
  </xdr:twoCellAnchor>
  <xdr:twoCellAnchor>
    <xdr:from>
      <xdr:col>6</xdr:col>
      <xdr:colOff>76200</xdr:colOff>
      <xdr:row>61</xdr:row>
      <xdr:rowOff>30480</xdr:rowOff>
    </xdr:from>
    <xdr:to>
      <xdr:col>11</xdr:col>
      <xdr:colOff>30480</xdr:colOff>
      <xdr:row>67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23,922
Invalid Ballot Papers 110
Valid Poll 14,933
Number of Seats 6
Quota 2,134
</a:t>
          </a:r>
        </a:p>
      </xdr:txBody>
    </xdr:sp>
    <xdr:clientData/>
  </xdr:twoCellAnchor>
  <xdr:twoCellAnchor>
    <xdr:from>
      <xdr:col>11</xdr:col>
      <xdr:colOff>121920</xdr:colOff>
      <xdr:row>61</xdr:row>
      <xdr:rowOff>0</xdr:rowOff>
    </xdr:from>
    <xdr:to>
      <xdr:col>16</xdr:col>
      <xdr:colOff>76200</xdr:colOff>
      <xdr:row>66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JOHNNY HEALY-RAE (Non-P)
MICHAEL CAHILL (FF)
NORMA MORIARTY (FF)
TEDDY O'SULLIVAN CASEY (FG)
PODGE FOLEY (Non-P)
DAN MCCARTHY (Non-P)
</a:t>
          </a:r>
        </a:p>
      </xdr:txBody>
    </xdr:sp>
    <xdr:clientData/>
  </xdr:twoCellAnchor>
  <xdr:twoCellAnchor>
    <xdr:from>
      <xdr:col>1</xdr:col>
      <xdr:colOff>0</xdr:colOff>
      <xdr:row>108</xdr:row>
      <xdr:rowOff>53340</xdr:rowOff>
    </xdr:from>
    <xdr:to>
      <xdr:col>5</xdr:col>
      <xdr:colOff>563880</xdr:colOff>
      <xdr:row>114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Killarney LEA
</a:t>
          </a:r>
        </a:p>
      </xdr:txBody>
    </xdr:sp>
    <xdr:clientData/>
  </xdr:twoCellAnchor>
  <xdr:twoCellAnchor>
    <xdr:from>
      <xdr:col>6</xdr:col>
      <xdr:colOff>76200</xdr:colOff>
      <xdr:row>108</xdr:row>
      <xdr:rowOff>30480</xdr:rowOff>
    </xdr:from>
    <xdr:to>
      <xdr:col>11</xdr:col>
      <xdr:colOff>30480</xdr:colOff>
      <xdr:row>114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23,159
Invalid Ballot Papers 132
Valid Poll 14,278
Number of Seats 7
Quota 1,785
</a:t>
          </a:r>
        </a:p>
      </xdr:txBody>
    </xdr:sp>
    <xdr:clientData/>
  </xdr:twoCellAnchor>
  <xdr:twoCellAnchor>
    <xdr:from>
      <xdr:col>11</xdr:col>
      <xdr:colOff>121920</xdr:colOff>
      <xdr:row>108</xdr:row>
      <xdr:rowOff>0</xdr:rowOff>
    </xdr:from>
    <xdr:to>
      <xdr:col>16</xdr:col>
      <xdr:colOff>76200</xdr:colOff>
      <xdr:row>113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MAURA HEALY-RAE (Non-P)
MARTIN GRADY (Non-P)
JOHN O DONOGHUE (KIA)
BRENDAN CRONIN (Non-P)
NIALL KELLEHER (FF)
NIALL BOTTY O'CALLAGHAN (Non-P)
MARIE MOLONEY (Lab)
</a:t>
          </a:r>
        </a:p>
      </xdr:txBody>
    </xdr:sp>
    <xdr:clientData/>
  </xdr:twoCellAnchor>
  <xdr:twoCellAnchor>
    <xdr:from>
      <xdr:col>1</xdr:col>
      <xdr:colOff>0</xdr:colOff>
      <xdr:row>157</xdr:row>
      <xdr:rowOff>53340</xdr:rowOff>
    </xdr:from>
    <xdr:to>
      <xdr:col>5</xdr:col>
      <xdr:colOff>563880</xdr:colOff>
      <xdr:row>163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Listowel LEA
</a:t>
          </a:r>
        </a:p>
      </xdr:txBody>
    </xdr:sp>
    <xdr:clientData/>
  </xdr:twoCellAnchor>
  <xdr:twoCellAnchor>
    <xdr:from>
      <xdr:col>6</xdr:col>
      <xdr:colOff>76200</xdr:colOff>
      <xdr:row>157</xdr:row>
      <xdr:rowOff>30480</xdr:rowOff>
    </xdr:from>
    <xdr:to>
      <xdr:col>11</xdr:col>
      <xdr:colOff>30480</xdr:colOff>
      <xdr:row>163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25,821
Invalid Ballot Papers 137
Valid Poll 14,660
Number of Seats 6
Quota 2,095
</a:t>
          </a:r>
        </a:p>
      </xdr:txBody>
    </xdr:sp>
    <xdr:clientData/>
  </xdr:twoCellAnchor>
  <xdr:twoCellAnchor>
    <xdr:from>
      <xdr:col>11</xdr:col>
      <xdr:colOff>121920</xdr:colOff>
      <xdr:row>157</xdr:row>
      <xdr:rowOff>0</xdr:rowOff>
    </xdr:from>
    <xdr:to>
      <xdr:col>16</xdr:col>
      <xdr:colOff>76200</xdr:colOff>
      <xdr:row>162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 KENNELLY (FG)
LIAM SPEEDY NOLAN (Non-P)
MICHAEL FOLEY (FG)
MICHAEL LEANE (FF)
TOM BARRY (SF)
JIMMY MOLONEY (FF)
</a:t>
          </a:r>
        </a:p>
      </xdr:txBody>
    </xdr:sp>
    <xdr:clientData/>
  </xdr:twoCellAnchor>
  <xdr:twoCellAnchor>
    <xdr:from>
      <xdr:col>1</xdr:col>
      <xdr:colOff>0</xdr:colOff>
      <xdr:row>196</xdr:row>
      <xdr:rowOff>53340</xdr:rowOff>
    </xdr:from>
    <xdr:to>
      <xdr:col>5</xdr:col>
      <xdr:colOff>563880</xdr:colOff>
      <xdr:row>202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Tralee LEA
</a:t>
          </a:r>
        </a:p>
      </xdr:txBody>
    </xdr:sp>
    <xdr:clientData/>
  </xdr:twoCellAnchor>
  <xdr:twoCellAnchor>
    <xdr:from>
      <xdr:col>6</xdr:col>
      <xdr:colOff>76200</xdr:colOff>
      <xdr:row>196</xdr:row>
      <xdr:rowOff>30480</xdr:rowOff>
    </xdr:from>
    <xdr:to>
      <xdr:col>11</xdr:col>
      <xdr:colOff>30480</xdr:colOff>
      <xdr:row>202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26,411
Invalid Ballot Papers 161
Valid Poll 13,501
Number of Seats 7
Quota 1,688
</a:t>
          </a:r>
        </a:p>
      </xdr:txBody>
    </xdr:sp>
    <xdr:clientData/>
  </xdr:twoCellAnchor>
  <xdr:twoCellAnchor>
    <xdr:from>
      <xdr:col>11</xdr:col>
      <xdr:colOff>121920</xdr:colOff>
      <xdr:row>196</xdr:row>
      <xdr:rowOff>0</xdr:rowOff>
    </xdr:from>
    <xdr:to>
      <xdr:col>16</xdr:col>
      <xdr:colOff>76200</xdr:colOff>
      <xdr:row>201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MIKEY SHEEHY (FF)
TERRY O'BRIEN (Lab)
DEIRDRE FERRIS (SF)
PAUL DALY (SF)
SAM LOCKE (Non-P)
ANGIE BAILY (FG)
ANNE O'SULLIVAN (FF)
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21,249
Invalid Ballot Papers 122
Valid Poll 9,944
Number of Seats 5
Quota 1,658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AOIFE BRESLIN (Lab)
IVAN KEATLEY (FG)
MARK LEIGH (Lab)
BRIAN DOOLEY (FF)
VERALOUISE BEHAN (FF)
</a:t>
          </a:r>
        </a:p>
      </xdr:txBody>
    </xdr:sp>
    <xdr:clientData/>
  </xdr:twoCellAnchor>
  <xdr:twoCellAnchor>
    <xdr:from>
      <xdr:col>1</xdr:col>
      <xdr:colOff>0</xdr:colOff>
      <xdr:row>42</xdr:row>
      <xdr:rowOff>53340</xdr:rowOff>
    </xdr:from>
    <xdr:to>
      <xdr:col>5</xdr:col>
      <xdr:colOff>563880</xdr:colOff>
      <xdr:row>48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Celbridge LEA
</a:t>
          </a:r>
        </a:p>
      </xdr:txBody>
    </xdr:sp>
    <xdr:clientData/>
  </xdr:twoCellAnchor>
  <xdr:twoCellAnchor>
    <xdr:from>
      <xdr:col>6</xdr:col>
      <xdr:colOff>76200</xdr:colOff>
      <xdr:row>42</xdr:row>
      <xdr:rowOff>30480</xdr:rowOff>
    </xdr:from>
    <xdr:to>
      <xdr:col>11</xdr:col>
      <xdr:colOff>30480</xdr:colOff>
      <xdr:row>48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16,662
Invalid Ballot Papers 81
Valid Poll 6,875
Number of Seats 4
Quota 1,376
</a:t>
          </a:r>
        </a:p>
      </xdr:txBody>
    </xdr:sp>
    <xdr:clientData/>
  </xdr:twoCellAnchor>
  <xdr:twoCellAnchor>
    <xdr:from>
      <xdr:col>11</xdr:col>
      <xdr:colOff>121920</xdr:colOff>
      <xdr:row>42</xdr:row>
      <xdr:rowOff>0</xdr:rowOff>
    </xdr:from>
    <xdr:to>
      <xdr:col>16</xdr:col>
      <xdr:colOff>76200</xdr:colOff>
      <xdr:row>47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TROST (FF)
CLAIRE O'ROURKE (SD)
LUMI PANAITE FAHEY (FG)
RUPERT HEATHER (Lab)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Clane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20,665
Invalid Ballot Papers 103
Valid Poll 9,219
Number of Seats 5
Quota 1,537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BRENDAN WYSE (FG)
PÁDRAIG MCEVOY (Non-P)
AIDAN FARRELLY (SD)
WILLIAM DURKAN (FG)
DARAGH FITZPATRICK (FF)
</a:t>
          </a:r>
        </a:p>
      </xdr:txBody>
    </xdr:sp>
    <xdr:clientData/>
  </xdr:twoCellAnchor>
  <xdr:twoCellAnchor>
    <xdr:from>
      <xdr:col>1</xdr:col>
      <xdr:colOff>0</xdr:colOff>
      <xdr:row>154</xdr:row>
      <xdr:rowOff>53340</xdr:rowOff>
    </xdr:from>
    <xdr:to>
      <xdr:col>5</xdr:col>
      <xdr:colOff>563880</xdr:colOff>
      <xdr:row>160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Leixlip LEA
</a:t>
          </a:r>
        </a:p>
      </xdr:txBody>
    </xdr:sp>
    <xdr:clientData/>
  </xdr:twoCellAnchor>
  <xdr:twoCellAnchor>
    <xdr:from>
      <xdr:col>6</xdr:col>
      <xdr:colOff>76200</xdr:colOff>
      <xdr:row>154</xdr:row>
      <xdr:rowOff>30480</xdr:rowOff>
    </xdr:from>
    <xdr:to>
      <xdr:col>11</xdr:col>
      <xdr:colOff>30480</xdr:colOff>
      <xdr:row>160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14,011
Invalid Ballot Papers 149
Valid Poll 6,072
Number of Seats 3
Quota 1,519
</a:t>
          </a:r>
        </a:p>
      </xdr:txBody>
    </xdr:sp>
    <xdr:clientData/>
  </xdr:twoCellAnchor>
  <xdr:twoCellAnchor>
    <xdr:from>
      <xdr:col>11</xdr:col>
      <xdr:colOff>121920</xdr:colOff>
      <xdr:row>154</xdr:row>
      <xdr:rowOff>0</xdr:rowOff>
    </xdr:from>
    <xdr:to>
      <xdr:col>16</xdr:col>
      <xdr:colOff>76200</xdr:colOff>
      <xdr:row>159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</a:t>
          </a:r>
          <a:r>
            <a:rPr lang="en-IE" sz="1100" b="1" kern="1200" baseline="0">
              <a:solidFill>
                <a:srgbClr val="005000"/>
              </a:solidFill>
            </a:rPr>
            <a:t> NEVILLE</a:t>
          </a:r>
          <a:r>
            <a:rPr lang="en-IE" sz="1100" b="1" kern="1200">
              <a:solidFill>
                <a:srgbClr val="005000"/>
              </a:solidFill>
            </a:rPr>
            <a:t> (FG)
NUALA KILLEEN (SD)
BERNARD CALDWELL</a:t>
          </a:r>
          <a:r>
            <a:rPr lang="en-IE" sz="1100" b="1" kern="1200" baseline="0">
              <a:solidFill>
                <a:srgbClr val="005000"/>
              </a:solidFill>
            </a:rPr>
            <a:t> </a:t>
          </a:r>
          <a:r>
            <a:rPr lang="en-IE" sz="1100" b="1" kern="1200">
              <a:solidFill>
                <a:srgbClr val="005000"/>
              </a:solidFill>
            </a:rPr>
            <a:t>(FF)
</a:t>
          </a:r>
        </a:p>
      </xdr:txBody>
    </xdr:sp>
    <xdr:clientData/>
  </xdr:twoCellAnchor>
  <xdr:twoCellAnchor>
    <xdr:from>
      <xdr:col>1</xdr:col>
      <xdr:colOff>0</xdr:colOff>
      <xdr:row>179</xdr:row>
      <xdr:rowOff>53340</xdr:rowOff>
    </xdr:from>
    <xdr:to>
      <xdr:col>5</xdr:col>
      <xdr:colOff>563880</xdr:colOff>
      <xdr:row>185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Maynooth LEA
</a:t>
          </a:r>
        </a:p>
      </xdr:txBody>
    </xdr:sp>
    <xdr:clientData/>
  </xdr:twoCellAnchor>
  <xdr:twoCellAnchor>
    <xdr:from>
      <xdr:col>6</xdr:col>
      <xdr:colOff>76200</xdr:colOff>
      <xdr:row>179</xdr:row>
      <xdr:rowOff>30480</xdr:rowOff>
    </xdr:from>
    <xdr:to>
      <xdr:col>11</xdr:col>
      <xdr:colOff>30480</xdr:colOff>
      <xdr:row>185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20,869
Invalid Ballot Papers 89
Valid Poll 9,391
Number of Seats 5
Quota 1,566
</a:t>
          </a:r>
        </a:p>
      </xdr:txBody>
    </xdr:sp>
    <xdr:clientData/>
  </xdr:twoCellAnchor>
  <xdr:twoCellAnchor>
    <xdr:from>
      <xdr:col>11</xdr:col>
      <xdr:colOff>121920</xdr:colOff>
      <xdr:row>179</xdr:row>
      <xdr:rowOff>0</xdr:rowOff>
    </xdr:from>
    <xdr:to>
      <xdr:col>16</xdr:col>
      <xdr:colOff>76200</xdr:colOff>
      <xdr:row>184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NAOISE Ó CEARÚIL (FF)
TIM DURKAN (FG)
PETER MELROSE (SD)
ANGELA FEENEY (Lab)
PAUL WARD (FF)
</a:t>
          </a:r>
        </a:p>
      </xdr:txBody>
    </xdr:sp>
    <xdr:clientData/>
  </xdr:twoCellAnchor>
  <xdr:twoCellAnchor>
    <xdr:from>
      <xdr:col>1</xdr:col>
      <xdr:colOff>0</xdr:colOff>
      <xdr:row>212</xdr:row>
      <xdr:rowOff>53340</xdr:rowOff>
    </xdr:from>
    <xdr:to>
      <xdr:col>5</xdr:col>
      <xdr:colOff>563880</xdr:colOff>
      <xdr:row>218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Naas LEA
</a:t>
          </a:r>
        </a:p>
      </xdr:txBody>
    </xdr:sp>
    <xdr:clientData/>
  </xdr:twoCellAnchor>
  <xdr:twoCellAnchor>
    <xdr:from>
      <xdr:col>6</xdr:col>
      <xdr:colOff>76200</xdr:colOff>
      <xdr:row>212</xdr:row>
      <xdr:rowOff>30480</xdr:rowOff>
    </xdr:from>
    <xdr:to>
      <xdr:col>11</xdr:col>
      <xdr:colOff>30480</xdr:colOff>
      <xdr:row>218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30,153
Invalid Ballot Papers 138
Valid Poll 13,908
Number of Seats 7
Quota 1,739
</a:t>
          </a:r>
        </a:p>
      </xdr:txBody>
    </xdr:sp>
    <xdr:clientData/>
  </xdr:twoCellAnchor>
  <xdr:twoCellAnchor>
    <xdr:from>
      <xdr:col>11</xdr:col>
      <xdr:colOff>121920</xdr:colOff>
      <xdr:row>212</xdr:row>
      <xdr:rowOff>0</xdr:rowOff>
    </xdr:from>
    <xdr:to>
      <xdr:col>16</xdr:col>
      <xdr:colOff>76200</xdr:colOff>
      <xdr:row>217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BILL CLEAR (SD)
FINTAN BRETT (FG)
EVIE SAMMON (FG)
ANNE BREEN (Lab)
SEAMIE MOORE (Non-P)
CARMEL KELLY (FF)
GER DUNNE (IndI)
</a:t>
          </a:r>
        </a:p>
      </xdr:txBody>
    </xdr:sp>
    <xdr:clientData/>
  </xdr:twoCellAnchor>
  <xdr:twoCellAnchor>
    <xdr:from>
      <xdr:col>1</xdr:col>
      <xdr:colOff>0</xdr:colOff>
      <xdr:row>257</xdr:row>
      <xdr:rowOff>53340</xdr:rowOff>
    </xdr:from>
    <xdr:to>
      <xdr:col>5</xdr:col>
      <xdr:colOff>563880</xdr:colOff>
      <xdr:row>263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Newbridge LEA
</a:t>
          </a:r>
        </a:p>
      </xdr:txBody>
    </xdr:sp>
    <xdr:clientData/>
  </xdr:twoCellAnchor>
  <xdr:twoCellAnchor>
    <xdr:from>
      <xdr:col>6</xdr:col>
      <xdr:colOff>76200</xdr:colOff>
      <xdr:row>257</xdr:row>
      <xdr:rowOff>30480</xdr:rowOff>
    </xdr:from>
    <xdr:to>
      <xdr:col>11</xdr:col>
      <xdr:colOff>30480</xdr:colOff>
      <xdr:row>263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25,116
Invalid Ballot Papers 117
Valid Poll 11,638
Number of Seats 6
Quota 1,663
</a:t>
          </a:r>
        </a:p>
      </xdr:txBody>
    </xdr:sp>
    <xdr:clientData/>
  </xdr:twoCellAnchor>
  <xdr:twoCellAnchor>
    <xdr:from>
      <xdr:col>11</xdr:col>
      <xdr:colOff>121920</xdr:colOff>
      <xdr:row>257</xdr:row>
      <xdr:rowOff>0</xdr:rowOff>
    </xdr:from>
    <xdr:to>
      <xdr:col>16</xdr:col>
      <xdr:colOff>76200</xdr:colOff>
      <xdr:row>262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TRACEY O'DWYER</a:t>
          </a:r>
          <a:r>
            <a:rPr lang="en-IE" sz="1100" b="1" kern="1200" baseline="0">
              <a:solidFill>
                <a:srgbClr val="005000"/>
              </a:solidFill>
            </a:rPr>
            <a:t> </a:t>
          </a:r>
          <a:r>
            <a:rPr lang="en-IE" sz="1100" b="1" kern="1200">
              <a:solidFill>
                <a:srgbClr val="005000"/>
              </a:solidFill>
            </a:rPr>
            <a:t>(FG)
PEGGY</a:t>
          </a:r>
          <a:r>
            <a:rPr lang="en-IE" sz="1100" b="1" kern="1200" baseline="0">
              <a:solidFill>
                <a:srgbClr val="005000"/>
              </a:solidFill>
            </a:rPr>
            <a:t> O'DWYER (FG)</a:t>
          </a:r>
          <a:r>
            <a:rPr lang="en-IE" sz="1100" b="1" kern="1200">
              <a:solidFill>
                <a:srgbClr val="005000"/>
              </a:solidFill>
            </a:rPr>
            <a:t>
CHRIS PENDER (SD)
NOEL HEAVEY (FF)
ROB POWER (FF)</a:t>
          </a:r>
        </a:p>
        <a:p>
          <a:r>
            <a:rPr lang="en-IE" sz="1100" b="1" kern="1200">
              <a:solidFill>
                <a:srgbClr val="005000"/>
              </a:solidFill>
            </a:rPr>
            <a:t>TOM MCDONNELL (NON-P)</a:t>
          </a:r>
        </a:p>
      </xdr:txBody>
    </xdr:sp>
    <xdr:clientData/>
  </xdr:twoCellAnchor>
  <xdr:twoCellAnchor>
    <xdr:from>
      <xdr:col>1</xdr:col>
      <xdr:colOff>0</xdr:colOff>
      <xdr:row>113</xdr:row>
      <xdr:rowOff>53340</xdr:rowOff>
    </xdr:from>
    <xdr:to>
      <xdr:col>5</xdr:col>
      <xdr:colOff>563880</xdr:colOff>
      <xdr:row>119</xdr:row>
      <xdr:rowOff>38100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 txBox="1"/>
      </xdr:nvSpPr>
      <xdr:spPr>
        <a:xfrm>
          <a:off x="37338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Kildare LEA
</a:t>
          </a:r>
        </a:p>
      </xdr:txBody>
    </xdr:sp>
    <xdr:clientData/>
  </xdr:twoCellAnchor>
  <xdr:twoCellAnchor>
    <xdr:from>
      <xdr:col>6</xdr:col>
      <xdr:colOff>76200</xdr:colOff>
      <xdr:row>113</xdr:row>
      <xdr:rowOff>30480</xdr:rowOff>
    </xdr:from>
    <xdr:to>
      <xdr:col>11</xdr:col>
      <xdr:colOff>30480</xdr:colOff>
      <xdr:row>119</xdr:row>
      <xdr:rowOff>15240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 txBox="1"/>
      </xdr:nvSpPr>
      <xdr:spPr>
        <a:xfrm>
          <a:off x="68580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19,042
Invalid Ballot Papers 136
Valid Poll 8,286
Number of Seats 5
Quota 1,382
</a:t>
          </a:r>
        </a:p>
      </xdr:txBody>
    </xdr:sp>
    <xdr:clientData/>
  </xdr:twoCellAnchor>
  <xdr:twoCellAnchor>
    <xdr:from>
      <xdr:col>11</xdr:col>
      <xdr:colOff>121920</xdr:colOff>
      <xdr:row>113</xdr:row>
      <xdr:rowOff>0</xdr:rowOff>
    </xdr:from>
    <xdr:to>
      <xdr:col>16</xdr:col>
      <xdr:colOff>76200</xdr:colOff>
      <xdr:row>118</xdr:row>
      <xdr:rowOff>167640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 txBox="1"/>
      </xdr:nvSpPr>
      <xdr:spPr>
        <a:xfrm>
          <a:off x="99517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SUZANNE DOYLE (FF)
KEVIN DUFFY (FG)
BRIAN O'LOUGHLIN (FF)
SHÓNAGH NÍ RAGHALLAIGH (SF)
PAT BALFE (SD)
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Callan-Thomastown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20,510
Invalid Ballot Papers 215
Valid Poll 10,817
Number of Seats 6
Quota 1,546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PETER ‘CHAP’ CLEERE (FF)
JOE SHERIDAN (FF)
JOE LYONS (FG)
DEIRDRE CULLEN (FF)
MICHAEL DOYLE (FG)
STEPHANIE DOHENY (SF)
</a:t>
          </a:r>
        </a:p>
      </xdr:txBody>
    </xdr:sp>
    <xdr:clientData/>
  </xdr:twoCellAnchor>
  <xdr:twoCellAnchor>
    <xdr:from>
      <xdr:col>1</xdr:col>
      <xdr:colOff>0</xdr:colOff>
      <xdr:row>34</xdr:row>
      <xdr:rowOff>53340</xdr:rowOff>
    </xdr:from>
    <xdr:to>
      <xdr:col>5</xdr:col>
      <xdr:colOff>563880</xdr:colOff>
      <xdr:row>40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Castlecomer LEA
</a:t>
          </a:r>
        </a:p>
      </xdr:txBody>
    </xdr:sp>
    <xdr:clientData/>
  </xdr:twoCellAnchor>
  <xdr:twoCellAnchor>
    <xdr:from>
      <xdr:col>6</xdr:col>
      <xdr:colOff>76200</xdr:colOff>
      <xdr:row>34</xdr:row>
      <xdr:rowOff>30480</xdr:rowOff>
    </xdr:from>
    <xdr:to>
      <xdr:col>11</xdr:col>
      <xdr:colOff>30480</xdr:colOff>
      <xdr:row>40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19,995
Invalid Ballot Papers 138
Valid Poll 10,540
Number of Seats 6
Quota 1,506
</a:t>
          </a:r>
        </a:p>
      </xdr:txBody>
    </xdr:sp>
    <xdr:clientData/>
  </xdr:twoCellAnchor>
  <xdr:twoCellAnchor>
    <xdr:from>
      <xdr:col>11</xdr:col>
      <xdr:colOff>121920</xdr:colOff>
      <xdr:row>34</xdr:row>
      <xdr:rowOff>0</xdr:rowOff>
    </xdr:from>
    <xdr:to>
      <xdr:col>16</xdr:col>
      <xdr:colOff>76200</xdr:colOff>
      <xdr:row>39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FITZPATRICK (FF)
MARY HILDA CAVANAGH (FG)
MICHAEL MCCARTHY (FF)
JOHN BRENNAN (FG)
MAURICE SHORTALL (Non-P)
MICHAEL DELANEY (FF)
</a:t>
          </a:r>
        </a:p>
      </xdr:txBody>
    </xdr:sp>
    <xdr:clientData/>
  </xdr:twoCellAnchor>
  <xdr:twoCellAnchor>
    <xdr:from>
      <xdr:col>1</xdr:col>
      <xdr:colOff>0</xdr:colOff>
      <xdr:row>67</xdr:row>
      <xdr:rowOff>53340</xdr:rowOff>
    </xdr:from>
    <xdr:to>
      <xdr:col>5</xdr:col>
      <xdr:colOff>563880</xdr:colOff>
      <xdr:row>73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Kilkenny LEA
</a:t>
          </a:r>
        </a:p>
      </xdr:txBody>
    </xdr:sp>
    <xdr:clientData/>
  </xdr:twoCellAnchor>
  <xdr:twoCellAnchor>
    <xdr:from>
      <xdr:col>6</xdr:col>
      <xdr:colOff>76200</xdr:colOff>
      <xdr:row>67</xdr:row>
      <xdr:rowOff>30480</xdr:rowOff>
    </xdr:from>
    <xdr:to>
      <xdr:col>11</xdr:col>
      <xdr:colOff>30480</xdr:colOff>
      <xdr:row>73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20,706
Invalid Ballot Papers 128
Valid Poll 9,781
Number of Seats 7
Quota 1,223
</a:t>
          </a:r>
        </a:p>
      </xdr:txBody>
    </xdr:sp>
    <xdr:clientData/>
  </xdr:twoCellAnchor>
  <xdr:twoCellAnchor>
    <xdr:from>
      <xdr:col>11</xdr:col>
      <xdr:colOff>121920</xdr:colOff>
      <xdr:row>67</xdr:row>
      <xdr:rowOff>0</xdr:rowOff>
    </xdr:from>
    <xdr:to>
      <xdr:col>16</xdr:col>
      <xdr:colOff>76200</xdr:colOff>
      <xdr:row>72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ANDREW MCGUINNESS (FF)
DAVID FITZGERALD (FG)
EUGENE MCGUINNESS (Non-P)
JOE MALONE (FF)
SEÁN Ó HARGÁIN (Lab)
JOHN COONAN (FF)
MARIA DOLLARD (Grn)
</a:t>
          </a:r>
        </a:p>
      </xdr:txBody>
    </xdr:sp>
    <xdr:clientData/>
  </xdr:twoCellAnchor>
  <xdr:twoCellAnchor>
    <xdr:from>
      <xdr:col>1</xdr:col>
      <xdr:colOff>0</xdr:colOff>
      <xdr:row>122</xdr:row>
      <xdr:rowOff>53340</xdr:rowOff>
    </xdr:from>
    <xdr:to>
      <xdr:col>5</xdr:col>
      <xdr:colOff>563880</xdr:colOff>
      <xdr:row>128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Piltown LEA
</a:t>
          </a:r>
        </a:p>
      </xdr:txBody>
    </xdr:sp>
    <xdr:clientData/>
  </xdr:twoCellAnchor>
  <xdr:twoCellAnchor>
    <xdr:from>
      <xdr:col>6</xdr:col>
      <xdr:colOff>76200</xdr:colOff>
      <xdr:row>122</xdr:row>
      <xdr:rowOff>30480</xdr:rowOff>
    </xdr:from>
    <xdr:to>
      <xdr:col>11</xdr:col>
      <xdr:colOff>30480</xdr:colOff>
      <xdr:row>128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17,132
Invalid Ballot Papers 96
Valid Poll 8,534
Number of Seats 5
Quota 1,423
</a:t>
          </a:r>
        </a:p>
      </xdr:txBody>
    </xdr:sp>
    <xdr:clientData/>
  </xdr:twoCellAnchor>
  <xdr:twoCellAnchor>
    <xdr:from>
      <xdr:col>11</xdr:col>
      <xdr:colOff>121920</xdr:colOff>
      <xdr:row>122</xdr:row>
      <xdr:rowOff>0</xdr:rowOff>
    </xdr:from>
    <xdr:to>
      <xdr:col>16</xdr:col>
      <xdr:colOff>76200</xdr:colOff>
      <xdr:row>127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PATRICK DUNPHY (FG)
TOMÁS BREATHNACH (Lab)
FIDELIS DOHERTY (FG)
GER FRISBY (FF)
JENNY CATT SLATTERY (FF)
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Borris-in-Ossory-Mountmellick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21,813
Invalid Ballot Papers 147
Valid Poll 11,979
Number of Seats 6
Quota 1,712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CONOR BERGIN (FG)
JAMES KELLY (Non-P)
PADDY BRACKEN (FF)
JOHN KING (FG)
OLLIE CLOONEY (Non-P)
SEAMÚS MCDONALD (FF)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Graiguecullen-Portarlington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22,233
Invalid Ballot Papers 133
Valid Poll 11,096
Number of Seats 6
Quota 1,586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AIDAN MULLINS (SF)
BEN BRENNAN (Non-P)
PASCHAL MCEVOY (FF)
PADRAIG FLEMING (FF)
AISLING MORAN (Non-P)
VIVIENNE PHELAN (FG)
</a:t>
          </a:r>
        </a:p>
      </xdr:txBody>
    </xdr:sp>
    <xdr:clientData/>
  </xdr:twoCellAnchor>
  <xdr:twoCellAnchor>
    <xdr:from>
      <xdr:col>1</xdr:col>
      <xdr:colOff>0</xdr:colOff>
      <xdr:row>85</xdr:row>
      <xdr:rowOff>53340</xdr:rowOff>
    </xdr:from>
    <xdr:to>
      <xdr:col>5</xdr:col>
      <xdr:colOff>563880</xdr:colOff>
      <xdr:row>91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Portlaoise LEA
</a:t>
          </a:r>
        </a:p>
      </xdr:txBody>
    </xdr:sp>
    <xdr:clientData/>
  </xdr:twoCellAnchor>
  <xdr:twoCellAnchor>
    <xdr:from>
      <xdr:col>6</xdr:col>
      <xdr:colOff>76200</xdr:colOff>
      <xdr:row>85</xdr:row>
      <xdr:rowOff>30480</xdr:rowOff>
    </xdr:from>
    <xdr:to>
      <xdr:col>11</xdr:col>
      <xdr:colOff>30480</xdr:colOff>
      <xdr:row>91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24,426
Invalid Ballot Papers 133
Valid Poll 11,675
Number of Seats 7
Quota 1,460
</a:t>
          </a:r>
        </a:p>
      </xdr:txBody>
    </xdr:sp>
    <xdr:clientData/>
  </xdr:twoCellAnchor>
  <xdr:twoCellAnchor>
    <xdr:from>
      <xdr:col>11</xdr:col>
      <xdr:colOff>121920</xdr:colOff>
      <xdr:row>85</xdr:row>
      <xdr:rowOff>0</xdr:rowOff>
    </xdr:from>
    <xdr:to>
      <xdr:col>16</xdr:col>
      <xdr:colOff>76200</xdr:colOff>
      <xdr:row>90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WILLIE AIRD (FG)
CAROLINE DWANE STANLEY (SF)
TOMMY MULLIGAN (Non-P)
JOHN JOE FENNELLY (FF)
CATHERINE FITZGERALD (FF)
MARIE TUOHY (Lab)
BARRY WALSH (FG)
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Ballinamore LEA - Leitrim County Council 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10,152
Invalid Ballot Papers 56
Valid Poll 6,604
Number of Seats 6
Quota 944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PADDY O'ROURKE (FF)
ENDA MCGLOIN (FG)
BRENDAN BARRY (SF)
GARY PRIOR (FF)
ITA REYNOLDS FLYNN (FG)
ROISIN KENNY (SF)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Carrick-on-Shannon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9,294
Invalid Ballot Papers 74
Valid Poll 5,766
Number of Seats 6
Quota 824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ENDA STENSON (Non-P)
DES GUCKIAN
MAEVE REYNOLDS (FG)
SEAN MCGOWAN (FF)
CORMAC FLYNN (SF)
PADDY FARRELL (FF)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Manorhamilton LEA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9,615
Invalid Ballot Papers 47
Valid Poll 6,346
Number of Seats 6
Quota 907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JAMES GILMARTIN (Non-P)
MARY BOHAN (FF)
FELIM GURN (Non-P)
PADRAIG FALLON (SF)
JUSTIN WARNOCK (FF)
EDDIE MITCHELL (Non-P)
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Adare-Rathkeale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25,573
Invalid Ballot Papers 150
Valid Poll 13,152
Number of Seats 6
Quota 1,879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STEPHEN KEARY (FG)
ADAM TESKEY (FG)
BRIDIE COLLINS (FF)
JOHN O'DONOGHUE (IndI)
TOMMY HARTIGAN (IndI)
GER WARD (FF)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Cappamore-Kilmallock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28,184
Invalid Ballot Papers 167
Valid Poll 16,417
Number of Seats 7
Quota 2,053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BRIGID TEEFY (Non-P)
MARTIN RYAN (FF)
EDDIE RYAN (Non-P)
NOREEN STOKES (FG)
P.J. CAREY (SF)
GREGORY CONWAY (FG)
TOMMY O'SULLIVAN (FG)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East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27,360
Invalid Ballot Papers 209
Valid Poll 12,856
Number of Seats 7
Quota 1,608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CATHERINE SLATTERY (FF)
PETER DOYLE (FG)
JOE POND (FF)
ELENA SECAS (Lab)
SARAH KIELY (FG)
SEAN HARTIGAN (Grn)
URSULA GAVIN (SF)
</a:t>
          </a:r>
        </a:p>
      </xdr:txBody>
    </xdr:sp>
    <xdr:clientData/>
  </xdr:twoCellAnchor>
  <xdr:twoCellAnchor>
    <xdr:from>
      <xdr:col>1</xdr:col>
      <xdr:colOff>0</xdr:colOff>
      <xdr:row>128</xdr:row>
      <xdr:rowOff>53340</xdr:rowOff>
    </xdr:from>
    <xdr:to>
      <xdr:col>5</xdr:col>
      <xdr:colOff>563880</xdr:colOff>
      <xdr:row>134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North LEA
</a:t>
          </a:r>
        </a:p>
      </xdr:txBody>
    </xdr:sp>
    <xdr:clientData/>
  </xdr:twoCellAnchor>
  <xdr:twoCellAnchor>
    <xdr:from>
      <xdr:col>6</xdr:col>
      <xdr:colOff>76200</xdr:colOff>
      <xdr:row>128</xdr:row>
      <xdr:rowOff>30480</xdr:rowOff>
    </xdr:from>
    <xdr:to>
      <xdr:col>11</xdr:col>
      <xdr:colOff>30480</xdr:colOff>
      <xdr:row>134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27,239
Invalid Ballot Papers 178
Valid Poll 12,744
Number of Seats 7
Quota 1,594
</a:t>
          </a:r>
        </a:p>
      </xdr:txBody>
    </xdr:sp>
    <xdr:clientData/>
  </xdr:twoCellAnchor>
  <xdr:twoCellAnchor>
    <xdr:from>
      <xdr:col>11</xdr:col>
      <xdr:colOff>121920</xdr:colOff>
      <xdr:row>128</xdr:row>
      <xdr:rowOff>0</xdr:rowOff>
    </xdr:from>
    <xdr:to>
      <xdr:col>16</xdr:col>
      <xdr:colOff>76200</xdr:colOff>
      <xdr:row>133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FRANKIE DALY (Non-P)
CONOR SHEEHAN (Lab)
OLIVIA O' SULLIVAN (FG)
KIERAN O'HANLON (FF)
SHARON BENSON (SF)
SARAH BEASLEY (Ant)
SHANE HICKEY - O'MARA (SD)
</a:t>
          </a:r>
        </a:p>
      </xdr:txBody>
    </xdr:sp>
    <xdr:clientData/>
  </xdr:twoCellAnchor>
  <xdr:twoCellAnchor>
    <xdr:from>
      <xdr:col>1</xdr:col>
      <xdr:colOff>0</xdr:colOff>
      <xdr:row>181</xdr:row>
      <xdr:rowOff>53340</xdr:rowOff>
    </xdr:from>
    <xdr:to>
      <xdr:col>5</xdr:col>
      <xdr:colOff>563880</xdr:colOff>
      <xdr:row>187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Limerick City West LEA
</a:t>
          </a:r>
        </a:p>
      </xdr:txBody>
    </xdr:sp>
    <xdr:clientData/>
  </xdr:twoCellAnchor>
  <xdr:twoCellAnchor>
    <xdr:from>
      <xdr:col>6</xdr:col>
      <xdr:colOff>76200</xdr:colOff>
      <xdr:row>181</xdr:row>
      <xdr:rowOff>30480</xdr:rowOff>
    </xdr:from>
    <xdr:to>
      <xdr:col>11</xdr:col>
      <xdr:colOff>30480</xdr:colOff>
      <xdr:row>187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25,596
Invalid Ballot Papers 207
Valid Poll 12,158
Number of Seats 7
Quota 1,520
</a:t>
          </a:r>
        </a:p>
      </xdr:txBody>
    </xdr:sp>
    <xdr:clientData/>
  </xdr:twoCellAnchor>
  <xdr:twoCellAnchor>
    <xdr:from>
      <xdr:col>11</xdr:col>
      <xdr:colOff>121920</xdr:colOff>
      <xdr:row>181</xdr:row>
      <xdr:rowOff>0</xdr:rowOff>
    </xdr:from>
    <xdr:to>
      <xdr:col>16</xdr:col>
      <xdr:colOff>76200</xdr:colOff>
      <xdr:row>186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DANIEL BUTLER (FG)
DAN MCSWEENEY (FG)
JOE LEDDIN (Lab)
FERGUS KILCOYNE (FF)
ELISA O'DONOVAN (SD)
ABUL KALAM AZAD TALUKDER (FF)
MARIA DONOGHUE (Non-P)
</a:t>
          </a:r>
        </a:p>
      </xdr:txBody>
    </xdr:sp>
    <xdr:clientData/>
  </xdr:twoCellAnchor>
  <xdr:twoCellAnchor>
    <xdr:from>
      <xdr:col>1</xdr:col>
      <xdr:colOff>0</xdr:colOff>
      <xdr:row>232</xdr:row>
      <xdr:rowOff>53340</xdr:rowOff>
    </xdr:from>
    <xdr:to>
      <xdr:col>5</xdr:col>
      <xdr:colOff>563880</xdr:colOff>
      <xdr:row>238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Newcastle West LEA
</a:t>
          </a:r>
        </a:p>
      </xdr:txBody>
    </xdr:sp>
    <xdr:clientData/>
  </xdr:twoCellAnchor>
  <xdr:twoCellAnchor>
    <xdr:from>
      <xdr:col>6</xdr:col>
      <xdr:colOff>76200</xdr:colOff>
      <xdr:row>232</xdr:row>
      <xdr:rowOff>30480</xdr:rowOff>
    </xdr:from>
    <xdr:to>
      <xdr:col>11</xdr:col>
      <xdr:colOff>30480</xdr:colOff>
      <xdr:row>238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23,720
Invalid Ballot Papers 126
Valid Poll 13,469
Number of Seats 6
Quota 1,925
</a:t>
          </a:r>
        </a:p>
      </xdr:txBody>
    </xdr:sp>
    <xdr:clientData/>
  </xdr:twoCellAnchor>
  <xdr:twoCellAnchor>
    <xdr:from>
      <xdr:col>11</xdr:col>
      <xdr:colOff>121920</xdr:colOff>
      <xdr:row>232</xdr:row>
      <xdr:rowOff>0</xdr:rowOff>
    </xdr:from>
    <xdr:to>
      <xdr:col>16</xdr:col>
      <xdr:colOff>76200</xdr:colOff>
      <xdr:row>237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JEROME SCANLAN (Non-P)
LIAM GALVIN (FG)
MICHAEL COLLINS (FF)
TOM RUDDLE (FG)
FRANCIS FOLEY (FF)
JOHN SHEAHAN (FG)
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Ballymahon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12,067
Invalid Ballot Papers 73
Valid Poll 7,019
Number of Seats 6
Quota 1,003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ROSS (FG)
MICK CAHILL (FF)
MARK CASEY (Non-P)
PAT O’TOOLE (FF)
SEAN MIMNAGH (FF)
MARTIN SKELLY (FG)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Granard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10,955
Invalid Ballot Papers 57
Valid Poll 7,105
Number of Seats 5
Quota 1,185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GARRY MURTAGH (FG)
TURLOUGH MCGOVERN (Non-P)
PARAIC BRADY (FG)
PÁDRAIG MCNAMARA (FG)
DAVID CASSIDY (FF)
</a:t>
          </a:r>
        </a:p>
      </xdr:txBody>
    </xdr:sp>
    <xdr:clientData/>
  </xdr:twoCellAnchor>
  <xdr:twoCellAnchor>
    <xdr:from>
      <xdr:col>1</xdr:col>
      <xdr:colOff>0</xdr:colOff>
      <xdr:row>73</xdr:row>
      <xdr:rowOff>53340</xdr:rowOff>
    </xdr:from>
    <xdr:to>
      <xdr:col>5</xdr:col>
      <xdr:colOff>563880</xdr:colOff>
      <xdr:row>79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Longford LEA
</a:t>
          </a:r>
        </a:p>
      </xdr:txBody>
    </xdr:sp>
    <xdr:clientData/>
  </xdr:twoCellAnchor>
  <xdr:twoCellAnchor>
    <xdr:from>
      <xdr:col>6</xdr:col>
      <xdr:colOff>76200</xdr:colOff>
      <xdr:row>73</xdr:row>
      <xdr:rowOff>30480</xdr:rowOff>
    </xdr:from>
    <xdr:to>
      <xdr:col>11</xdr:col>
      <xdr:colOff>30480</xdr:colOff>
      <xdr:row>79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13,843
Invalid Ballot Papers 93
Valid Poll 6,825
Number of Seats 7
Quota 854
</a:t>
          </a:r>
        </a:p>
      </xdr:txBody>
    </xdr:sp>
    <xdr:clientData/>
  </xdr:twoCellAnchor>
  <xdr:twoCellAnchor>
    <xdr:from>
      <xdr:col>11</xdr:col>
      <xdr:colOff>121920</xdr:colOff>
      <xdr:row>73</xdr:row>
      <xdr:rowOff>0</xdr:rowOff>
    </xdr:from>
    <xdr:to>
      <xdr:col>16</xdr:col>
      <xdr:colOff>76200</xdr:colOff>
      <xdr:row>78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HAGAN (FG)
MARTIN MONAGHAN (FF)
SEAMUS BUTLER (FF)
PEGGY NOLAN (FG)
NIALL GANNON (FG)
URUEMU ADEJINMI (FF)
KEVIN HUSSEY (FF)
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Ardee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19,928
Invalid Ballot Papers 227
Valid Poll 9,724
Number of Seats 6
Quota 1,390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TENANTY (Non-P)
PEARSE MCGEOUGH (SF)
JOHN SHERIDAN (FF)
DOLORES MINOGUE (FG)
PAULA BUTTERLY (FG)
BERNIE CONLON (Non-P)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Drogheda Rural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14,133
Invalid Ballot Papers 122
Valid Poll 6,401
Number of Seats 4
Quota 1,281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MICHELLE HALL (Lab)
ANNE-MARIE FORD (FG)
DECLAN POWER (Non-P)
ERIC DONOVAN (SF)
</a:t>
          </a:r>
        </a:p>
      </xdr:txBody>
    </xdr:sp>
    <xdr:clientData/>
  </xdr:twoCellAnchor>
  <xdr:twoCellAnchor>
    <xdr:from>
      <xdr:col>1</xdr:col>
      <xdr:colOff>0</xdr:colOff>
      <xdr:row>87</xdr:row>
      <xdr:rowOff>53340</xdr:rowOff>
    </xdr:from>
    <xdr:to>
      <xdr:col>5</xdr:col>
      <xdr:colOff>563880</xdr:colOff>
      <xdr:row>93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Drogheda Urban LEA
</a:t>
          </a:r>
        </a:p>
      </xdr:txBody>
    </xdr:sp>
    <xdr:clientData/>
  </xdr:twoCellAnchor>
  <xdr:twoCellAnchor>
    <xdr:from>
      <xdr:col>6</xdr:col>
      <xdr:colOff>76200</xdr:colOff>
      <xdr:row>87</xdr:row>
      <xdr:rowOff>30480</xdr:rowOff>
    </xdr:from>
    <xdr:to>
      <xdr:col>11</xdr:col>
      <xdr:colOff>30480</xdr:colOff>
      <xdr:row>93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19,729
Invalid Ballot Papers 204
Valid Poll 9,148
Number of Seats 6
Quota 1,307
</a:t>
          </a:r>
        </a:p>
      </xdr:txBody>
    </xdr:sp>
    <xdr:clientData/>
  </xdr:twoCellAnchor>
  <xdr:twoCellAnchor>
    <xdr:from>
      <xdr:col>11</xdr:col>
      <xdr:colOff>121920</xdr:colOff>
      <xdr:row>87</xdr:row>
      <xdr:rowOff>0</xdr:rowOff>
    </xdr:from>
    <xdr:to>
      <xdr:col>16</xdr:col>
      <xdr:colOff>76200</xdr:colOff>
      <xdr:row>92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PIO SMITH (Lab)
JOANNA BYRNE (SF)
KEVIN CALLAN (Non-P)
PADDY MCQUILLAN (Non-P)
JAMES BYRNE (FF)
EJIRO O'HARE STRATTON (FG)
</a:t>
          </a:r>
        </a:p>
      </xdr:txBody>
    </xdr:sp>
    <xdr:clientData/>
  </xdr:twoCellAnchor>
  <xdr:twoCellAnchor>
    <xdr:from>
      <xdr:col>1</xdr:col>
      <xdr:colOff>0</xdr:colOff>
      <xdr:row>142</xdr:row>
      <xdr:rowOff>53340</xdr:rowOff>
    </xdr:from>
    <xdr:to>
      <xdr:col>5</xdr:col>
      <xdr:colOff>563880</xdr:colOff>
      <xdr:row>148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Dundalk-Carlingford LEA
</a:t>
          </a:r>
        </a:p>
      </xdr:txBody>
    </xdr:sp>
    <xdr:clientData/>
  </xdr:twoCellAnchor>
  <xdr:twoCellAnchor>
    <xdr:from>
      <xdr:col>6</xdr:col>
      <xdr:colOff>76200</xdr:colOff>
      <xdr:row>142</xdr:row>
      <xdr:rowOff>30480</xdr:rowOff>
    </xdr:from>
    <xdr:to>
      <xdr:col>11</xdr:col>
      <xdr:colOff>30480</xdr:colOff>
      <xdr:row>148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20,039
Invalid Ballot Papers 180
Valid Poll 10,209
Number of Seats 6
Quota 1,459
</a:t>
          </a:r>
        </a:p>
      </xdr:txBody>
    </xdr:sp>
    <xdr:clientData/>
  </xdr:twoCellAnchor>
  <xdr:twoCellAnchor>
    <xdr:from>
      <xdr:col>11</xdr:col>
      <xdr:colOff>121920</xdr:colOff>
      <xdr:row>142</xdr:row>
      <xdr:rowOff>0</xdr:rowOff>
    </xdr:from>
    <xdr:to>
      <xdr:col>16</xdr:col>
      <xdr:colOff>76200</xdr:colOff>
      <xdr:row>147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SEÁN KELLY (FF)
ANTÓIN WATTERS (SF)
FIONA MHIC CONCHOILLE (SF)
CIARÁN FISHER (Non-P)
JOHN REILLY (FG)
ANDREA MCKEVITT (FF)
</a:t>
          </a:r>
        </a:p>
      </xdr:txBody>
    </xdr:sp>
    <xdr:clientData/>
  </xdr:twoCellAnchor>
  <xdr:twoCellAnchor>
    <xdr:from>
      <xdr:col>1</xdr:col>
      <xdr:colOff>0</xdr:colOff>
      <xdr:row>185</xdr:row>
      <xdr:rowOff>53340</xdr:rowOff>
    </xdr:from>
    <xdr:to>
      <xdr:col>5</xdr:col>
      <xdr:colOff>563880</xdr:colOff>
      <xdr:row>191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Dundalk South LEA
</a:t>
          </a:r>
        </a:p>
      </xdr:txBody>
    </xdr:sp>
    <xdr:clientData/>
  </xdr:twoCellAnchor>
  <xdr:twoCellAnchor>
    <xdr:from>
      <xdr:col>6</xdr:col>
      <xdr:colOff>76200</xdr:colOff>
      <xdr:row>185</xdr:row>
      <xdr:rowOff>30480</xdr:rowOff>
    </xdr:from>
    <xdr:to>
      <xdr:col>11</xdr:col>
      <xdr:colOff>30480</xdr:colOff>
      <xdr:row>191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25,691
Invalid Ballot Papers 225
Valid Poll 12,099
Number of Seats 7
Quota 1,513
</a:t>
          </a:r>
        </a:p>
      </xdr:txBody>
    </xdr:sp>
    <xdr:clientData/>
  </xdr:twoCellAnchor>
  <xdr:twoCellAnchor>
    <xdr:from>
      <xdr:col>11</xdr:col>
      <xdr:colOff>121920</xdr:colOff>
      <xdr:row>185</xdr:row>
      <xdr:rowOff>0</xdr:rowOff>
    </xdr:from>
    <xdr:to>
      <xdr:col>16</xdr:col>
      <xdr:colOff>76200</xdr:colOff>
      <xdr:row>190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MAEVE YORE (Non-P)
ROBERT NASH (FG)
EMMA COFFEY (FF)
KEVIN MEENAN (SF)
SIONAINN MCCANN (SF)
SHANE MCGUINNESS (FF)
MARIANNE BUTLER (Grn)
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Ballina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21,509
Invalid Ballot Papers 119
Valid Poll 12,429
Number of Seats 6
Quota 1,776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O'HARA (FG)
MARK DUFFY (Non-P)
ANNIE MAY REAPE (FF)
JOE FAUGHNAN (Non-P)
MICHAEL LOFTUS (FF)
JARLATH MUNNELLY (FG)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Belmullet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12,131
Invalid Ballot Papers 80
Valid Poll 7,346
Number of Seats 3
Quota 1,837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MCNAMARA (FF)
GERRY COYLE (FG)
SEAN CAREY (FF)
</a:t>
          </a:r>
        </a:p>
      </xdr:txBody>
    </xdr:sp>
    <xdr:clientData/>
  </xdr:twoCellAnchor>
  <xdr:twoCellAnchor>
    <xdr:from>
      <xdr:col>1</xdr:col>
      <xdr:colOff>0</xdr:colOff>
      <xdr:row>77</xdr:row>
      <xdr:rowOff>53340</xdr:rowOff>
    </xdr:from>
    <xdr:to>
      <xdr:col>5</xdr:col>
      <xdr:colOff>563880</xdr:colOff>
      <xdr:row>83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Castlebar LEA
</a:t>
          </a:r>
        </a:p>
      </xdr:txBody>
    </xdr:sp>
    <xdr:clientData/>
  </xdr:twoCellAnchor>
  <xdr:twoCellAnchor>
    <xdr:from>
      <xdr:col>6</xdr:col>
      <xdr:colOff>76200</xdr:colOff>
      <xdr:row>77</xdr:row>
      <xdr:rowOff>30480</xdr:rowOff>
    </xdr:from>
    <xdr:to>
      <xdr:col>11</xdr:col>
      <xdr:colOff>30480</xdr:colOff>
      <xdr:row>83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25,979
Invalid Ballot Papers 122
Valid Poll 15,015
Number of Seats 7
Quota 1,877
</a:t>
          </a:r>
        </a:p>
      </xdr:txBody>
    </xdr:sp>
    <xdr:clientData/>
  </xdr:twoCellAnchor>
  <xdr:twoCellAnchor>
    <xdr:from>
      <xdr:col>11</xdr:col>
      <xdr:colOff>121920</xdr:colOff>
      <xdr:row>77</xdr:row>
      <xdr:rowOff>0</xdr:rowOff>
    </xdr:from>
    <xdr:to>
      <xdr:col>16</xdr:col>
      <xdr:colOff>76200</xdr:colOff>
      <xdr:row>82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KILCOYNE (Non-P)
GER DEERE (FG)
BLACKIE K GAVIN (FF)
AL MCDONNELL (FF)
CYRIL BURKE (FG)
HARRY BARRETT (Non-P)
DONNA SHERIDAN (FG)
</a:t>
          </a:r>
        </a:p>
      </xdr:txBody>
    </xdr:sp>
    <xdr:clientData/>
  </xdr:twoCellAnchor>
  <xdr:twoCellAnchor>
    <xdr:from>
      <xdr:col>1</xdr:col>
      <xdr:colOff>0</xdr:colOff>
      <xdr:row>130</xdr:row>
      <xdr:rowOff>53340</xdr:rowOff>
    </xdr:from>
    <xdr:to>
      <xdr:col>5</xdr:col>
      <xdr:colOff>563880</xdr:colOff>
      <xdr:row>136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Claremorris LEA
</a:t>
          </a:r>
        </a:p>
      </xdr:txBody>
    </xdr:sp>
    <xdr:clientData/>
  </xdr:twoCellAnchor>
  <xdr:twoCellAnchor>
    <xdr:from>
      <xdr:col>6</xdr:col>
      <xdr:colOff>76200</xdr:colOff>
      <xdr:row>130</xdr:row>
      <xdr:rowOff>30480</xdr:rowOff>
    </xdr:from>
    <xdr:to>
      <xdr:col>11</xdr:col>
      <xdr:colOff>30480</xdr:colOff>
      <xdr:row>136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23,184
Invalid Ballot Papers 137
Valid Poll 13,676
Number of Seats 6
Quota 1,954
</a:t>
          </a:r>
        </a:p>
      </xdr:txBody>
    </xdr:sp>
    <xdr:clientData/>
  </xdr:twoCellAnchor>
  <xdr:twoCellAnchor>
    <xdr:from>
      <xdr:col>11</xdr:col>
      <xdr:colOff>121920</xdr:colOff>
      <xdr:row>130</xdr:row>
      <xdr:rowOff>0</xdr:rowOff>
    </xdr:from>
    <xdr:to>
      <xdr:col>16</xdr:col>
      <xdr:colOff>76200</xdr:colOff>
      <xdr:row>135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PATSY O'BRIEN (Non-P)
RICHARD FINN (Non-P)
DAMIEN RYAN (FF)
ALMA GALLAGHER (FG)
PAUL LAWLESS (Ant)
MICHAEL BURKE (FG)
</a:t>
          </a:r>
        </a:p>
      </xdr:txBody>
    </xdr:sp>
    <xdr:clientData/>
  </xdr:twoCellAnchor>
  <xdr:twoCellAnchor>
    <xdr:from>
      <xdr:col>1</xdr:col>
      <xdr:colOff>0</xdr:colOff>
      <xdr:row>171</xdr:row>
      <xdr:rowOff>53340</xdr:rowOff>
    </xdr:from>
    <xdr:to>
      <xdr:col>5</xdr:col>
      <xdr:colOff>563880</xdr:colOff>
      <xdr:row>177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Swinford LEA
</a:t>
          </a:r>
        </a:p>
      </xdr:txBody>
    </xdr:sp>
    <xdr:clientData/>
  </xdr:twoCellAnchor>
  <xdr:twoCellAnchor>
    <xdr:from>
      <xdr:col>6</xdr:col>
      <xdr:colOff>76200</xdr:colOff>
      <xdr:row>171</xdr:row>
      <xdr:rowOff>30480</xdr:rowOff>
    </xdr:from>
    <xdr:to>
      <xdr:col>11</xdr:col>
      <xdr:colOff>30480</xdr:colOff>
      <xdr:row>177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15,477
Invalid Ballot Papers 111
Valid Poll 8,716
Number of Seats 4
Quota 1,744
</a:t>
          </a:r>
        </a:p>
      </xdr:txBody>
    </xdr:sp>
    <xdr:clientData/>
  </xdr:twoCellAnchor>
  <xdr:twoCellAnchor>
    <xdr:from>
      <xdr:col>11</xdr:col>
      <xdr:colOff>121920</xdr:colOff>
      <xdr:row>171</xdr:row>
      <xdr:rowOff>0</xdr:rowOff>
    </xdr:from>
    <xdr:to>
      <xdr:col>16</xdr:col>
      <xdr:colOff>76200</xdr:colOff>
      <xdr:row>176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MURRAY (SF)
ADRIAN FORKAN (FF)
JOHN CAULFIELD (FF)
NEIL CRUISE (FG)
</a:t>
          </a:r>
        </a:p>
      </xdr:txBody>
    </xdr:sp>
    <xdr:clientData/>
  </xdr:twoCellAnchor>
  <xdr:twoCellAnchor>
    <xdr:from>
      <xdr:col>1</xdr:col>
      <xdr:colOff>0</xdr:colOff>
      <xdr:row>204</xdr:row>
      <xdr:rowOff>53340</xdr:rowOff>
    </xdr:from>
    <xdr:to>
      <xdr:col>5</xdr:col>
      <xdr:colOff>563880</xdr:colOff>
      <xdr:row>210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Westport LEA
</a:t>
          </a:r>
        </a:p>
      </xdr:txBody>
    </xdr:sp>
    <xdr:clientData/>
  </xdr:twoCellAnchor>
  <xdr:twoCellAnchor>
    <xdr:from>
      <xdr:col>6</xdr:col>
      <xdr:colOff>76200</xdr:colOff>
      <xdr:row>204</xdr:row>
      <xdr:rowOff>30480</xdr:rowOff>
    </xdr:from>
    <xdr:to>
      <xdr:col>11</xdr:col>
      <xdr:colOff>30480</xdr:colOff>
      <xdr:row>210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15,148
Invalid Ballot Papers 63
Valid Poll 9,320
Number of Seats 4
Quota 1,865
</a:t>
          </a:r>
        </a:p>
      </xdr:txBody>
    </xdr:sp>
    <xdr:clientData/>
  </xdr:twoCellAnchor>
  <xdr:twoCellAnchor>
    <xdr:from>
      <xdr:col>11</xdr:col>
      <xdr:colOff>121920</xdr:colOff>
      <xdr:row>204</xdr:row>
      <xdr:rowOff>0</xdr:rowOff>
    </xdr:from>
    <xdr:to>
      <xdr:col>16</xdr:col>
      <xdr:colOff>76200</xdr:colOff>
      <xdr:row>209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CHRIS MAXWELL (IndI)
PETER FLYNN (FG)
JOHN O'MALLEY (Non-P)
BRENDAN MULROY (FF)
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Ashbourne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23,012
Invalid Ballot Papers 166
Valid Poll 10,721
Number of Seats 6
Quota 1,532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BONNER (Non-P)
AMANDA SMITH (Non-P)
ALAN TOBIN (FG)
SUZANNE JAMAL (FG)
CONOR TORMEY (FF)
HELEN MEYER (SF)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Kells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27,565
Invalid Ballot Papers 208
Valid Poll 14,963
Number of Seats 7
Quota 1,871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SARAH REILLY (FG)
EUGENE CASSIDY (FG)
SEAN DREW (FF)
MIKE BRAY (FF)
DAVID GILROY (Non-P)
MICHAEL GALLAGHER (SF)
PETER CAFFREY (SF)
</a:t>
          </a:r>
        </a:p>
      </xdr:txBody>
    </xdr:sp>
    <xdr:clientData/>
  </xdr:twoCellAnchor>
  <xdr:twoCellAnchor>
    <xdr:from>
      <xdr:col>1</xdr:col>
      <xdr:colOff>0</xdr:colOff>
      <xdr:row>91</xdr:row>
      <xdr:rowOff>53340</xdr:rowOff>
    </xdr:from>
    <xdr:to>
      <xdr:col>5</xdr:col>
      <xdr:colOff>563880</xdr:colOff>
      <xdr:row>97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Laytown-Bettystown LEA
</a:t>
          </a:r>
        </a:p>
      </xdr:txBody>
    </xdr:sp>
    <xdr:clientData/>
  </xdr:twoCellAnchor>
  <xdr:twoCellAnchor>
    <xdr:from>
      <xdr:col>6</xdr:col>
      <xdr:colOff>76200</xdr:colOff>
      <xdr:row>91</xdr:row>
      <xdr:rowOff>30480</xdr:rowOff>
    </xdr:from>
    <xdr:to>
      <xdr:col>11</xdr:col>
      <xdr:colOff>30480</xdr:colOff>
      <xdr:row>97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28,991
Invalid Ballot Papers 160
Valid Poll 13,445
Number of Seats 7
Quota 1,681
</a:t>
          </a:r>
        </a:p>
      </xdr:txBody>
    </xdr:sp>
    <xdr:clientData/>
  </xdr:twoCellAnchor>
  <xdr:twoCellAnchor>
    <xdr:from>
      <xdr:col>11</xdr:col>
      <xdr:colOff>121920</xdr:colOff>
      <xdr:row>91</xdr:row>
      <xdr:rowOff>0</xdr:rowOff>
    </xdr:from>
    <xdr:to>
      <xdr:col>16</xdr:col>
      <xdr:colOff>76200</xdr:colOff>
      <xdr:row>96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SHARON TOLAN (FG)
PADDY MEADE (FG)
GERALDINE KEOGAN (Non-P)
STEPHEN MCKEE (FF)
WAYNE HARDING (FF)
MARIA WHITE (SF)
CAROL LENNON (Non-P)
</a:t>
          </a:r>
        </a:p>
      </xdr:txBody>
    </xdr:sp>
    <xdr:clientData/>
  </xdr:twoCellAnchor>
  <xdr:twoCellAnchor>
    <xdr:from>
      <xdr:col>1</xdr:col>
      <xdr:colOff>0</xdr:colOff>
      <xdr:row>138</xdr:row>
      <xdr:rowOff>53340</xdr:rowOff>
    </xdr:from>
    <xdr:to>
      <xdr:col>5</xdr:col>
      <xdr:colOff>563880</xdr:colOff>
      <xdr:row>144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Navan LEA
</a:t>
          </a:r>
        </a:p>
      </xdr:txBody>
    </xdr:sp>
    <xdr:clientData/>
  </xdr:twoCellAnchor>
  <xdr:twoCellAnchor>
    <xdr:from>
      <xdr:col>6</xdr:col>
      <xdr:colOff>76200</xdr:colOff>
      <xdr:row>138</xdr:row>
      <xdr:rowOff>30480</xdr:rowOff>
    </xdr:from>
    <xdr:to>
      <xdr:col>11</xdr:col>
      <xdr:colOff>30480</xdr:colOff>
      <xdr:row>144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25,710
Invalid Ballot Papers 227
Valid Poll 11,962
Number of Seats 7
Quota 1,496
</a:t>
          </a:r>
        </a:p>
      </xdr:txBody>
    </xdr:sp>
    <xdr:clientData/>
  </xdr:twoCellAnchor>
  <xdr:twoCellAnchor>
    <xdr:from>
      <xdr:col>11</xdr:col>
      <xdr:colOff>121920</xdr:colOff>
      <xdr:row>138</xdr:row>
      <xdr:rowOff>0</xdr:rowOff>
    </xdr:from>
    <xdr:to>
      <xdr:col>16</xdr:col>
      <xdr:colOff>76200</xdr:colOff>
      <xdr:row>143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EDDIE FENNESSY (SF)
EMER TÓIBÍN (Ant)
FRANCIS DEANE (Non-P)
ALAN LAWES (Non-P)
LINDA NELSON MURRAY (FG)
YEMI ADENUGA (FG)
PÁDRAIG FITZSIMONS (FF)
</a:t>
          </a:r>
        </a:p>
      </xdr:txBody>
    </xdr:sp>
    <xdr:clientData/>
  </xdr:twoCellAnchor>
  <xdr:twoCellAnchor>
    <xdr:from>
      <xdr:col>1</xdr:col>
      <xdr:colOff>0</xdr:colOff>
      <xdr:row>189</xdr:row>
      <xdr:rowOff>53340</xdr:rowOff>
    </xdr:from>
    <xdr:to>
      <xdr:col>5</xdr:col>
      <xdr:colOff>563880</xdr:colOff>
      <xdr:row>195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Ratoath LEA
</a:t>
          </a:r>
        </a:p>
      </xdr:txBody>
    </xdr:sp>
    <xdr:clientData/>
  </xdr:twoCellAnchor>
  <xdr:twoCellAnchor>
    <xdr:from>
      <xdr:col>6</xdr:col>
      <xdr:colOff>76200</xdr:colOff>
      <xdr:row>189</xdr:row>
      <xdr:rowOff>30480</xdr:rowOff>
    </xdr:from>
    <xdr:to>
      <xdr:col>11</xdr:col>
      <xdr:colOff>30480</xdr:colOff>
      <xdr:row>195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28,420
Invalid Ballot Papers 98
Valid Poll 13,255
Number of Seats 7
Quota 1,657
</a:t>
          </a:r>
        </a:p>
      </xdr:txBody>
    </xdr:sp>
    <xdr:clientData/>
  </xdr:twoCellAnchor>
  <xdr:twoCellAnchor>
    <xdr:from>
      <xdr:col>11</xdr:col>
      <xdr:colOff>121920</xdr:colOff>
      <xdr:row>189</xdr:row>
      <xdr:rowOff>0</xdr:rowOff>
    </xdr:from>
    <xdr:to>
      <xdr:col>16</xdr:col>
      <xdr:colOff>76200</xdr:colOff>
      <xdr:row>194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GILLIAN TOOLE (Non-P)
MARIA MURPHY (FG)
BRIAN FITZGERALD (Non-P)
CAROLINE O'REILLY (FF)
NICK KILLIAN (Non-P)
GERRY O'CONNOR (FG)
FIONNAN BLAKE (SF)
</a:t>
          </a:r>
        </a:p>
      </xdr:txBody>
    </xdr:sp>
    <xdr:clientData/>
  </xdr:twoCellAnchor>
  <xdr:twoCellAnchor>
    <xdr:from>
      <xdr:col>1</xdr:col>
      <xdr:colOff>0</xdr:colOff>
      <xdr:row>236</xdr:row>
      <xdr:rowOff>53340</xdr:rowOff>
    </xdr:from>
    <xdr:to>
      <xdr:col>5</xdr:col>
      <xdr:colOff>563880</xdr:colOff>
      <xdr:row>242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Trim LEA
</a:t>
          </a:r>
        </a:p>
      </xdr:txBody>
    </xdr:sp>
    <xdr:clientData/>
  </xdr:twoCellAnchor>
  <xdr:twoCellAnchor>
    <xdr:from>
      <xdr:col>6</xdr:col>
      <xdr:colOff>76200</xdr:colOff>
      <xdr:row>236</xdr:row>
      <xdr:rowOff>30480</xdr:rowOff>
    </xdr:from>
    <xdr:to>
      <xdr:col>11</xdr:col>
      <xdr:colOff>30480</xdr:colOff>
      <xdr:row>242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27,282
Invalid Ballot Papers 162
Valid Poll 11,824
Number of Seats 6
Quota 1,690
</a:t>
          </a:r>
        </a:p>
      </xdr:txBody>
    </xdr:sp>
    <xdr:clientData/>
  </xdr:twoCellAnchor>
  <xdr:twoCellAnchor>
    <xdr:from>
      <xdr:col>11</xdr:col>
      <xdr:colOff>121920</xdr:colOff>
      <xdr:row>236</xdr:row>
      <xdr:rowOff>0</xdr:rowOff>
    </xdr:from>
    <xdr:to>
      <xdr:col>16</xdr:col>
      <xdr:colOff>76200</xdr:colOff>
      <xdr:row>241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NOEL FRENCH (Non-P)
JOE FOX (FG)
AISLING DEMPSEY (FF)
RONAN MOORE (SD)
DAVE BOYNE (Ant)
PADRAIG COFFEY (FF)
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Ballybay-Clones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15,264
Invalid Ballot Papers 98
Valid Poll 8,463
Number of Seats 5
Quota 1,411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SEAMUS COYLE (FF)
RICHARD TRUELL (FG)
SEÁN GILLILAND (FG)
SINÉAD FLYNN (SF)
PAT TREANOR (SF)
</a:t>
          </a:r>
        </a:p>
      </xdr:txBody>
    </xdr:sp>
    <xdr:clientData/>
  </xdr:twoCellAnchor>
  <xdr:twoCellAnchor>
    <xdr:from>
      <xdr:col>1</xdr:col>
      <xdr:colOff>0</xdr:colOff>
      <xdr:row>34</xdr:row>
      <xdr:rowOff>53340</xdr:rowOff>
    </xdr:from>
    <xdr:to>
      <xdr:col>5</xdr:col>
      <xdr:colOff>563880</xdr:colOff>
      <xdr:row>40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Carrickmacross-Castleblayney LEA
</a:t>
          </a:r>
        </a:p>
      </xdr:txBody>
    </xdr:sp>
    <xdr:clientData/>
  </xdr:twoCellAnchor>
  <xdr:twoCellAnchor>
    <xdr:from>
      <xdr:col>6</xdr:col>
      <xdr:colOff>76200</xdr:colOff>
      <xdr:row>34</xdr:row>
      <xdr:rowOff>30480</xdr:rowOff>
    </xdr:from>
    <xdr:to>
      <xdr:col>11</xdr:col>
      <xdr:colOff>30480</xdr:colOff>
      <xdr:row>40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18,436
Invalid Ballot Papers 111
Valid Poll 9,960
Number of Seats 6
Quota 1,423
</a:t>
          </a:r>
        </a:p>
      </xdr:txBody>
    </xdr:sp>
    <xdr:clientData/>
  </xdr:twoCellAnchor>
  <xdr:twoCellAnchor>
    <xdr:from>
      <xdr:col>11</xdr:col>
      <xdr:colOff>121920</xdr:colOff>
      <xdr:row>34</xdr:row>
      <xdr:rowOff>0</xdr:rowOff>
    </xdr:from>
    <xdr:to>
      <xdr:col>16</xdr:col>
      <xdr:colOff>76200</xdr:colOff>
      <xdr:row>39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P.J. O'HANLON (FF)
AIDAN CAMPBELL (FG)
COLM CARTHY (SF)
NOEL KEELAN (SF)
PAUL GIBBONS (SF)
PETER CONLON (FG)
</a:t>
          </a:r>
        </a:p>
      </xdr:txBody>
    </xdr:sp>
    <xdr:clientData/>
  </xdr:twoCellAnchor>
  <xdr:twoCellAnchor>
    <xdr:from>
      <xdr:col>1</xdr:col>
      <xdr:colOff>0</xdr:colOff>
      <xdr:row>71</xdr:row>
      <xdr:rowOff>53340</xdr:rowOff>
    </xdr:from>
    <xdr:to>
      <xdr:col>5</xdr:col>
      <xdr:colOff>563880</xdr:colOff>
      <xdr:row>77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Monaghan LEA
</a:t>
          </a:r>
        </a:p>
      </xdr:txBody>
    </xdr:sp>
    <xdr:clientData/>
  </xdr:twoCellAnchor>
  <xdr:twoCellAnchor>
    <xdr:from>
      <xdr:col>6</xdr:col>
      <xdr:colOff>76200</xdr:colOff>
      <xdr:row>71</xdr:row>
      <xdr:rowOff>30480</xdr:rowOff>
    </xdr:from>
    <xdr:to>
      <xdr:col>11</xdr:col>
      <xdr:colOff>30480</xdr:colOff>
      <xdr:row>77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19,207
Invalid Ballot Papers 143
Valid Poll 9,830
Number of Seats 7
Quota 1,229
</a:t>
          </a:r>
        </a:p>
      </xdr:txBody>
    </xdr:sp>
    <xdr:clientData/>
  </xdr:twoCellAnchor>
  <xdr:twoCellAnchor>
    <xdr:from>
      <xdr:col>11</xdr:col>
      <xdr:colOff>121920</xdr:colOff>
      <xdr:row>71</xdr:row>
      <xdr:rowOff>0</xdr:rowOff>
    </xdr:from>
    <xdr:to>
      <xdr:col>16</xdr:col>
      <xdr:colOff>76200</xdr:colOff>
      <xdr:row>76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CATHY BENNETT (SF)
RAYMOND AUGHEY (FF)
SEAMUS TREANOR
SEÁN CONLON (SF)
PAURIC CLERKIN (FG)
BRONAGH MCAREE (SF)
DAVID MAXWELL (FG)
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Birr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22,379
Invalid Ballot Papers 159
Valid Poll 11,980
Number of Seats 6
Quota 1,712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PETER ORMOND (FF)
JOHN LEAHY (Non-P)
JOHN CLENDENNEN (FG)
HUGH EGAN (FG)
AUDREY HENNESSY-KENNEDY (FF)
SEAN MAHER (SF)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Edenderry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18,340
Invalid Ballot Papers 133
Valid Poll 8,752
Number of Seats 6
Quota 1,251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EDDIE FITZPATRICK (FF)
FERGUS MCDONNELL (IndI)
CLAIRE. MURRAY . (FF)
LIAM QUINN (FG)
NOEL CRIBBIN (FG)
CLAIRE MURRAY (SF)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Tullamore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23,791
Invalid Ballot Papers 162
Valid Poll 11,671
Number of Seats 7
Quota 1,459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NEIL FEIGHERY (FG)
FRANK MORAN (FF)
SEAN O'BRIEN (Non-P)
TONY MCCORMACK (FF)
AOIFE MASTERSON (SF)
DECLAN HARVEY (FF)
OLLIE BRYANT (FF)
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Athlone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15,862
Invalid Ballot Papers 85
Valid Poll 9,818
Number of Seats 6
Quota 1,403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EMER KELLY (Non-P)
TONY WARD (Non-P)
JOHN NAUGHTEN (FG)
LAURENCE FALLON (Non-P)
JOHN KEOGH (FF)
DOMNICK CONNOLLY (FG)
</a:t>
          </a:r>
        </a:p>
      </xdr:txBody>
    </xdr:sp>
    <xdr:clientData/>
  </xdr:twoCellAnchor>
  <xdr:twoCellAnchor>
    <xdr:from>
      <xdr:col>1</xdr:col>
      <xdr:colOff>0</xdr:colOff>
      <xdr:row>36</xdr:row>
      <xdr:rowOff>53340</xdr:rowOff>
    </xdr:from>
    <xdr:to>
      <xdr:col>5</xdr:col>
      <xdr:colOff>563880</xdr:colOff>
      <xdr:row>42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Boyle LEA
</a:t>
          </a:r>
        </a:p>
      </xdr:txBody>
    </xdr:sp>
    <xdr:clientData/>
  </xdr:twoCellAnchor>
  <xdr:twoCellAnchor>
    <xdr:from>
      <xdr:col>6</xdr:col>
      <xdr:colOff>76200</xdr:colOff>
      <xdr:row>36</xdr:row>
      <xdr:rowOff>30480</xdr:rowOff>
    </xdr:from>
    <xdr:to>
      <xdr:col>11</xdr:col>
      <xdr:colOff>30480</xdr:colOff>
      <xdr:row>42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19,159
Invalid Ballot Papers 139
Valid Poll 11,389
Number of Seats 6
Quota 1,628
</a:t>
          </a:r>
        </a:p>
      </xdr:txBody>
    </xdr:sp>
    <xdr:clientData/>
  </xdr:twoCellAnchor>
  <xdr:twoCellAnchor>
    <xdr:from>
      <xdr:col>11</xdr:col>
      <xdr:colOff>121920</xdr:colOff>
      <xdr:row>36</xdr:row>
      <xdr:rowOff>0</xdr:rowOff>
    </xdr:from>
    <xdr:to>
      <xdr:col>16</xdr:col>
      <xdr:colOff>76200</xdr:colOff>
      <xdr:row>41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VALERIE BYRNE (Non-P)
LEAH CULL (SF)
MICHEÁL FRAIN (Non-P)
SEAN MOYLAN (FF)
LIAM CALLAGHAN (FG)
TOM CROSBY (Non-P)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Roscommon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17,969
Invalid Ballot Papers 102
Valid Poll 10,434
Number of Seats 6
Quota 1,491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PASCHAL FITZMAURICE (FF)
MARTY MCDERMOTT (FF)
ANTHONY (TONY) WALDRON (Non-P)
NIGEL DINEEN (IndI)
GARETH SCAHILL (FG)
LARRY BRENNAN (FF)
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Ballymote-Tobercurry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26,024
Invalid Ballot Papers 111
Valid Poll 16,166
Number of Seats 7
Quota 2,021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CLARKE (Non-P)
PAUL TAYLOR (FF)
JOSEPH QUEENAN (Non-P)
DARA MULVEY (FG)
GERARD MULLANEY (FG)
LIAM BRENNAN (FF)
BARRY GALLAGHER (FF)
</a:t>
          </a:r>
        </a:p>
      </xdr:txBody>
    </xdr:sp>
    <xdr:clientData/>
  </xdr:twoCellAnchor>
  <xdr:twoCellAnchor>
    <xdr:from>
      <xdr:col>1</xdr:col>
      <xdr:colOff>0</xdr:colOff>
      <xdr:row>46</xdr:row>
      <xdr:rowOff>53340</xdr:rowOff>
    </xdr:from>
    <xdr:to>
      <xdr:col>5</xdr:col>
      <xdr:colOff>563880</xdr:colOff>
      <xdr:row>52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Sligo-Drumcliff LEA
</a:t>
          </a:r>
        </a:p>
      </xdr:txBody>
    </xdr:sp>
    <xdr:clientData/>
  </xdr:twoCellAnchor>
  <xdr:twoCellAnchor>
    <xdr:from>
      <xdr:col>6</xdr:col>
      <xdr:colOff>76200</xdr:colOff>
      <xdr:row>46</xdr:row>
      <xdr:rowOff>30480</xdr:rowOff>
    </xdr:from>
    <xdr:to>
      <xdr:col>11</xdr:col>
      <xdr:colOff>30480</xdr:colOff>
      <xdr:row>52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16,973
Invalid Ballot Papers 70
Valid Poll 9,302
Number of Seats 5
Quota 1,551
</a:t>
          </a:r>
        </a:p>
      </xdr:txBody>
    </xdr:sp>
    <xdr:clientData/>
  </xdr:twoCellAnchor>
  <xdr:twoCellAnchor>
    <xdr:from>
      <xdr:col>11</xdr:col>
      <xdr:colOff>121920</xdr:colOff>
      <xdr:row>46</xdr:row>
      <xdr:rowOff>0</xdr:rowOff>
    </xdr:from>
    <xdr:to>
      <xdr:col>16</xdr:col>
      <xdr:colOff>76200</xdr:colOff>
      <xdr:row>51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THOMAS WALSH (FG)
THOMAS. HEALY (SF)
MARIE CASSERLY (Non-P)
EDEL MC SHARRY (FF)
DÓNAL GILROY (FF)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Sligo-Strandhill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17,646
Invalid Ballot Papers 100
Valid Poll 8,315
Number of Seats 6
Quota 1,188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DECLAN BREE (Non-P)
TOM MAC SHARRY (FF)
FERGAL NEALON (FG)
NESSA COSGROVE (Lab)
ARTHUR GIBBONS (SF)
GINO O’BOYLE (PBP)
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Clondalkin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32,221
Invalid Ballot Papers 279
Valid Poll 12,801
Number of Seats 7
Quota 1,601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FRANCIS TIMMONS (Non-P)
WILLIAM CAREY (SF)
DARRAGH ADELAIDE (PBP)
EOIN Ó BROIN (SD)
SHIRLEY O'HARA (FG)
LINDA DECOURCY (IndI)
TREVOR GILLIGAN (FF)
</a:t>
          </a:r>
        </a:p>
      </xdr:txBody>
    </xdr:sp>
    <xdr:clientData/>
  </xdr:twoCellAnchor>
  <xdr:twoCellAnchor>
    <xdr:from>
      <xdr:col>1</xdr:col>
      <xdr:colOff>0</xdr:colOff>
      <xdr:row>56</xdr:row>
      <xdr:rowOff>53340</xdr:rowOff>
    </xdr:from>
    <xdr:to>
      <xdr:col>5</xdr:col>
      <xdr:colOff>563880</xdr:colOff>
      <xdr:row>62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Firhouse-Bohernabreena LEA
</a:t>
          </a:r>
        </a:p>
      </xdr:txBody>
    </xdr:sp>
    <xdr:clientData/>
  </xdr:twoCellAnchor>
  <xdr:twoCellAnchor>
    <xdr:from>
      <xdr:col>6</xdr:col>
      <xdr:colOff>76200</xdr:colOff>
      <xdr:row>56</xdr:row>
      <xdr:rowOff>30480</xdr:rowOff>
    </xdr:from>
    <xdr:to>
      <xdr:col>11</xdr:col>
      <xdr:colOff>30480</xdr:colOff>
      <xdr:row>62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27,225
Invalid Ballot Papers 111
Valid Poll 11,003
Number of Seats 5
Quota 1,834
</a:t>
          </a:r>
        </a:p>
      </xdr:txBody>
    </xdr:sp>
    <xdr:clientData/>
  </xdr:twoCellAnchor>
  <xdr:twoCellAnchor>
    <xdr:from>
      <xdr:col>11</xdr:col>
      <xdr:colOff>121920</xdr:colOff>
      <xdr:row>56</xdr:row>
      <xdr:rowOff>0</xdr:rowOff>
    </xdr:from>
    <xdr:to>
      <xdr:col>16</xdr:col>
      <xdr:colOff>76200</xdr:colOff>
      <xdr:row>61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ALAN EDGE (Non-P)
BRIAN LAWLOR (FG)
EMMA MURPHY (FF)
SARAH BARNES (FG)
RÓISÍN MANNION (SF)
</a:t>
          </a:r>
        </a:p>
      </xdr:txBody>
    </xdr:sp>
    <xdr:clientData/>
  </xdr:twoCellAnchor>
  <xdr:twoCellAnchor>
    <xdr:from>
      <xdr:col>1</xdr:col>
      <xdr:colOff>0</xdr:colOff>
      <xdr:row>93</xdr:row>
      <xdr:rowOff>53340</xdr:rowOff>
    </xdr:from>
    <xdr:to>
      <xdr:col>5</xdr:col>
      <xdr:colOff>563880</xdr:colOff>
      <xdr:row>99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Lucan LEA
</a:t>
          </a:r>
        </a:p>
      </xdr:txBody>
    </xdr:sp>
    <xdr:clientData/>
  </xdr:twoCellAnchor>
  <xdr:twoCellAnchor>
    <xdr:from>
      <xdr:col>6</xdr:col>
      <xdr:colOff>76200</xdr:colOff>
      <xdr:row>93</xdr:row>
      <xdr:rowOff>30480</xdr:rowOff>
    </xdr:from>
    <xdr:to>
      <xdr:col>11</xdr:col>
      <xdr:colOff>30480</xdr:colOff>
      <xdr:row>99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25,920
Invalid Ballot Papers 120
Valid Poll 11,553
Number of Seats 5
Quota 1,926
</a:t>
          </a:r>
        </a:p>
      </xdr:txBody>
    </xdr:sp>
    <xdr:clientData/>
  </xdr:twoCellAnchor>
  <xdr:twoCellAnchor>
    <xdr:from>
      <xdr:col>11</xdr:col>
      <xdr:colOff>121920</xdr:colOff>
      <xdr:row>93</xdr:row>
      <xdr:rowOff>0</xdr:rowOff>
    </xdr:from>
    <xdr:to>
      <xdr:col>16</xdr:col>
      <xdr:colOff>76200</xdr:colOff>
      <xdr:row>98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PAUL NICHOLAS GOGARTY (Non-P)
VICKI CASSERLY (FG)
LIONA O'TOOLE (Non-P)
CAROLINE BRADY (FG)
JOANNA TUFFY (Lab)
</a:t>
          </a:r>
        </a:p>
      </xdr:txBody>
    </xdr:sp>
    <xdr:clientData/>
  </xdr:twoCellAnchor>
  <xdr:twoCellAnchor>
    <xdr:from>
      <xdr:col>1</xdr:col>
      <xdr:colOff>0</xdr:colOff>
      <xdr:row>138</xdr:row>
      <xdr:rowOff>53340</xdr:rowOff>
    </xdr:from>
    <xdr:to>
      <xdr:col>5</xdr:col>
      <xdr:colOff>563880</xdr:colOff>
      <xdr:row>144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Palmerstown-Fonthill LEA
</a:t>
          </a:r>
        </a:p>
      </xdr:txBody>
    </xdr:sp>
    <xdr:clientData/>
  </xdr:twoCellAnchor>
  <xdr:twoCellAnchor>
    <xdr:from>
      <xdr:col>6</xdr:col>
      <xdr:colOff>76200</xdr:colOff>
      <xdr:row>138</xdr:row>
      <xdr:rowOff>30480</xdr:rowOff>
    </xdr:from>
    <xdr:to>
      <xdr:col>11</xdr:col>
      <xdr:colOff>30480</xdr:colOff>
      <xdr:row>144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26,182
Invalid Ballot Papers 213
Valid Poll 9,693
Number of Seats 5
Quota 1,616
</a:t>
          </a:r>
        </a:p>
      </xdr:txBody>
    </xdr:sp>
    <xdr:clientData/>
  </xdr:twoCellAnchor>
  <xdr:twoCellAnchor>
    <xdr:from>
      <xdr:col>11</xdr:col>
      <xdr:colOff>121920</xdr:colOff>
      <xdr:row>138</xdr:row>
      <xdr:rowOff>0</xdr:rowOff>
    </xdr:from>
    <xdr:to>
      <xdr:col>16</xdr:col>
      <xdr:colOff>76200</xdr:colOff>
      <xdr:row>143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SHANE MOYNIHAN (FF)
ALAN HAYES (Non-P)
NIAMH FENNEL (SF)
GLEN MOORE (IFP)
MADELEINE JOHANSSON (PBP)
</a:t>
          </a:r>
        </a:p>
      </xdr:txBody>
    </xdr:sp>
    <xdr:clientData/>
  </xdr:twoCellAnchor>
  <xdr:twoCellAnchor>
    <xdr:from>
      <xdr:col>1</xdr:col>
      <xdr:colOff>0</xdr:colOff>
      <xdr:row>187</xdr:row>
      <xdr:rowOff>53340</xdr:rowOff>
    </xdr:from>
    <xdr:to>
      <xdr:col>5</xdr:col>
      <xdr:colOff>563880</xdr:colOff>
      <xdr:row>193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Rathfarnham-Templeogue LEA
</a:t>
          </a:r>
        </a:p>
      </xdr:txBody>
    </xdr:sp>
    <xdr:clientData/>
  </xdr:twoCellAnchor>
  <xdr:twoCellAnchor>
    <xdr:from>
      <xdr:col>6</xdr:col>
      <xdr:colOff>76200</xdr:colOff>
      <xdr:row>187</xdr:row>
      <xdr:rowOff>30480</xdr:rowOff>
    </xdr:from>
    <xdr:to>
      <xdr:col>11</xdr:col>
      <xdr:colOff>30480</xdr:colOff>
      <xdr:row>193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41,440
Invalid Ballot Papers 197
Valid Poll 19,241
Number of Seats 7
Quota 2,406
</a:t>
          </a:r>
        </a:p>
      </xdr:txBody>
    </xdr:sp>
    <xdr:clientData/>
  </xdr:twoCellAnchor>
  <xdr:twoCellAnchor>
    <xdr:from>
      <xdr:col>11</xdr:col>
      <xdr:colOff>121920</xdr:colOff>
      <xdr:row>187</xdr:row>
      <xdr:rowOff>0</xdr:rowOff>
    </xdr:from>
    <xdr:to>
      <xdr:col>16</xdr:col>
      <xdr:colOff>76200</xdr:colOff>
      <xdr:row>192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PAMELA KEARNS (Lab)
RONAN MCMAHON (Non-P)
CIARÁN AHERN (Lab)
JUSTIN SINNOTT (SD)
LYNN MCCRAVE (FG)
YVONNE COLLINS (FF)
DAVID MCMANUS (FG)
</a:t>
          </a:r>
        </a:p>
      </xdr:txBody>
    </xdr:sp>
    <xdr:clientData/>
  </xdr:twoCellAnchor>
  <xdr:twoCellAnchor>
    <xdr:from>
      <xdr:col>1</xdr:col>
      <xdr:colOff>0</xdr:colOff>
      <xdr:row>234</xdr:row>
      <xdr:rowOff>53340</xdr:rowOff>
    </xdr:from>
    <xdr:to>
      <xdr:col>5</xdr:col>
      <xdr:colOff>563880</xdr:colOff>
      <xdr:row>240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Tallaght-Central LEA
</a:t>
          </a:r>
        </a:p>
      </xdr:txBody>
    </xdr:sp>
    <xdr:clientData/>
  </xdr:twoCellAnchor>
  <xdr:twoCellAnchor>
    <xdr:from>
      <xdr:col>6</xdr:col>
      <xdr:colOff>76200</xdr:colOff>
      <xdr:row>234</xdr:row>
      <xdr:rowOff>30480</xdr:rowOff>
    </xdr:from>
    <xdr:to>
      <xdr:col>11</xdr:col>
      <xdr:colOff>30480</xdr:colOff>
      <xdr:row>240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30,256
Invalid Ballot Papers 246
Valid Poll 12,640
Number of Seats 6
Quota 1,806
</a:t>
          </a:r>
        </a:p>
      </xdr:txBody>
    </xdr:sp>
    <xdr:clientData/>
  </xdr:twoCellAnchor>
  <xdr:twoCellAnchor>
    <xdr:from>
      <xdr:col>11</xdr:col>
      <xdr:colOff>121920</xdr:colOff>
      <xdr:row>234</xdr:row>
      <xdr:rowOff>0</xdr:rowOff>
    </xdr:from>
    <xdr:to>
      <xdr:col>16</xdr:col>
      <xdr:colOff>76200</xdr:colOff>
      <xdr:row>239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MICK DUFF (Non-P)
TERESA COSTELLO (FF)
BRITTO PEREPPADAN (FG)
PATRICK PEARSE HOLOHAN (Non-P)
NIAMH WHELAN (SF)
JESS SPEAR (PBP)
</a:t>
          </a:r>
        </a:p>
      </xdr:txBody>
    </xdr:sp>
    <xdr:clientData/>
  </xdr:twoCellAnchor>
  <xdr:twoCellAnchor>
    <xdr:from>
      <xdr:col>1</xdr:col>
      <xdr:colOff>0</xdr:colOff>
      <xdr:row>285</xdr:row>
      <xdr:rowOff>53340</xdr:rowOff>
    </xdr:from>
    <xdr:to>
      <xdr:col>5</xdr:col>
      <xdr:colOff>563880</xdr:colOff>
      <xdr:row>291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Tallaght-South LEA
</a:t>
          </a:r>
        </a:p>
      </xdr:txBody>
    </xdr:sp>
    <xdr:clientData/>
  </xdr:twoCellAnchor>
  <xdr:twoCellAnchor>
    <xdr:from>
      <xdr:col>6</xdr:col>
      <xdr:colOff>76200</xdr:colOff>
      <xdr:row>285</xdr:row>
      <xdr:rowOff>30480</xdr:rowOff>
    </xdr:from>
    <xdr:to>
      <xdr:col>11</xdr:col>
      <xdr:colOff>30480</xdr:colOff>
      <xdr:row>291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24,505
Invalid Ballot Papers 184
Valid Poll 7,540
Number of Seats 5
Quota 1,257
</a:t>
          </a:r>
        </a:p>
      </xdr:txBody>
    </xdr:sp>
    <xdr:clientData/>
  </xdr:twoCellAnchor>
  <xdr:twoCellAnchor>
    <xdr:from>
      <xdr:col>11</xdr:col>
      <xdr:colOff>121920</xdr:colOff>
      <xdr:row>285</xdr:row>
      <xdr:rowOff>0</xdr:rowOff>
    </xdr:from>
    <xdr:to>
      <xdr:col>16</xdr:col>
      <xdr:colOff>76200</xdr:colOff>
      <xdr:row>290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PATRICK PEARSE HOLOHAN (Non-P)
BABY PEREPPADAN (FG)
DERMOT RICHARDSON (Non-P)
LOUISE DUNNE (SF)
KAY KEANE (PBP)
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Cahir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12,428
Invalid Ballot Papers 49
Valid Poll 7,183
Number of Seats 4
Quota 1,437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MÁIRÍN MCGRATH (Non-P)
ANDY MOLONEY (Non-P)
MARIE MURPHY (FG)
MICHEÁL ANGLIM (FF)
</a:t>
          </a:r>
        </a:p>
      </xdr:txBody>
    </xdr:sp>
    <xdr:clientData/>
  </xdr:twoCellAnchor>
  <xdr:twoCellAnchor>
    <xdr:from>
      <xdr:col>1</xdr:col>
      <xdr:colOff>0</xdr:colOff>
      <xdr:row>36</xdr:row>
      <xdr:rowOff>53340</xdr:rowOff>
    </xdr:from>
    <xdr:to>
      <xdr:col>5</xdr:col>
      <xdr:colOff>563880</xdr:colOff>
      <xdr:row>42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Carrick-on-Suir LEA
</a:t>
          </a:r>
        </a:p>
      </xdr:txBody>
    </xdr:sp>
    <xdr:clientData/>
  </xdr:twoCellAnchor>
  <xdr:twoCellAnchor>
    <xdr:from>
      <xdr:col>6</xdr:col>
      <xdr:colOff>76200</xdr:colOff>
      <xdr:row>36</xdr:row>
      <xdr:rowOff>30480</xdr:rowOff>
    </xdr:from>
    <xdr:to>
      <xdr:col>11</xdr:col>
      <xdr:colOff>30480</xdr:colOff>
      <xdr:row>42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16,763
Invalid Ballot Papers 57
Valid Poll 9,047
Number of Seats 5
Quota 1,508
</a:t>
          </a:r>
        </a:p>
      </xdr:txBody>
    </xdr:sp>
    <xdr:clientData/>
  </xdr:twoCellAnchor>
  <xdr:twoCellAnchor>
    <xdr:from>
      <xdr:col>11</xdr:col>
      <xdr:colOff>121920</xdr:colOff>
      <xdr:row>36</xdr:row>
      <xdr:rowOff>0</xdr:rowOff>
    </xdr:from>
    <xdr:to>
      <xdr:col>16</xdr:col>
      <xdr:colOff>76200</xdr:colOff>
      <xdr:row>41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IMELDA GOLDSBORO (FF)
DAVID DUNNE (SF)
MICHAEL 'CHICKEN' BRENNAN (Lab)
KIERAN BOURKE (FF)
MARK FITZGERALD (FG)
</a:t>
          </a:r>
        </a:p>
      </xdr:txBody>
    </xdr:sp>
    <xdr:clientData/>
  </xdr:twoCellAnchor>
  <xdr:twoCellAnchor>
    <xdr:from>
      <xdr:col>1</xdr:col>
      <xdr:colOff>0</xdr:colOff>
      <xdr:row>65</xdr:row>
      <xdr:rowOff>53340</xdr:rowOff>
    </xdr:from>
    <xdr:to>
      <xdr:col>5</xdr:col>
      <xdr:colOff>563880</xdr:colOff>
      <xdr:row>71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Cashel-Tipperary LEA
</a:t>
          </a:r>
        </a:p>
      </xdr:txBody>
    </xdr:sp>
    <xdr:clientData/>
  </xdr:twoCellAnchor>
  <xdr:twoCellAnchor>
    <xdr:from>
      <xdr:col>6</xdr:col>
      <xdr:colOff>76200</xdr:colOff>
      <xdr:row>65</xdr:row>
      <xdr:rowOff>30480</xdr:rowOff>
    </xdr:from>
    <xdr:to>
      <xdr:col>11</xdr:col>
      <xdr:colOff>30480</xdr:colOff>
      <xdr:row>71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23,832
Invalid Ballot Papers 97
Valid Poll 12,478
Number of Seats 7
Quota 1,560
</a:t>
          </a:r>
        </a:p>
      </xdr:txBody>
    </xdr:sp>
    <xdr:clientData/>
  </xdr:twoCellAnchor>
  <xdr:twoCellAnchor>
    <xdr:from>
      <xdr:col>11</xdr:col>
      <xdr:colOff>121920</xdr:colOff>
      <xdr:row>65</xdr:row>
      <xdr:rowOff>0</xdr:rowOff>
    </xdr:from>
    <xdr:to>
      <xdr:col>16</xdr:col>
      <xdr:colOff>76200</xdr:colOff>
      <xdr:row>70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O'HENEY (Non-P)
DECLAN BURGESS (FG)
LIAM BROWNE (Non-P)
ROGER KENNEDY (FF)
MARY HANNA HOURIGAN (FG)
JOHN CROSSE (FG)
ANNEMARIE RYAN SHINER (SF)
</a:t>
          </a:r>
        </a:p>
      </xdr:txBody>
    </xdr:sp>
    <xdr:clientData/>
  </xdr:twoCellAnchor>
  <xdr:twoCellAnchor>
    <xdr:from>
      <xdr:col>1</xdr:col>
      <xdr:colOff>0</xdr:colOff>
      <xdr:row>106</xdr:row>
      <xdr:rowOff>53340</xdr:rowOff>
    </xdr:from>
    <xdr:to>
      <xdr:col>5</xdr:col>
      <xdr:colOff>563880</xdr:colOff>
      <xdr:row>112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Clonmel LEA
</a:t>
          </a:r>
        </a:p>
      </xdr:txBody>
    </xdr:sp>
    <xdr:clientData/>
  </xdr:twoCellAnchor>
  <xdr:twoCellAnchor>
    <xdr:from>
      <xdr:col>6</xdr:col>
      <xdr:colOff>76200</xdr:colOff>
      <xdr:row>106</xdr:row>
      <xdr:rowOff>30480</xdr:rowOff>
    </xdr:from>
    <xdr:to>
      <xdr:col>11</xdr:col>
      <xdr:colOff>30480</xdr:colOff>
      <xdr:row>112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19,734
Invalid Ballot Papers 110
Valid Poll 9,727
Number of Seats 6
Quota 1,390
</a:t>
          </a:r>
        </a:p>
      </xdr:txBody>
    </xdr:sp>
    <xdr:clientData/>
  </xdr:twoCellAnchor>
  <xdr:twoCellAnchor>
    <xdr:from>
      <xdr:col>11</xdr:col>
      <xdr:colOff>121920</xdr:colOff>
      <xdr:row>106</xdr:row>
      <xdr:rowOff>0</xdr:rowOff>
    </xdr:from>
    <xdr:to>
      <xdr:col>16</xdr:col>
      <xdr:colOff>76200</xdr:colOff>
      <xdr:row>111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MURPHY (FG)
PAT ENGLISH (WUA)
SIOBHÁN AMBROSE (FF)
JOHN FITZGERALD (FG)
RICHIE MOLLOY (Non-P)
NIALL P DENNEHY (Non-P)
</a:t>
          </a:r>
        </a:p>
      </xdr:txBody>
    </xdr:sp>
    <xdr:clientData/>
  </xdr:twoCellAnchor>
  <xdr:twoCellAnchor>
    <xdr:from>
      <xdr:col>1</xdr:col>
      <xdr:colOff>0</xdr:colOff>
      <xdr:row>143</xdr:row>
      <xdr:rowOff>53340</xdr:rowOff>
    </xdr:from>
    <xdr:to>
      <xdr:col>5</xdr:col>
      <xdr:colOff>563880</xdr:colOff>
      <xdr:row>149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Nenagh LEA
</a:t>
          </a:r>
        </a:p>
      </xdr:txBody>
    </xdr:sp>
    <xdr:clientData/>
  </xdr:twoCellAnchor>
  <xdr:twoCellAnchor>
    <xdr:from>
      <xdr:col>6</xdr:col>
      <xdr:colOff>76200</xdr:colOff>
      <xdr:row>143</xdr:row>
      <xdr:rowOff>30480</xdr:rowOff>
    </xdr:from>
    <xdr:to>
      <xdr:col>11</xdr:col>
      <xdr:colOff>30480</xdr:colOff>
      <xdr:row>149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18,622
Invalid Ballot Papers 78
Valid Poll 10,449
Number of Seats 5
Quota 1,742
</a:t>
          </a:r>
        </a:p>
      </xdr:txBody>
    </xdr:sp>
    <xdr:clientData/>
  </xdr:twoCellAnchor>
  <xdr:twoCellAnchor>
    <xdr:from>
      <xdr:col>11</xdr:col>
      <xdr:colOff>121920</xdr:colOff>
      <xdr:row>143</xdr:row>
      <xdr:rowOff>0</xdr:rowOff>
    </xdr:from>
    <xdr:to>
      <xdr:col>16</xdr:col>
      <xdr:colOff>76200</xdr:colOff>
      <xdr:row>148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HANNIGAN (Non-P)
MICHAEL O'MEARA (Non-P)
RYAN O'MEARA (FF)
SÉAMUS MORRIS (Non-P)
LOUISE MORGAN WALSH (Lab)
</a:t>
          </a:r>
        </a:p>
      </xdr:txBody>
    </xdr:sp>
    <xdr:clientData/>
  </xdr:twoCellAnchor>
  <xdr:twoCellAnchor>
    <xdr:from>
      <xdr:col>1</xdr:col>
      <xdr:colOff>0</xdr:colOff>
      <xdr:row>174</xdr:row>
      <xdr:rowOff>53340</xdr:rowOff>
    </xdr:from>
    <xdr:to>
      <xdr:col>5</xdr:col>
      <xdr:colOff>563880</xdr:colOff>
      <xdr:row>180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Newport LEA
</a:t>
          </a:r>
        </a:p>
      </xdr:txBody>
    </xdr:sp>
    <xdr:clientData/>
  </xdr:twoCellAnchor>
  <xdr:twoCellAnchor>
    <xdr:from>
      <xdr:col>6</xdr:col>
      <xdr:colOff>76200</xdr:colOff>
      <xdr:row>174</xdr:row>
      <xdr:rowOff>30480</xdr:rowOff>
    </xdr:from>
    <xdr:to>
      <xdr:col>11</xdr:col>
      <xdr:colOff>30480</xdr:colOff>
      <xdr:row>180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14,247
Invalid Ballot Papers 54
Valid Poll 8,110
Number of Seats 4
Quota 1,623
</a:t>
          </a:r>
        </a:p>
      </xdr:txBody>
    </xdr:sp>
    <xdr:clientData/>
  </xdr:twoCellAnchor>
  <xdr:twoCellAnchor>
    <xdr:from>
      <xdr:col>11</xdr:col>
      <xdr:colOff>121920</xdr:colOff>
      <xdr:row>174</xdr:row>
      <xdr:rowOff>0</xdr:rowOff>
    </xdr:from>
    <xdr:to>
      <xdr:col>16</xdr:col>
      <xdr:colOff>76200</xdr:colOff>
      <xdr:row>179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FIONA BONFIELD (Lab)
PAMELA QUIRKE O'MEARA (Non-P)
DR PHYLL BUGLER (FG)
JOHN CARROLL (FF)
</a:t>
          </a:r>
        </a:p>
      </xdr:txBody>
    </xdr:sp>
    <xdr:clientData/>
  </xdr:twoCellAnchor>
  <xdr:twoCellAnchor>
    <xdr:from>
      <xdr:col>1</xdr:col>
      <xdr:colOff>0</xdr:colOff>
      <xdr:row>203</xdr:row>
      <xdr:rowOff>53340</xdr:rowOff>
    </xdr:from>
    <xdr:to>
      <xdr:col>5</xdr:col>
      <xdr:colOff>563880</xdr:colOff>
      <xdr:row>209</xdr:row>
      <xdr:rowOff>38100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Roscrea-Templemore LEA
</a:t>
          </a:r>
        </a:p>
      </xdr:txBody>
    </xdr:sp>
    <xdr:clientData/>
  </xdr:twoCellAnchor>
  <xdr:twoCellAnchor>
    <xdr:from>
      <xdr:col>6</xdr:col>
      <xdr:colOff>76200</xdr:colOff>
      <xdr:row>203</xdr:row>
      <xdr:rowOff>30480</xdr:rowOff>
    </xdr:from>
    <xdr:to>
      <xdr:col>11</xdr:col>
      <xdr:colOff>30480</xdr:colOff>
      <xdr:row>209</xdr:row>
      <xdr:rowOff>15240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15,059
Invalid Ballot Papers 101
Valid Poll 8,337
Number of Seats 4
Quota 1,668
</a:t>
          </a:r>
        </a:p>
      </xdr:txBody>
    </xdr:sp>
    <xdr:clientData/>
  </xdr:twoCellAnchor>
  <xdr:twoCellAnchor>
    <xdr:from>
      <xdr:col>11</xdr:col>
      <xdr:colOff>121920</xdr:colOff>
      <xdr:row>203</xdr:row>
      <xdr:rowOff>0</xdr:rowOff>
    </xdr:from>
    <xdr:to>
      <xdr:col>16</xdr:col>
      <xdr:colOff>76200</xdr:colOff>
      <xdr:row>208</xdr:row>
      <xdr:rowOff>167640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MICHAEL SMITH (FF)
SHANE LEE (Non-P)
EDDIE MORAN (Non-P)
WILLIAM KENNEDY (FG)
</a:t>
          </a:r>
        </a:p>
      </xdr:txBody>
    </xdr:sp>
    <xdr:clientData/>
  </xdr:twoCellAnchor>
  <xdr:twoCellAnchor>
    <xdr:from>
      <xdr:col>1</xdr:col>
      <xdr:colOff>0</xdr:colOff>
      <xdr:row>234</xdr:row>
      <xdr:rowOff>53340</xdr:rowOff>
    </xdr:from>
    <xdr:to>
      <xdr:col>5</xdr:col>
      <xdr:colOff>563880</xdr:colOff>
      <xdr:row>240</xdr:row>
      <xdr:rowOff>38100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2000-000017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Thurles LEA
</a:t>
          </a:r>
        </a:p>
      </xdr:txBody>
    </xdr:sp>
    <xdr:clientData/>
  </xdr:twoCellAnchor>
  <xdr:twoCellAnchor>
    <xdr:from>
      <xdr:col>6</xdr:col>
      <xdr:colOff>76200</xdr:colOff>
      <xdr:row>234</xdr:row>
      <xdr:rowOff>30480</xdr:rowOff>
    </xdr:from>
    <xdr:to>
      <xdr:col>11</xdr:col>
      <xdr:colOff>30480</xdr:colOff>
      <xdr:row>240</xdr:row>
      <xdr:rowOff>15240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2000-000018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16,791
Invalid Ballot Papers 89
Valid Poll 9,313
Number of Seats 5
Quota 1,553
</a:t>
          </a:r>
        </a:p>
      </xdr:txBody>
    </xdr:sp>
    <xdr:clientData/>
  </xdr:twoCellAnchor>
  <xdr:twoCellAnchor>
    <xdr:from>
      <xdr:col>11</xdr:col>
      <xdr:colOff>121920</xdr:colOff>
      <xdr:row>234</xdr:row>
      <xdr:rowOff>0</xdr:rowOff>
    </xdr:from>
    <xdr:to>
      <xdr:col>16</xdr:col>
      <xdr:colOff>76200</xdr:colOff>
      <xdr:row>239</xdr:row>
      <xdr:rowOff>167640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2000-000019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RYAN (Non-P)
MICHEÁL LOWRY (Non-P)
SEAN RYAN (FF)
KAY CAHILL SKEHAN (FF)
PEGGY RYAN (FG)
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Dungarvan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17,625
Invalid Ballot Papers 85
Valid Poll 9,174
Number of Seats 6
Quota 1,311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DAMIEN GEOGHEGAN (FG)
CONOR D. MCGUINNESS (SF)
TOM CRONIN (FF)
PAT NUGENT (FG)
THOMAS PHELAN (Lab)
JOE O RIORDAN (Non-P)
</a:t>
          </a:r>
        </a:p>
      </xdr:txBody>
    </xdr:sp>
    <xdr:clientData/>
  </xdr:twoCellAnchor>
  <xdr:twoCellAnchor>
    <xdr:from>
      <xdr:col>1</xdr:col>
      <xdr:colOff>0</xdr:colOff>
      <xdr:row>48</xdr:row>
      <xdr:rowOff>53340</xdr:rowOff>
    </xdr:from>
    <xdr:to>
      <xdr:col>5</xdr:col>
      <xdr:colOff>563880</xdr:colOff>
      <xdr:row>54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Lismore LEA
</a:t>
          </a:r>
        </a:p>
      </xdr:txBody>
    </xdr:sp>
    <xdr:clientData/>
  </xdr:twoCellAnchor>
  <xdr:twoCellAnchor>
    <xdr:from>
      <xdr:col>6</xdr:col>
      <xdr:colOff>76200</xdr:colOff>
      <xdr:row>48</xdr:row>
      <xdr:rowOff>30480</xdr:rowOff>
    </xdr:from>
    <xdr:to>
      <xdr:col>11</xdr:col>
      <xdr:colOff>30480</xdr:colOff>
      <xdr:row>54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9,952
Invalid Ballot Papers 51
Valid Poll 5,154
Number of Seats 3
Quota 1,289
</a:t>
          </a:r>
        </a:p>
      </xdr:txBody>
    </xdr:sp>
    <xdr:clientData/>
  </xdr:twoCellAnchor>
  <xdr:twoCellAnchor>
    <xdr:from>
      <xdr:col>11</xdr:col>
      <xdr:colOff>121920</xdr:colOff>
      <xdr:row>48</xdr:row>
      <xdr:rowOff>0</xdr:rowOff>
    </xdr:from>
    <xdr:to>
      <xdr:col>16</xdr:col>
      <xdr:colOff>76200</xdr:colOff>
      <xdr:row>53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PRATT (Lab)
NIAMH O'DONOVAN (FG)
DONNCHADH MULCAHY (SF)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Portlaw-Kilmacthomas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15,401
Invalid Ballot Papers 73
Valid Poll 7,788
Number of Seats 5
Quota 1,299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LIAM BRAZIL (FG)
SEANIE POWER (FG)
JOHN O'LEARY (FF)
DECLAN CLUNE (Non-P)
CATHERINE BURKE (SF)
</a:t>
          </a:r>
        </a:p>
      </xdr:txBody>
    </xdr:sp>
    <xdr:clientData/>
  </xdr:twoCellAnchor>
  <xdr:twoCellAnchor>
    <xdr:from>
      <xdr:col>1</xdr:col>
      <xdr:colOff>0</xdr:colOff>
      <xdr:row>116</xdr:row>
      <xdr:rowOff>53340</xdr:rowOff>
    </xdr:from>
    <xdr:to>
      <xdr:col>5</xdr:col>
      <xdr:colOff>563880</xdr:colOff>
      <xdr:row>122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Tramore-Waterford City West LEA
</a:t>
          </a:r>
        </a:p>
      </xdr:txBody>
    </xdr:sp>
    <xdr:clientData/>
  </xdr:twoCellAnchor>
  <xdr:twoCellAnchor>
    <xdr:from>
      <xdr:col>6</xdr:col>
      <xdr:colOff>76200</xdr:colOff>
      <xdr:row>116</xdr:row>
      <xdr:rowOff>30480</xdr:rowOff>
    </xdr:from>
    <xdr:to>
      <xdr:col>11</xdr:col>
      <xdr:colOff>30480</xdr:colOff>
      <xdr:row>122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17,813
Invalid Ballot Papers 120
Valid Poll 8,228
Number of Seats 6
Quota 1,176
</a:t>
          </a:r>
        </a:p>
      </xdr:txBody>
    </xdr:sp>
    <xdr:clientData/>
  </xdr:twoCellAnchor>
  <xdr:twoCellAnchor>
    <xdr:from>
      <xdr:col>11</xdr:col>
      <xdr:colOff>121920</xdr:colOff>
      <xdr:row>116</xdr:row>
      <xdr:rowOff>0</xdr:rowOff>
    </xdr:from>
    <xdr:to>
      <xdr:col>16</xdr:col>
      <xdr:colOff>76200</xdr:colOff>
      <xdr:row>121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LOLA O'SULLIVAN (FG)
JOE KELLY (Non-P)
JOE CONWAY (Non-P)
BLAISE HANNIGAN (Non-P)
JIM GRIFFIN (SF)
EAMON QUINLAN (FF)
</a:t>
          </a:r>
        </a:p>
      </xdr:txBody>
    </xdr:sp>
    <xdr:clientData/>
  </xdr:twoCellAnchor>
  <xdr:twoCellAnchor>
    <xdr:from>
      <xdr:col>1</xdr:col>
      <xdr:colOff>0</xdr:colOff>
      <xdr:row>165</xdr:row>
      <xdr:rowOff>53340</xdr:rowOff>
    </xdr:from>
    <xdr:to>
      <xdr:col>5</xdr:col>
      <xdr:colOff>563880</xdr:colOff>
      <xdr:row>171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Waterford City East LEA
</a:t>
          </a:r>
        </a:p>
      </xdr:txBody>
    </xdr:sp>
    <xdr:clientData/>
  </xdr:twoCellAnchor>
  <xdr:twoCellAnchor>
    <xdr:from>
      <xdr:col>6</xdr:col>
      <xdr:colOff>76200</xdr:colOff>
      <xdr:row>165</xdr:row>
      <xdr:rowOff>30480</xdr:rowOff>
    </xdr:from>
    <xdr:to>
      <xdr:col>11</xdr:col>
      <xdr:colOff>30480</xdr:colOff>
      <xdr:row>171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17,379
Invalid Ballot Papers 89
Valid Poll 8,661
Number of Seats 6
Quota 1,238
</a:t>
          </a:r>
        </a:p>
      </xdr:txBody>
    </xdr:sp>
    <xdr:clientData/>
  </xdr:twoCellAnchor>
  <xdr:twoCellAnchor>
    <xdr:from>
      <xdr:col>11</xdr:col>
      <xdr:colOff>121920</xdr:colOff>
      <xdr:row>165</xdr:row>
      <xdr:rowOff>0</xdr:rowOff>
    </xdr:from>
    <xdr:to>
      <xdr:col>16</xdr:col>
      <xdr:colOff>76200</xdr:colOff>
      <xdr:row>170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DAVID DANIELS (Non-P)
DECLAN BARRY (Non-P)
PAT FITZGERALD (SF)
ADAM WYSE (FF)
JIM D'ARCY (FG)
MARY ROCHE (SD)
</a:t>
          </a:r>
        </a:p>
      </xdr:txBody>
    </xdr:sp>
    <xdr:clientData/>
  </xdr:twoCellAnchor>
  <xdr:twoCellAnchor>
    <xdr:from>
      <xdr:col>1</xdr:col>
      <xdr:colOff>0</xdr:colOff>
      <xdr:row>205</xdr:row>
      <xdr:rowOff>53340</xdr:rowOff>
    </xdr:from>
    <xdr:to>
      <xdr:col>5</xdr:col>
      <xdr:colOff>563880</xdr:colOff>
      <xdr:row>211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Waterford City South LEA
</a:t>
          </a:r>
        </a:p>
      </xdr:txBody>
    </xdr:sp>
    <xdr:clientData/>
  </xdr:twoCellAnchor>
  <xdr:twoCellAnchor>
    <xdr:from>
      <xdr:col>6</xdr:col>
      <xdr:colOff>76200</xdr:colOff>
      <xdr:row>205</xdr:row>
      <xdr:rowOff>30480</xdr:rowOff>
    </xdr:from>
    <xdr:to>
      <xdr:col>11</xdr:col>
      <xdr:colOff>30480</xdr:colOff>
      <xdr:row>211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15,641
Invalid Ballot Papers 104
Valid Poll 7,402
Number of Seats 6
Quota 1,058
</a:t>
          </a:r>
        </a:p>
      </xdr:txBody>
    </xdr:sp>
    <xdr:clientData/>
  </xdr:twoCellAnchor>
  <xdr:twoCellAnchor>
    <xdr:from>
      <xdr:col>11</xdr:col>
      <xdr:colOff>121920</xdr:colOff>
      <xdr:row>205</xdr:row>
      <xdr:rowOff>0</xdr:rowOff>
    </xdr:from>
    <xdr:to>
      <xdr:col>16</xdr:col>
      <xdr:colOff>76200</xdr:colOff>
      <xdr:row>210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BARRY (Non-P)
JOHN HEARNE (SF)
JASON MURPHY (FF)
JOEANNE BAILEY (SF)
SEAMUS RYAN (Lab)
FRANK QUINLAN (FG)
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Athlone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20,464
Invalid Ballot Papers 70
Valid Poll 9,541
Number of Seats 5
Quota 1,591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KEVIN 'BOXER' MORAN (Non-P)
FRANKIE KEENA (FF)
AENGUS O'ROURKE (FF)
JOHN DOLAN (FG)
PAUL HOGAN (IndI)
</a:t>
          </a:r>
        </a:p>
      </xdr:txBody>
    </xdr:sp>
    <xdr:clientData/>
  </xdr:twoCellAnchor>
  <xdr:twoCellAnchor>
    <xdr:from>
      <xdr:col>1</xdr:col>
      <xdr:colOff>0</xdr:colOff>
      <xdr:row>38</xdr:row>
      <xdr:rowOff>53340</xdr:rowOff>
    </xdr:from>
    <xdr:to>
      <xdr:col>5</xdr:col>
      <xdr:colOff>563880</xdr:colOff>
      <xdr:row>44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Kinnegad LEA
</a:t>
          </a:r>
        </a:p>
      </xdr:txBody>
    </xdr:sp>
    <xdr:clientData/>
  </xdr:twoCellAnchor>
  <xdr:twoCellAnchor>
    <xdr:from>
      <xdr:col>6</xdr:col>
      <xdr:colOff>76200</xdr:colOff>
      <xdr:row>38</xdr:row>
      <xdr:rowOff>30480</xdr:rowOff>
    </xdr:from>
    <xdr:to>
      <xdr:col>11</xdr:col>
      <xdr:colOff>30480</xdr:colOff>
      <xdr:row>44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18,090
Invalid Ballot Papers 123
Valid Poll 9,775
Number of Seats 5
Quota 1,630
</a:t>
          </a:r>
        </a:p>
      </xdr:txBody>
    </xdr:sp>
    <xdr:clientData/>
  </xdr:twoCellAnchor>
  <xdr:twoCellAnchor>
    <xdr:from>
      <xdr:col>11</xdr:col>
      <xdr:colOff>121920</xdr:colOff>
      <xdr:row>38</xdr:row>
      <xdr:rowOff>0</xdr:rowOff>
    </xdr:from>
    <xdr:to>
      <xdr:col>16</xdr:col>
      <xdr:colOff>76200</xdr:colOff>
      <xdr:row>43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DENIS LEONARD (Lab)
DAVID JONES (SF)
ALFIE DEVINE (FF)
EMILY WALLACE (FG)
NIALL GAFFNEY (FF)
</a:t>
          </a:r>
        </a:p>
      </xdr:txBody>
    </xdr:sp>
    <xdr:clientData/>
  </xdr:twoCellAnchor>
  <xdr:twoCellAnchor>
    <xdr:from>
      <xdr:col>1</xdr:col>
      <xdr:colOff>0</xdr:colOff>
      <xdr:row>85</xdr:row>
      <xdr:rowOff>53340</xdr:rowOff>
    </xdr:from>
    <xdr:to>
      <xdr:col>5</xdr:col>
      <xdr:colOff>563880</xdr:colOff>
      <xdr:row>91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Moate LEA
</a:t>
          </a:r>
        </a:p>
      </xdr:txBody>
    </xdr:sp>
    <xdr:clientData/>
  </xdr:twoCellAnchor>
  <xdr:twoCellAnchor>
    <xdr:from>
      <xdr:col>6</xdr:col>
      <xdr:colOff>76200</xdr:colOff>
      <xdr:row>85</xdr:row>
      <xdr:rowOff>30480</xdr:rowOff>
    </xdr:from>
    <xdr:to>
      <xdr:col>11</xdr:col>
      <xdr:colOff>30480</xdr:colOff>
      <xdr:row>91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16,297
Invalid Ballot Papers 72
Valid Poll 9,121
Number of Seats 4
Quota 1,825
</a:t>
          </a:r>
        </a:p>
      </xdr:txBody>
    </xdr:sp>
    <xdr:clientData/>
  </xdr:twoCellAnchor>
  <xdr:twoCellAnchor>
    <xdr:from>
      <xdr:col>11</xdr:col>
      <xdr:colOff>121920</xdr:colOff>
      <xdr:row>85</xdr:row>
      <xdr:rowOff>0</xdr:rowOff>
    </xdr:from>
    <xdr:to>
      <xdr:col>16</xdr:col>
      <xdr:colOff>76200</xdr:colOff>
      <xdr:row>90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TOM FARRELL (FG)
VINNY MCCORMACK (FF)
JOHNNIE PENROSE (Lab)
LIAM MCDANIEL (FF)
</a:t>
          </a:r>
        </a:p>
      </xdr:txBody>
    </xdr:sp>
    <xdr:clientData/>
  </xdr:twoCellAnchor>
  <xdr:twoCellAnchor>
    <xdr:from>
      <xdr:col>1</xdr:col>
      <xdr:colOff>0</xdr:colOff>
      <xdr:row>116</xdr:row>
      <xdr:rowOff>53340</xdr:rowOff>
    </xdr:from>
    <xdr:to>
      <xdr:col>5</xdr:col>
      <xdr:colOff>563880</xdr:colOff>
      <xdr:row>122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Mullingar LEA
</a:t>
          </a:r>
        </a:p>
      </xdr:txBody>
    </xdr:sp>
    <xdr:clientData/>
  </xdr:twoCellAnchor>
  <xdr:twoCellAnchor>
    <xdr:from>
      <xdr:col>6</xdr:col>
      <xdr:colOff>76200</xdr:colOff>
      <xdr:row>116</xdr:row>
      <xdr:rowOff>30480</xdr:rowOff>
    </xdr:from>
    <xdr:to>
      <xdr:col>11</xdr:col>
      <xdr:colOff>30480</xdr:colOff>
      <xdr:row>122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20,673
Invalid Ballot Papers 133
Valid Poll 9,263
Number of Seats 6
Quota 1,324
</a:t>
          </a:r>
        </a:p>
      </xdr:txBody>
    </xdr:sp>
    <xdr:clientData/>
  </xdr:twoCellAnchor>
  <xdr:twoCellAnchor>
    <xdr:from>
      <xdr:col>11</xdr:col>
      <xdr:colOff>121920</xdr:colOff>
      <xdr:row>116</xdr:row>
      <xdr:rowOff>0</xdr:rowOff>
    </xdr:from>
    <xdr:to>
      <xdr:col>16</xdr:col>
      <xdr:colOff>76200</xdr:colOff>
      <xdr:row>121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MICK DOLLARD (Non-P)
KEN GLYNN (FF)
ANDREW DUNCAN (FG)
AOIFE DAVITT (FF)
BILL COLLENTINE (FF)
JULIE MCCOURT (SF)
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Enniscorthy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22,900
Invalid Ballot Papers 157
Valid Poll 11,253
Number of Seats 6
Quota 1,608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CATHAL BYRNE (FG)
AIDAN BROWNE (FF)
JOHN O ROURKE (Non-P)
BARBARA-ANNE MURPHY (FF)
JACKSER OWENS (Non-P)
PAT KEHOE (FG)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Gorey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22,114
Invalid Ballot Papers 100
Valid Poll 11,481
Number of Seats 6
Quota 1,641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DONAL KENNY (FF)
NICKY BOLAND (Non-P)
JOE SULLIVAN (FF)
DARRAGH MCDONALD (FG)
FIONNTÁN Ó SÚILLEABHÁIN (SF)
ANTHONY DONOHOE (FG)
</a:t>
          </a:r>
        </a:p>
      </xdr:txBody>
    </xdr:sp>
    <xdr:clientData/>
  </xdr:twoCellAnchor>
  <xdr:twoCellAnchor>
    <xdr:from>
      <xdr:col>1</xdr:col>
      <xdr:colOff>0</xdr:colOff>
      <xdr:row>83</xdr:row>
      <xdr:rowOff>53340</xdr:rowOff>
    </xdr:from>
    <xdr:to>
      <xdr:col>5</xdr:col>
      <xdr:colOff>563880</xdr:colOff>
      <xdr:row>89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Kilmuckridge LEA
</a:t>
          </a:r>
        </a:p>
      </xdr:txBody>
    </xdr:sp>
    <xdr:clientData/>
  </xdr:twoCellAnchor>
  <xdr:twoCellAnchor>
    <xdr:from>
      <xdr:col>6</xdr:col>
      <xdr:colOff>76200</xdr:colOff>
      <xdr:row>83</xdr:row>
      <xdr:rowOff>30480</xdr:rowOff>
    </xdr:from>
    <xdr:to>
      <xdr:col>11</xdr:col>
      <xdr:colOff>30480</xdr:colOff>
      <xdr:row>89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14,699
Invalid Ballot Papers 84
Valid Poll 7,488
Number of Seats 4
Quota 1,498
</a:t>
          </a:r>
        </a:p>
      </xdr:txBody>
    </xdr:sp>
    <xdr:clientData/>
  </xdr:twoCellAnchor>
  <xdr:twoCellAnchor>
    <xdr:from>
      <xdr:col>11</xdr:col>
      <xdr:colOff>121920</xdr:colOff>
      <xdr:row>83</xdr:row>
      <xdr:rowOff>0</xdr:rowOff>
    </xdr:from>
    <xdr:to>
      <xdr:col>16</xdr:col>
      <xdr:colOff>76200</xdr:colOff>
      <xdr:row>88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MARY FARRELL (Non-P)
PIP BREEN (FF)
OLIVER WALSH (FG)
PADDY KAVANAGH (Non-P)
</a:t>
          </a:r>
        </a:p>
      </xdr:txBody>
    </xdr:sp>
    <xdr:clientData/>
  </xdr:twoCellAnchor>
  <xdr:twoCellAnchor>
    <xdr:from>
      <xdr:col>1</xdr:col>
      <xdr:colOff>0</xdr:colOff>
      <xdr:row>110</xdr:row>
      <xdr:rowOff>53340</xdr:rowOff>
    </xdr:from>
    <xdr:to>
      <xdr:col>5</xdr:col>
      <xdr:colOff>563880</xdr:colOff>
      <xdr:row>116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New Ross LEA
</a:t>
          </a:r>
        </a:p>
      </xdr:txBody>
    </xdr:sp>
    <xdr:clientData/>
  </xdr:twoCellAnchor>
  <xdr:twoCellAnchor>
    <xdr:from>
      <xdr:col>6</xdr:col>
      <xdr:colOff>76200</xdr:colOff>
      <xdr:row>110</xdr:row>
      <xdr:rowOff>30480</xdr:rowOff>
    </xdr:from>
    <xdr:to>
      <xdr:col>11</xdr:col>
      <xdr:colOff>30480</xdr:colOff>
      <xdr:row>116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23,213
Invalid Ballot Papers 143
Valid Poll 12,264
Number of Seats 6
Quota 1,753
</a:t>
          </a:r>
        </a:p>
      </xdr:txBody>
    </xdr:sp>
    <xdr:clientData/>
  </xdr:twoCellAnchor>
  <xdr:twoCellAnchor>
    <xdr:from>
      <xdr:col>11</xdr:col>
      <xdr:colOff>121920</xdr:colOff>
      <xdr:row>110</xdr:row>
      <xdr:rowOff>0</xdr:rowOff>
    </xdr:from>
    <xdr:to>
      <xdr:col>16</xdr:col>
      <xdr:colOff>76200</xdr:colOff>
      <xdr:row>115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BARDEN (Non-P)
MICHAEL SHEEHAN (FF)
MARTY MURPHY (Non-P)
BRIDÍN MURPHY (FG)
JOHN FLEMING (FF)
JOHN DWYER (Non-P)
</a:t>
          </a:r>
        </a:p>
      </xdr:txBody>
    </xdr:sp>
    <xdr:clientData/>
  </xdr:twoCellAnchor>
  <xdr:twoCellAnchor>
    <xdr:from>
      <xdr:col>1</xdr:col>
      <xdr:colOff>0</xdr:colOff>
      <xdr:row>153</xdr:row>
      <xdr:rowOff>53340</xdr:rowOff>
    </xdr:from>
    <xdr:to>
      <xdr:col>5</xdr:col>
      <xdr:colOff>563880</xdr:colOff>
      <xdr:row>159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Rosslare LEA
</a:t>
          </a:r>
        </a:p>
      </xdr:txBody>
    </xdr:sp>
    <xdr:clientData/>
  </xdr:twoCellAnchor>
  <xdr:twoCellAnchor>
    <xdr:from>
      <xdr:col>6</xdr:col>
      <xdr:colOff>76200</xdr:colOff>
      <xdr:row>153</xdr:row>
      <xdr:rowOff>30480</xdr:rowOff>
    </xdr:from>
    <xdr:to>
      <xdr:col>11</xdr:col>
      <xdr:colOff>30480</xdr:colOff>
      <xdr:row>159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18,400
Invalid Ballot Papers 83
Valid Poll 10,274
Number of Seats 5
Quota 1,713
</a:t>
          </a:r>
        </a:p>
      </xdr:txBody>
    </xdr:sp>
    <xdr:clientData/>
  </xdr:twoCellAnchor>
  <xdr:twoCellAnchor>
    <xdr:from>
      <xdr:col>11</xdr:col>
      <xdr:colOff>121920</xdr:colOff>
      <xdr:row>153</xdr:row>
      <xdr:rowOff>0</xdr:rowOff>
    </xdr:from>
    <xdr:to>
      <xdr:col>16</xdr:col>
      <xdr:colOff>76200</xdr:colOff>
      <xdr:row>158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JIM CODD (Ant)
GER CARTHY (Non-P)
FRANK STAPLES (FG)
LISA MCDONALD (FF)
AOIFE ROSE O'BRIEN (SF)
</a:t>
          </a:r>
        </a:p>
      </xdr:txBody>
    </xdr:sp>
    <xdr:clientData/>
  </xdr:twoCellAnchor>
  <xdr:twoCellAnchor>
    <xdr:from>
      <xdr:col>1</xdr:col>
      <xdr:colOff>0</xdr:colOff>
      <xdr:row>192</xdr:row>
      <xdr:rowOff>53340</xdr:rowOff>
    </xdr:from>
    <xdr:to>
      <xdr:col>5</xdr:col>
      <xdr:colOff>563880</xdr:colOff>
      <xdr:row>198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Wexford LEA
</a:t>
          </a:r>
        </a:p>
      </xdr:txBody>
    </xdr:sp>
    <xdr:clientData/>
  </xdr:twoCellAnchor>
  <xdr:twoCellAnchor>
    <xdr:from>
      <xdr:col>6</xdr:col>
      <xdr:colOff>76200</xdr:colOff>
      <xdr:row>192</xdr:row>
      <xdr:rowOff>30480</xdr:rowOff>
    </xdr:from>
    <xdr:to>
      <xdr:col>11</xdr:col>
      <xdr:colOff>30480</xdr:colOff>
      <xdr:row>198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23,333
Invalid Ballot Papers 118
Valid Poll 11,395
Number of Seats 7
Quota 1,425
</a:t>
          </a:r>
        </a:p>
      </xdr:txBody>
    </xdr:sp>
    <xdr:clientData/>
  </xdr:twoCellAnchor>
  <xdr:twoCellAnchor>
    <xdr:from>
      <xdr:col>11</xdr:col>
      <xdr:colOff>121920</xdr:colOff>
      <xdr:row>192</xdr:row>
      <xdr:rowOff>0</xdr:rowOff>
    </xdr:from>
    <xdr:to>
      <xdr:col>16</xdr:col>
      <xdr:colOff>76200</xdr:colOff>
      <xdr:row>197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GEORGE LAWLOR (Lab)
ROBBIE STAPLES (FG)
GARRY LAFFAN (FF)
LEONARD KELLY (Non-P)
TOM FORDE (SF)
RAYMOND SHANNON
CATHERINE BIDDY WALSH (Lab)
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53340</xdr:rowOff>
    </xdr:from>
    <xdr:to>
      <xdr:col>5</xdr:col>
      <xdr:colOff>563880</xdr:colOff>
      <xdr:row>7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Arklow LEA
</a:t>
          </a:r>
        </a:p>
      </xdr:txBody>
    </xdr:sp>
    <xdr:clientData/>
  </xdr:twoCellAnchor>
  <xdr:twoCellAnchor>
    <xdr:from>
      <xdr:col>6</xdr:col>
      <xdr:colOff>76200</xdr:colOff>
      <xdr:row>1</xdr:row>
      <xdr:rowOff>30480</xdr:rowOff>
    </xdr:from>
    <xdr:to>
      <xdr:col>11</xdr:col>
      <xdr:colOff>30480</xdr:colOff>
      <xdr:row>7</xdr:row>
      <xdr:rowOff>15240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19,259
Invalid Ballot Papers 141
Valid Poll 10,268
Number of Seats 6
Quota 1,467
</a:t>
          </a:r>
        </a:p>
      </xdr:txBody>
    </xdr:sp>
    <xdr:clientData/>
  </xdr:twoCellAnchor>
  <xdr:twoCellAnchor>
    <xdr:from>
      <xdr:col>11</xdr:col>
      <xdr:colOff>121920</xdr:colOff>
      <xdr:row>1</xdr:row>
      <xdr:rowOff>0</xdr:rowOff>
    </xdr:from>
    <xdr:to>
      <xdr:col>16</xdr:col>
      <xdr:colOff>76200</xdr:colOff>
      <xdr:row>6</xdr:row>
      <xdr:rowOff>167640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PAT KENNEDY (FF)
PEIR LEONARD (Non-P)
SLYVESTER BOURKE (FG)
PAT FITZGERALD (FF)
WARREN O'TOOLE (SF)
MIRIAM MURPHY (Non-P)
</a:t>
          </a:r>
        </a:p>
      </xdr:txBody>
    </xdr:sp>
    <xdr:clientData/>
  </xdr:twoCellAnchor>
  <xdr:twoCellAnchor>
    <xdr:from>
      <xdr:col>1</xdr:col>
      <xdr:colOff>0</xdr:colOff>
      <xdr:row>40</xdr:row>
      <xdr:rowOff>53340</xdr:rowOff>
    </xdr:from>
    <xdr:to>
      <xdr:col>5</xdr:col>
      <xdr:colOff>563880</xdr:colOff>
      <xdr:row>46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Baltinglass LEA
</a:t>
          </a:r>
        </a:p>
      </xdr:txBody>
    </xdr:sp>
    <xdr:clientData/>
  </xdr:twoCellAnchor>
  <xdr:twoCellAnchor>
    <xdr:from>
      <xdr:col>6</xdr:col>
      <xdr:colOff>76200</xdr:colOff>
      <xdr:row>40</xdr:row>
      <xdr:rowOff>30480</xdr:rowOff>
    </xdr:from>
    <xdr:to>
      <xdr:col>11</xdr:col>
      <xdr:colOff>30480</xdr:colOff>
      <xdr:row>46</xdr:row>
      <xdr:rowOff>15240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20,661
Invalid Ballot Papers 115
Valid Poll 11,154
Number of Seats 6
Quota 1,594
</a:t>
          </a:r>
        </a:p>
      </xdr:txBody>
    </xdr:sp>
    <xdr:clientData/>
  </xdr:twoCellAnchor>
  <xdr:twoCellAnchor>
    <xdr:from>
      <xdr:col>11</xdr:col>
      <xdr:colOff>121920</xdr:colOff>
      <xdr:row>40</xdr:row>
      <xdr:rowOff>0</xdr:rowOff>
    </xdr:from>
    <xdr:to>
      <xdr:col>16</xdr:col>
      <xdr:colOff>76200</xdr:colOff>
      <xdr:row>45</xdr:row>
      <xdr:rowOff>167640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GERRY O'NEILL (Non-P)
EDWARD TIMMINS (FG)
PETER STAPLETON (FG)
AVRIL CRONIN (FG)
PATSY GLENNON (FF)
JASON MULHALL (Non-P)
</a:t>
          </a:r>
        </a:p>
      </xdr:txBody>
    </xdr:sp>
    <xdr:clientData/>
  </xdr:twoCellAnchor>
  <xdr:twoCellAnchor>
    <xdr:from>
      <xdr:col>1</xdr:col>
      <xdr:colOff>0</xdr:colOff>
      <xdr:row>81</xdr:row>
      <xdr:rowOff>53340</xdr:rowOff>
    </xdr:from>
    <xdr:to>
      <xdr:col>5</xdr:col>
      <xdr:colOff>563880</xdr:colOff>
      <xdr:row>87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Bray East LEA
</a:t>
          </a:r>
        </a:p>
      </xdr:txBody>
    </xdr:sp>
    <xdr:clientData/>
  </xdr:twoCellAnchor>
  <xdr:twoCellAnchor>
    <xdr:from>
      <xdr:col>6</xdr:col>
      <xdr:colOff>76200</xdr:colOff>
      <xdr:row>81</xdr:row>
      <xdr:rowOff>30480</xdr:rowOff>
    </xdr:from>
    <xdr:to>
      <xdr:col>11</xdr:col>
      <xdr:colOff>30480</xdr:colOff>
      <xdr:row>87</xdr:row>
      <xdr:rowOff>15240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12,273
Invalid Ballot Papers 66
Valid Poll 6,490
Number of Seats 4
Quota 1,299
</a:t>
          </a:r>
        </a:p>
      </xdr:txBody>
    </xdr:sp>
    <xdr:clientData/>
  </xdr:twoCellAnchor>
  <xdr:twoCellAnchor>
    <xdr:from>
      <xdr:col>11</xdr:col>
      <xdr:colOff>121920</xdr:colOff>
      <xdr:row>81</xdr:row>
      <xdr:rowOff>0</xdr:rowOff>
    </xdr:from>
    <xdr:to>
      <xdr:col>16</xdr:col>
      <xdr:colOff>76200</xdr:colOff>
      <xdr:row>86</xdr:row>
      <xdr:rowOff>167640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AOIFE FLYNN KENNEDY (FG)
ERIKA DOYLE (Grn)
IAN NEARY (IndI)
MALACHAÍ DUDDY (Non-P)
</a:t>
          </a:r>
        </a:p>
      </xdr:txBody>
    </xdr:sp>
    <xdr:clientData/>
  </xdr:twoCellAnchor>
  <xdr:twoCellAnchor>
    <xdr:from>
      <xdr:col>1</xdr:col>
      <xdr:colOff>0</xdr:colOff>
      <xdr:row>120</xdr:row>
      <xdr:rowOff>53340</xdr:rowOff>
    </xdr:from>
    <xdr:to>
      <xdr:col>5</xdr:col>
      <xdr:colOff>563880</xdr:colOff>
      <xdr:row>126</xdr:row>
      <xdr:rowOff>38100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Bray West LEA
</a:t>
          </a:r>
        </a:p>
      </xdr:txBody>
    </xdr:sp>
    <xdr:clientData/>
  </xdr:twoCellAnchor>
  <xdr:twoCellAnchor>
    <xdr:from>
      <xdr:col>6</xdr:col>
      <xdr:colOff>76200</xdr:colOff>
      <xdr:row>120</xdr:row>
      <xdr:rowOff>30480</xdr:rowOff>
    </xdr:from>
    <xdr:to>
      <xdr:col>11</xdr:col>
      <xdr:colOff>30480</xdr:colOff>
      <xdr:row>126</xdr:row>
      <xdr:rowOff>15240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13,461
Invalid Ballot Papers 48
Valid Poll 7,119
Number of Seats 4
Quota 1,424
</a:t>
          </a:r>
        </a:p>
      </xdr:txBody>
    </xdr:sp>
    <xdr:clientData/>
  </xdr:twoCellAnchor>
  <xdr:twoCellAnchor>
    <xdr:from>
      <xdr:col>11</xdr:col>
      <xdr:colOff>121920</xdr:colOff>
      <xdr:row>120</xdr:row>
      <xdr:rowOff>0</xdr:rowOff>
    </xdr:from>
    <xdr:to>
      <xdr:col>16</xdr:col>
      <xdr:colOff>76200</xdr:colOff>
      <xdr:row>125</xdr:row>
      <xdr:rowOff>167640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JOE BEHAN (Non-P)
MELANIE CORRIGAN (FG)
CAROLINE WINSTANLEY (SD)
DERMOT 'DAISY' O'BRIEN (SF)
</a:t>
          </a:r>
        </a:p>
      </xdr:txBody>
    </xdr:sp>
    <xdr:clientData/>
  </xdr:twoCellAnchor>
  <xdr:twoCellAnchor>
    <xdr:from>
      <xdr:col>1</xdr:col>
      <xdr:colOff>0</xdr:colOff>
      <xdr:row>155</xdr:row>
      <xdr:rowOff>53340</xdr:rowOff>
    </xdr:from>
    <xdr:to>
      <xdr:col>5</xdr:col>
      <xdr:colOff>563880</xdr:colOff>
      <xdr:row>161</xdr:row>
      <xdr:rowOff>38100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Greystones LEA
</a:t>
          </a:r>
        </a:p>
      </xdr:txBody>
    </xdr:sp>
    <xdr:clientData/>
  </xdr:twoCellAnchor>
  <xdr:twoCellAnchor>
    <xdr:from>
      <xdr:col>6</xdr:col>
      <xdr:colOff>76200</xdr:colOff>
      <xdr:row>155</xdr:row>
      <xdr:rowOff>30480</xdr:rowOff>
    </xdr:from>
    <xdr:to>
      <xdr:col>11</xdr:col>
      <xdr:colOff>30480</xdr:colOff>
      <xdr:row>161</xdr:row>
      <xdr:rowOff>15240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21,035
Invalid Ballot Papers 107
Valid Poll 11,380
Number of Seats 6
Quota 1,626
</a:t>
          </a:r>
        </a:p>
      </xdr:txBody>
    </xdr:sp>
    <xdr:clientData/>
  </xdr:twoCellAnchor>
  <xdr:twoCellAnchor>
    <xdr:from>
      <xdr:col>11</xdr:col>
      <xdr:colOff>121920</xdr:colOff>
      <xdr:row>155</xdr:row>
      <xdr:rowOff>0</xdr:rowOff>
    </xdr:from>
    <xdr:to>
      <xdr:col>16</xdr:col>
      <xdr:colOff>76200</xdr:colOff>
      <xdr:row>160</xdr:row>
      <xdr:rowOff>167640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STEPHEN STOKES (Non-P)
TOM FORTUNE (Non-P)
LOUISE FENELON GASKIN (FG)
ORLA FINN (Non-P)
MARK BARRY (SD)
LOURDA SCOTT (Grn)
</a:t>
          </a:r>
        </a:p>
      </xdr:txBody>
    </xdr:sp>
    <xdr:clientData/>
  </xdr:twoCellAnchor>
  <xdr:twoCellAnchor>
    <xdr:from>
      <xdr:col>1</xdr:col>
      <xdr:colOff>0</xdr:colOff>
      <xdr:row>198</xdr:row>
      <xdr:rowOff>53340</xdr:rowOff>
    </xdr:from>
    <xdr:to>
      <xdr:col>5</xdr:col>
      <xdr:colOff>563880</xdr:colOff>
      <xdr:row>204</xdr:row>
      <xdr:rowOff>38100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SpPr txBox="1"/>
      </xdr:nvSpPr>
      <xdr:spPr>
        <a:xfrm>
          <a:off x="609600" y="23622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Local
07 June 2024
CONSTITUENCY OF
Wicklow LEA
</a:t>
          </a:r>
        </a:p>
      </xdr:txBody>
    </xdr:sp>
    <xdr:clientData/>
  </xdr:twoCellAnchor>
  <xdr:twoCellAnchor>
    <xdr:from>
      <xdr:col>6</xdr:col>
      <xdr:colOff>76200</xdr:colOff>
      <xdr:row>198</xdr:row>
      <xdr:rowOff>30480</xdr:rowOff>
    </xdr:from>
    <xdr:to>
      <xdr:col>11</xdr:col>
      <xdr:colOff>30480</xdr:colOff>
      <xdr:row>204</xdr:row>
      <xdr:rowOff>15240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 txBox="1"/>
      </xdr:nvSpPr>
      <xdr:spPr>
        <a:xfrm>
          <a:off x="3733800" y="21336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Total Electorate 23,378
Invalid Ballot Papers 123
Valid Poll 12,300
Number of Seats 6
Quota 1,758
</a:t>
          </a:r>
        </a:p>
      </xdr:txBody>
    </xdr:sp>
    <xdr:clientData/>
  </xdr:twoCellAnchor>
  <xdr:twoCellAnchor>
    <xdr:from>
      <xdr:col>11</xdr:col>
      <xdr:colOff>121920</xdr:colOff>
      <xdr:row>198</xdr:row>
      <xdr:rowOff>0</xdr:rowOff>
    </xdr:from>
    <xdr:to>
      <xdr:col>16</xdr:col>
      <xdr:colOff>76200</xdr:colOff>
      <xdr:row>203</xdr:row>
      <xdr:rowOff>167640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 txBox="1"/>
      </xdr:nvSpPr>
      <xdr:spPr>
        <a:xfrm>
          <a:off x="6827520" y="182880"/>
          <a:ext cx="3002280" cy="1082040"/>
        </a:xfrm>
        <a:prstGeom prst="rect">
          <a:avLst/>
        </a:prstGeom>
        <a:solidFill>
          <a:srgbClr val="C5E0B3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E" sz="1100" b="1" kern="1200">
              <a:solidFill>
                <a:srgbClr val="005000"/>
              </a:solidFill>
            </a:rPr>
            <a:t>Names of Candidates Elected
JOHN SNELL (Non-P)
DANNY ALVEY (SD)
PAUL O'BRIEN (Lab)
GAIL DUNNE (FF)
SHANE LANGRELL (FG)
GRAHAM RICHMOND (FG)
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413"/>
  <sheetViews>
    <sheetView zoomScale="73" zoomScaleNormal="100" workbookViewId="0">
      <selection activeCell="G408" sqref="G408"/>
    </sheetView>
  </sheetViews>
  <sheetFormatPr defaultColWidth="9.1796875" defaultRowHeight="14.5" x14ac:dyDescent="0.35"/>
  <cols>
    <col min="1" max="1" width="25.7265625" style="4" customWidth="1"/>
    <col min="2" max="2" width="7.7265625" style="120" customWidth="1"/>
    <col min="3" max="3" width="26.54296875" style="120" customWidth="1"/>
    <col min="4" max="4" width="11.453125" style="120" customWidth="1"/>
    <col min="5" max="5" width="12.7265625" style="120" customWidth="1"/>
    <col min="6" max="6" width="12.81640625" style="120" customWidth="1"/>
    <col min="7" max="7" width="8.7265625" style="120" customWidth="1"/>
    <col min="8" max="8" width="11.1796875" style="120" bestFit="1" customWidth="1"/>
    <col min="9" max="9" width="10.81640625" style="120" customWidth="1"/>
    <col min="10" max="10" width="12.1796875" style="120" customWidth="1"/>
    <col min="11" max="11" width="11.7265625" style="120" customWidth="1"/>
    <col min="12" max="12" width="9.1796875" style="120"/>
    <col min="13" max="13" width="11.1796875" style="120" bestFit="1" customWidth="1"/>
    <col min="14" max="14" width="9.1796875" style="119"/>
    <col min="15" max="15" width="9.1796875" style="118"/>
    <col min="16" max="16384" width="9.1796875" style="3"/>
  </cols>
  <sheetData>
    <row r="2" spans="1:15" x14ac:dyDescent="0.25">
      <c r="A2" s="79" t="s">
        <v>2558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5" x14ac:dyDescent="0.25">
      <c r="A3" s="79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5" s="77" customFormat="1" ht="30" customHeight="1" x14ac:dyDescent="0.25">
      <c r="A4" s="80" t="s">
        <v>2557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79"/>
      <c r="N4" s="136"/>
      <c r="O4" s="135"/>
    </row>
    <row r="5" spans="1:15" ht="7.15" customHeight="1" x14ac:dyDescent="0.35"/>
    <row r="6" spans="1:15" s="5" customFormat="1" x14ac:dyDescent="0.35">
      <c r="A6" s="289" t="s">
        <v>2513</v>
      </c>
      <c r="B6" s="290" t="s">
        <v>2556</v>
      </c>
      <c r="C6" s="291" t="s">
        <v>2555</v>
      </c>
      <c r="D6" s="293" t="s">
        <v>2535</v>
      </c>
      <c r="E6" s="294"/>
      <c r="F6" s="294"/>
      <c r="G6" s="294"/>
      <c r="H6" s="294"/>
      <c r="I6" s="299" t="s">
        <v>2534</v>
      </c>
      <c r="J6" s="300"/>
      <c r="K6" s="300"/>
      <c r="L6" s="300"/>
      <c r="M6" s="300"/>
      <c r="N6" s="168"/>
      <c r="O6" s="148"/>
    </row>
    <row r="7" spans="1:15" s="5" customFormat="1" ht="49.9" customHeight="1" x14ac:dyDescent="0.35">
      <c r="A7" s="289"/>
      <c r="B7" s="290"/>
      <c r="C7" s="292"/>
      <c r="D7" s="133" t="s">
        <v>2554</v>
      </c>
      <c r="E7" s="112" t="s">
        <v>2553</v>
      </c>
      <c r="F7" s="111" t="s">
        <v>2539</v>
      </c>
      <c r="G7" s="111" t="s">
        <v>2552</v>
      </c>
      <c r="H7" s="111" t="s">
        <v>2537</v>
      </c>
      <c r="I7" s="133" t="s">
        <v>2554</v>
      </c>
      <c r="J7" s="112" t="s">
        <v>2553</v>
      </c>
      <c r="K7" s="111" t="s">
        <v>2539</v>
      </c>
      <c r="L7" s="111" t="s">
        <v>2552</v>
      </c>
      <c r="M7" s="111" t="s">
        <v>2537</v>
      </c>
      <c r="N7" s="168"/>
      <c r="O7" s="148"/>
    </row>
    <row r="8" spans="1:15" ht="15" customHeight="1" x14ac:dyDescent="0.35">
      <c r="A8" s="204" t="s">
        <v>2512</v>
      </c>
      <c r="B8" s="19">
        <f ca="1">INDIRECT("'"&amp;$A8&amp;"'!AW39")</f>
        <v>0</v>
      </c>
      <c r="C8" s="19">
        <f ca="1">INDIRECT("'"&amp;$A8&amp;"'!AM35")</f>
        <v>0</v>
      </c>
      <c r="D8" s="19">
        <f ca="1">INDIRECT("'"&amp;$A8&amp;"'!AP8")</f>
        <v>0</v>
      </c>
      <c r="E8" s="19">
        <f ca="1">INDIRECT("'"&amp;$A8&amp;"'!AM8")</f>
        <v>0</v>
      </c>
      <c r="F8" s="46" t="e">
        <f ca="1">SUM(E8/C8*100)</f>
        <v>#DIV/0!</v>
      </c>
      <c r="G8" s="19">
        <f ca="1">INDIRECT("'"&amp;$A8&amp;"'!AZ8")</f>
        <v>0</v>
      </c>
      <c r="H8" s="145" t="e">
        <f t="shared" ref="H8:H34" ca="1" si="0">SUM(G8/B8*100)</f>
        <v>#DIV/0!</v>
      </c>
      <c r="I8" s="19">
        <f ca="1">INDIRECT("'"&amp;$A8&amp;"'!AP9")</f>
        <v>0</v>
      </c>
      <c r="J8" s="19">
        <f ca="1">INDIRECT("'"&amp;$A8&amp;"'!AM9")</f>
        <v>0</v>
      </c>
      <c r="K8" s="131" t="e">
        <f ca="1">SUM(J8/C8*100)</f>
        <v>#DIV/0!</v>
      </c>
      <c r="L8" s="19">
        <f ca="1">INDIRECT("'"&amp;$A8&amp;"'!AZ9")</f>
        <v>0</v>
      </c>
      <c r="M8" s="144" t="e">
        <f t="shared" ref="M8:M34" ca="1" si="1">SUM(L8/B8*100)</f>
        <v>#DIV/0!</v>
      </c>
    </row>
    <row r="9" spans="1:15" ht="15" customHeight="1" x14ac:dyDescent="0.35">
      <c r="A9" s="198" t="s">
        <v>2511</v>
      </c>
      <c r="B9" s="19">
        <f t="shared" ref="B9:B33" ca="1" si="2">INDIRECT("'"&amp;$A9&amp;"'!AW39")</f>
        <v>0</v>
      </c>
      <c r="C9" s="19">
        <f t="shared" ref="C9:C33" ca="1" si="3">INDIRECT("'"&amp;$A9&amp;"'!AM35")</f>
        <v>0</v>
      </c>
      <c r="D9" s="19">
        <f t="shared" ref="D9:D33" ca="1" si="4">INDIRECT("'"&amp;$A9&amp;"'!AP8")</f>
        <v>0</v>
      </c>
      <c r="E9" s="19">
        <f t="shared" ref="E9:E33" ca="1" si="5">INDIRECT("'"&amp;$A9&amp;"'!AM8")</f>
        <v>0</v>
      </c>
      <c r="F9" s="46" t="e">
        <f t="shared" ref="F9:F34" ca="1" si="6">SUM(E9/C9*100)</f>
        <v>#DIV/0!</v>
      </c>
      <c r="G9" s="19">
        <f t="shared" ref="G9:G33" ca="1" si="7">INDIRECT("'"&amp;$A9&amp;"'!AZ8")</f>
        <v>0</v>
      </c>
      <c r="H9" s="132" t="e">
        <f t="shared" ca="1" si="0"/>
        <v>#DIV/0!</v>
      </c>
      <c r="I9" s="19">
        <f t="shared" ref="I9:I33" ca="1" si="8">INDIRECT("'"&amp;$A9&amp;"'!AP9")</f>
        <v>0</v>
      </c>
      <c r="J9" s="19">
        <f t="shared" ref="J9:J33" ca="1" si="9">INDIRECT("'"&amp;$A9&amp;"'!AM9")</f>
        <v>0</v>
      </c>
      <c r="K9" s="131" t="e">
        <f ca="1">SUM(J9/C9*100)</f>
        <v>#DIV/0!</v>
      </c>
      <c r="L9" s="19">
        <f t="shared" ref="L9:L33" ca="1" si="10">INDIRECT("'"&amp;$A9&amp;"'!AZ9")</f>
        <v>0</v>
      </c>
      <c r="M9" s="131" t="e">
        <f t="shared" ca="1" si="1"/>
        <v>#DIV/0!</v>
      </c>
      <c r="N9" s="203" t="s">
        <v>2487</v>
      </c>
      <c r="O9" s="118" t="s">
        <v>2487</v>
      </c>
    </row>
    <row r="10" spans="1:15" ht="15" customHeight="1" x14ac:dyDescent="0.35">
      <c r="A10" s="198" t="s">
        <v>2510</v>
      </c>
      <c r="B10" s="19">
        <f t="shared" ca="1" si="2"/>
        <v>0</v>
      </c>
      <c r="C10" s="19">
        <f t="shared" ca="1" si="3"/>
        <v>0</v>
      </c>
      <c r="D10" s="19">
        <f t="shared" ca="1" si="4"/>
        <v>0</v>
      </c>
      <c r="E10" s="19">
        <f t="shared" ca="1" si="5"/>
        <v>0</v>
      </c>
      <c r="F10" s="46" t="e">
        <f t="shared" ca="1" si="6"/>
        <v>#DIV/0!</v>
      </c>
      <c r="G10" s="19">
        <f t="shared" ca="1" si="7"/>
        <v>0</v>
      </c>
      <c r="H10" s="132" t="e">
        <f t="shared" ca="1" si="0"/>
        <v>#DIV/0!</v>
      </c>
      <c r="I10" s="19">
        <f t="shared" ca="1" si="8"/>
        <v>0</v>
      </c>
      <c r="J10" s="19">
        <f t="shared" ca="1" si="9"/>
        <v>0</v>
      </c>
      <c r="K10" s="131" t="e">
        <f t="shared" ref="K10:K33" ca="1" si="11">SUM(J10/C10*100)</f>
        <v>#DIV/0!</v>
      </c>
      <c r="L10" s="19">
        <f t="shared" ca="1" si="10"/>
        <v>0</v>
      </c>
      <c r="M10" s="131" t="e">
        <f t="shared" ca="1" si="1"/>
        <v>#DIV/0!</v>
      </c>
      <c r="N10" s="119" t="s">
        <v>2560</v>
      </c>
      <c r="O10" s="118" t="s">
        <v>2487</v>
      </c>
    </row>
    <row r="11" spans="1:15" ht="15" customHeight="1" x14ac:dyDescent="0.35">
      <c r="A11" s="198" t="s">
        <v>3613</v>
      </c>
      <c r="B11" s="19">
        <f t="shared" ca="1" si="2"/>
        <v>0</v>
      </c>
      <c r="C11" s="19">
        <f t="shared" ca="1" si="3"/>
        <v>0</v>
      </c>
      <c r="D11" s="19">
        <f t="shared" ca="1" si="4"/>
        <v>0</v>
      </c>
      <c r="E11" s="19">
        <f t="shared" ca="1" si="5"/>
        <v>0</v>
      </c>
      <c r="F11" s="46" t="e">
        <f t="shared" ca="1" si="6"/>
        <v>#DIV/0!</v>
      </c>
      <c r="G11" s="19">
        <f t="shared" ca="1" si="7"/>
        <v>0</v>
      </c>
      <c r="H11" s="132" t="e">
        <f t="shared" ca="1" si="0"/>
        <v>#DIV/0!</v>
      </c>
      <c r="I11" s="19">
        <f t="shared" ca="1" si="8"/>
        <v>0</v>
      </c>
      <c r="J11" s="19">
        <f t="shared" ca="1" si="9"/>
        <v>0</v>
      </c>
      <c r="K11" s="131" t="e">
        <f t="shared" ca="1" si="11"/>
        <v>#DIV/0!</v>
      </c>
      <c r="L11" s="19">
        <f t="shared" ca="1" si="10"/>
        <v>0</v>
      </c>
      <c r="M11" s="131" t="e">
        <f t="shared" ca="1" si="1"/>
        <v>#DIV/0!</v>
      </c>
      <c r="O11" s="118" t="s">
        <v>2487</v>
      </c>
    </row>
    <row r="12" spans="1:15" ht="15" customHeight="1" x14ac:dyDescent="0.35">
      <c r="A12" s="198" t="s">
        <v>2509</v>
      </c>
      <c r="B12" s="19">
        <f t="shared" ca="1" si="2"/>
        <v>0</v>
      </c>
      <c r="C12" s="19">
        <f t="shared" ca="1" si="3"/>
        <v>0</v>
      </c>
      <c r="D12" s="19">
        <f t="shared" ca="1" si="4"/>
        <v>0</v>
      </c>
      <c r="E12" s="19">
        <f t="shared" ca="1" si="5"/>
        <v>0</v>
      </c>
      <c r="F12" s="46" t="e">
        <f t="shared" ca="1" si="6"/>
        <v>#DIV/0!</v>
      </c>
      <c r="G12" s="19">
        <f t="shared" ca="1" si="7"/>
        <v>0</v>
      </c>
      <c r="H12" s="132" t="e">
        <f t="shared" ca="1" si="0"/>
        <v>#DIV/0!</v>
      </c>
      <c r="I12" s="19">
        <f t="shared" ca="1" si="8"/>
        <v>0</v>
      </c>
      <c r="J12" s="19">
        <f t="shared" ca="1" si="9"/>
        <v>0</v>
      </c>
      <c r="K12" s="131" t="e">
        <f t="shared" ca="1" si="11"/>
        <v>#DIV/0!</v>
      </c>
      <c r="L12" s="19">
        <f t="shared" ca="1" si="10"/>
        <v>0</v>
      </c>
      <c r="M12" s="131" t="e">
        <f t="shared" ca="1" si="1"/>
        <v>#DIV/0!</v>
      </c>
      <c r="O12" s="118" t="s">
        <v>2487</v>
      </c>
    </row>
    <row r="13" spans="1:15" ht="15" customHeight="1" x14ac:dyDescent="0.35">
      <c r="A13" s="198" t="s">
        <v>2508</v>
      </c>
      <c r="B13" s="19">
        <f t="shared" ca="1" si="2"/>
        <v>0</v>
      </c>
      <c r="C13" s="19">
        <f t="shared" ca="1" si="3"/>
        <v>0</v>
      </c>
      <c r="D13" s="19">
        <f t="shared" ca="1" si="4"/>
        <v>0</v>
      </c>
      <c r="E13" s="19">
        <f t="shared" ca="1" si="5"/>
        <v>0</v>
      </c>
      <c r="F13" s="46" t="e">
        <f t="shared" ca="1" si="6"/>
        <v>#DIV/0!</v>
      </c>
      <c r="G13" s="19">
        <f t="shared" ca="1" si="7"/>
        <v>0</v>
      </c>
      <c r="H13" s="132" t="e">
        <f t="shared" ca="1" si="0"/>
        <v>#DIV/0!</v>
      </c>
      <c r="I13" s="19">
        <f t="shared" ca="1" si="8"/>
        <v>0</v>
      </c>
      <c r="J13" s="19">
        <f t="shared" ca="1" si="9"/>
        <v>0</v>
      </c>
      <c r="K13" s="131" t="e">
        <f t="shared" ca="1" si="11"/>
        <v>#DIV/0!</v>
      </c>
      <c r="L13" s="19">
        <f t="shared" ca="1" si="10"/>
        <v>0</v>
      </c>
      <c r="M13" s="131" t="e">
        <f t="shared" ca="1" si="1"/>
        <v>#DIV/0!</v>
      </c>
      <c r="O13" s="118" t="s">
        <v>2487</v>
      </c>
    </row>
    <row r="14" spans="1:15" ht="15" customHeight="1" x14ac:dyDescent="0.35">
      <c r="A14" s="198" t="s">
        <v>2507</v>
      </c>
      <c r="B14" s="19">
        <f t="shared" ca="1" si="2"/>
        <v>0</v>
      </c>
      <c r="C14" s="19">
        <f t="shared" ca="1" si="3"/>
        <v>0</v>
      </c>
      <c r="D14" s="19">
        <f t="shared" ca="1" si="4"/>
        <v>0</v>
      </c>
      <c r="E14" s="19">
        <f t="shared" ca="1" si="5"/>
        <v>0</v>
      </c>
      <c r="F14" s="46" t="e">
        <f t="shared" ca="1" si="6"/>
        <v>#DIV/0!</v>
      </c>
      <c r="G14" s="19">
        <f t="shared" ca="1" si="7"/>
        <v>0</v>
      </c>
      <c r="H14" s="132" t="e">
        <f t="shared" ca="1" si="0"/>
        <v>#DIV/0!</v>
      </c>
      <c r="I14" s="19">
        <f t="shared" ca="1" si="8"/>
        <v>0</v>
      </c>
      <c r="J14" s="19">
        <f t="shared" ca="1" si="9"/>
        <v>0</v>
      </c>
      <c r="K14" s="131" t="e">
        <f t="shared" ca="1" si="11"/>
        <v>#DIV/0!</v>
      </c>
      <c r="L14" s="19">
        <f t="shared" ca="1" si="10"/>
        <v>0</v>
      </c>
      <c r="M14" s="131" t="e">
        <f t="shared" ca="1" si="1"/>
        <v>#DIV/0!</v>
      </c>
      <c r="O14" s="118" t="s">
        <v>2487</v>
      </c>
    </row>
    <row r="15" spans="1:15" ht="15" customHeight="1" x14ac:dyDescent="0.35">
      <c r="A15" s="198" t="s">
        <v>3617</v>
      </c>
      <c r="B15" s="19">
        <f t="shared" ca="1" si="2"/>
        <v>0</v>
      </c>
      <c r="C15" s="19">
        <f t="shared" ca="1" si="3"/>
        <v>0</v>
      </c>
      <c r="D15" s="19">
        <f t="shared" ca="1" si="4"/>
        <v>0</v>
      </c>
      <c r="E15" s="19">
        <f t="shared" ca="1" si="5"/>
        <v>0</v>
      </c>
      <c r="F15" s="46" t="e">
        <f t="shared" ca="1" si="6"/>
        <v>#DIV/0!</v>
      </c>
      <c r="G15" s="19">
        <f t="shared" ca="1" si="7"/>
        <v>0</v>
      </c>
      <c r="H15" s="132" t="e">
        <f t="shared" ca="1" si="0"/>
        <v>#DIV/0!</v>
      </c>
      <c r="I15" s="19">
        <f t="shared" ca="1" si="8"/>
        <v>0</v>
      </c>
      <c r="J15" s="19">
        <f t="shared" ca="1" si="9"/>
        <v>0</v>
      </c>
      <c r="K15" s="131" t="e">
        <f t="shared" ca="1" si="11"/>
        <v>#DIV/0!</v>
      </c>
      <c r="L15" s="19">
        <f t="shared" ca="1" si="10"/>
        <v>0</v>
      </c>
      <c r="M15" s="131" t="e">
        <f t="shared" ca="1" si="1"/>
        <v>#DIV/0!</v>
      </c>
      <c r="O15" s="118" t="s">
        <v>2487</v>
      </c>
    </row>
    <row r="16" spans="1:15" s="61" customFormat="1" ht="15" customHeight="1" x14ac:dyDescent="0.35">
      <c r="A16" s="198" t="s">
        <v>2506</v>
      </c>
      <c r="B16" s="19">
        <f t="shared" ca="1" si="2"/>
        <v>0</v>
      </c>
      <c r="C16" s="19">
        <f t="shared" ca="1" si="3"/>
        <v>0</v>
      </c>
      <c r="D16" s="19">
        <f t="shared" ca="1" si="4"/>
        <v>0</v>
      </c>
      <c r="E16" s="19">
        <f t="shared" ca="1" si="5"/>
        <v>0</v>
      </c>
      <c r="F16" s="46" t="e">
        <f t="shared" ca="1" si="6"/>
        <v>#DIV/0!</v>
      </c>
      <c r="G16" s="19">
        <f t="shared" ca="1" si="7"/>
        <v>0</v>
      </c>
      <c r="H16" s="202" t="e">
        <f t="shared" ca="1" si="0"/>
        <v>#DIV/0!</v>
      </c>
      <c r="I16" s="19">
        <f t="shared" ca="1" si="8"/>
        <v>0</v>
      </c>
      <c r="J16" s="19">
        <f t="shared" ca="1" si="9"/>
        <v>0</v>
      </c>
      <c r="K16" s="201" t="e">
        <f t="shared" ca="1" si="11"/>
        <v>#DIV/0!</v>
      </c>
      <c r="L16" s="19">
        <f t="shared" ca="1" si="10"/>
        <v>0</v>
      </c>
      <c r="M16" s="201" t="e">
        <f t="shared" ca="1" si="1"/>
        <v>#DIV/0!</v>
      </c>
      <c r="N16" s="200"/>
      <c r="O16" s="155" t="s">
        <v>2487</v>
      </c>
    </row>
    <row r="17" spans="1:15" ht="15" customHeight="1" x14ac:dyDescent="0.35">
      <c r="A17" s="198" t="s">
        <v>2505</v>
      </c>
      <c r="B17" s="19">
        <f t="shared" ca="1" si="2"/>
        <v>40</v>
      </c>
      <c r="C17" s="19">
        <f t="shared" ca="1" si="3"/>
        <v>75333</v>
      </c>
      <c r="D17" s="19">
        <f t="shared" ca="1" si="4"/>
        <v>14</v>
      </c>
      <c r="E17" s="19">
        <f t="shared" ca="1" si="5"/>
        <v>16132</v>
      </c>
      <c r="F17" s="46">
        <f t="shared" ca="1" si="6"/>
        <v>21.414254045371884</v>
      </c>
      <c r="G17" s="19">
        <f t="shared" ca="1" si="7"/>
        <v>12</v>
      </c>
      <c r="H17" s="132">
        <f t="shared" ca="1" si="0"/>
        <v>30</v>
      </c>
      <c r="I17" s="19">
        <f t="shared" ca="1" si="8"/>
        <v>15</v>
      </c>
      <c r="J17" s="19">
        <f t="shared" ca="1" si="9"/>
        <v>21192</v>
      </c>
      <c r="K17" s="131">
        <f t="shared" ca="1" si="11"/>
        <v>28.131097925212057</v>
      </c>
      <c r="L17" s="19">
        <f t="shared" ca="1" si="10"/>
        <v>11</v>
      </c>
      <c r="M17" s="131">
        <f t="shared" ca="1" si="1"/>
        <v>27.500000000000004</v>
      </c>
      <c r="O17" s="118" t="s">
        <v>2487</v>
      </c>
    </row>
    <row r="18" spans="1:15" ht="15" customHeight="1" x14ac:dyDescent="0.35">
      <c r="A18" s="198" t="s">
        <v>2504</v>
      </c>
      <c r="B18" s="19">
        <f t="shared" ca="1" si="2"/>
        <v>0</v>
      </c>
      <c r="C18" s="19">
        <f t="shared" ca="1" si="3"/>
        <v>0</v>
      </c>
      <c r="D18" s="19">
        <f t="shared" ca="1" si="4"/>
        <v>0</v>
      </c>
      <c r="E18" s="19">
        <f t="shared" ca="1" si="5"/>
        <v>0</v>
      </c>
      <c r="F18" s="46" t="e">
        <f t="shared" ca="1" si="6"/>
        <v>#DIV/0!</v>
      </c>
      <c r="G18" s="19">
        <f t="shared" ca="1" si="7"/>
        <v>0</v>
      </c>
      <c r="H18" s="132" t="e">
        <f t="shared" ca="1" si="0"/>
        <v>#DIV/0!</v>
      </c>
      <c r="I18" s="19">
        <f t="shared" ca="1" si="8"/>
        <v>0</v>
      </c>
      <c r="J18" s="19">
        <f t="shared" ca="1" si="9"/>
        <v>0</v>
      </c>
      <c r="K18" s="131" t="e">
        <f t="shared" ca="1" si="11"/>
        <v>#DIV/0!</v>
      </c>
      <c r="L18" s="19">
        <f t="shared" ca="1" si="10"/>
        <v>0</v>
      </c>
      <c r="M18" s="131" t="e">
        <f t="shared" ca="1" si="1"/>
        <v>#DIV/0!</v>
      </c>
      <c r="O18" s="118" t="s">
        <v>2560</v>
      </c>
    </row>
    <row r="19" spans="1:15" ht="15" customHeight="1" x14ac:dyDescent="0.35">
      <c r="A19" s="198" t="s">
        <v>2503</v>
      </c>
      <c r="B19" s="19">
        <f t="shared" ca="1" si="2"/>
        <v>0</v>
      </c>
      <c r="C19" s="19">
        <f t="shared" ca="1" si="3"/>
        <v>0</v>
      </c>
      <c r="D19" s="19">
        <f t="shared" ca="1" si="4"/>
        <v>0</v>
      </c>
      <c r="E19" s="19">
        <f t="shared" ca="1" si="5"/>
        <v>0</v>
      </c>
      <c r="F19" s="46" t="e">
        <f t="shared" ca="1" si="6"/>
        <v>#DIV/0!</v>
      </c>
      <c r="G19" s="19">
        <f t="shared" ca="1" si="7"/>
        <v>0</v>
      </c>
      <c r="H19" s="132" t="e">
        <f t="shared" ca="1" si="0"/>
        <v>#DIV/0!</v>
      </c>
      <c r="I19" s="19">
        <f t="shared" ca="1" si="8"/>
        <v>0</v>
      </c>
      <c r="J19" s="19">
        <f t="shared" ca="1" si="9"/>
        <v>0</v>
      </c>
      <c r="K19" s="131" t="e">
        <f t="shared" ca="1" si="11"/>
        <v>#DIV/0!</v>
      </c>
      <c r="L19" s="19">
        <f t="shared" ca="1" si="10"/>
        <v>0</v>
      </c>
      <c r="M19" s="131" t="e">
        <f t="shared" ca="1" si="1"/>
        <v>#DIV/0!</v>
      </c>
      <c r="O19" s="118" t="s">
        <v>2487</v>
      </c>
    </row>
    <row r="20" spans="1:15" ht="15" customHeight="1" x14ac:dyDescent="0.35">
      <c r="A20" s="198" t="s">
        <v>1335</v>
      </c>
      <c r="B20" s="19">
        <f t="shared" ca="1" si="2"/>
        <v>0</v>
      </c>
      <c r="C20" s="19">
        <f t="shared" ca="1" si="3"/>
        <v>0</v>
      </c>
      <c r="D20" s="19">
        <f t="shared" ca="1" si="4"/>
        <v>0</v>
      </c>
      <c r="E20" s="19">
        <f t="shared" ca="1" si="5"/>
        <v>0</v>
      </c>
      <c r="F20" s="46" t="e">
        <f t="shared" ca="1" si="6"/>
        <v>#DIV/0!</v>
      </c>
      <c r="G20" s="19">
        <f t="shared" ca="1" si="7"/>
        <v>0</v>
      </c>
      <c r="H20" s="132" t="e">
        <f t="shared" ca="1" si="0"/>
        <v>#DIV/0!</v>
      </c>
      <c r="I20" s="19">
        <f t="shared" ca="1" si="8"/>
        <v>0</v>
      </c>
      <c r="J20" s="19">
        <f t="shared" ca="1" si="9"/>
        <v>0</v>
      </c>
      <c r="K20" s="131" t="e">
        <f t="shared" ca="1" si="11"/>
        <v>#DIV/0!</v>
      </c>
      <c r="L20" s="19">
        <f t="shared" ca="1" si="10"/>
        <v>0</v>
      </c>
      <c r="M20" s="131" t="e">
        <f t="shared" ca="1" si="1"/>
        <v>#DIV/0!</v>
      </c>
      <c r="O20" s="118" t="s">
        <v>2487</v>
      </c>
    </row>
    <row r="21" spans="1:15" ht="15" customHeight="1" x14ac:dyDescent="0.35">
      <c r="A21" s="198" t="s">
        <v>2502</v>
      </c>
      <c r="B21" s="19">
        <f t="shared" ca="1" si="2"/>
        <v>0</v>
      </c>
      <c r="C21" s="19">
        <f t="shared" ca="1" si="3"/>
        <v>0</v>
      </c>
      <c r="D21" s="19">
        <f t="shared" ca="1" si="4"/>
        <v>0</v>
      </c>
      <c r="E21" s="19">
        <f t="shared" ca="1" si="5"/>
        <v>0</v>
      </c>
      <c r="F21" s="46" t="e">
        <f t="shared" ca="1" si="6"/>
        <v>#DIV/0!</v>
      </c>
      <c r="G21" s="19">
        <f t="shared" ca="1" si="7"/>
        <v>0</v>
      </c>
      <c r="H21" s="132" t="e">
        <f t="shared" ca="1" si="0"/>
        <v>#DIV/0!</v>
      </c>
      <c r="I21" s="19">
        <f t="shared" ca="1" si="8"/>
        <v>0</v>
      </c>
      <c r="J21" s="19">
        <f t="shared" ca="1" si="9"/>
        <v>0</v>
      </c>
      <c r="K21" s="131" t="e">
        <f t="shared" ca="1" si="11"/>
        <v>#DIV/0!</v>
      </c>
      <c r="L21" s="19">
        <f t="shared" ca="1" si="10"/>
        <v>0</v>
      </c>
      <c r="M21" s="131" t="e">
        <f t="shared" ca="1" si="1"/>
        <v>#DIV/0!</v>
      </c>
      <c r="O21" s="118" t="s">
        <v>2487</v>
      </c>
    </row>
    <row r="22" spans="1:15" ht="15" customHeight="1" x14ac:dyDescent="0.35">
      <c r="A22" s="198" t="s">
        <v>2501</v>
      </c>
      <c r="B22" s="19">
        <f t="shared" ca="1" si="2"/>
        <v>0</v>
      </c>
      <c r="C22" s="19">
        <f t="shared" ca="1" si="3"/>
        <v>0</v>
      </c>
      <c r="D22" s="19">
        <f t="shared" ca="1" si="4"/>
        <v>0</v>
      </c>
      <c r="E22" s="19">
        <f t="shared" ca="1" si="5"/>
        <v>0</v>
      </c>
      <c r="F22" s="46" t="e">
        <f t="shared" ca="1" si="6"/>
        <v>#DIV/0!</v>
      </c>
      <c r="G22" s="19">
        <f t="shared" ca="1" si="7"/>
        <v>0</v>
      </c>
      <c r="H22" s="132" t="e">
        <f t="shared" ca="1" si="0"/>
        <v>#DIV/0!</v>
      </c>
      <c r="I22" s="19">
        <f t="shared" ca="1" si="8"/>
        <v>0</v>
      </c>
      <c r="J22" s="19">
        <f t="shared" ca="1" si="9"/>
        <v>0</v>
      </c>
      <c r="K22" s="131" t="e">
        <f t="shared" ca="1" si="11"/>
        <v>#DIV/0!</v>
      </c>
      <c r="L22" s="19">
        <f t="shared" ca="1" si="10"/>
        <v>0</v>
      </c>
      <c r="M22" s="131" t="e">
        <f t="shared" ca="1" si="1"/>
        <v>#DIV/0!</v>
      </c>
      <c r="N22" s="121"/>
      <c r="O22" s="118" t="s">
        <v>2487</v>
      </c>
    </row>
    <row r="23" spans="1:15" ht="15" customHeight="1" x14ac:dyDescent="0.35">
      <c r="A23" s="198" t="s">
        <v>2500</v>
      </c>
      <c r="B23" s="19">
        <f t="shared" ca="1" si="2"/>
        <v>0</v>
      </c>
      <c r="C23" s="19">
        <f t="shared" ca="1" si="3"/>
        <v>0</v>
      </c>
      <c r="D23" s="19">
        <f t="shared" ca="1" si="4"/>
        <v>0</v>
      </c>
      <c r="E23" s="19">
        <f t="shared" ca="1" si="5"/>
        <v>0</v>
      </c>
      <c r="F23" s="46" t="e">
        <f t="shared" ca="1" si="6"/>
        <v>#DIV/0!</v>
      </c>
      <c r="G23" s="19">
        <f t="shared" ca="1" si="7"/>
        <v>0</v>
      </c>
      <c r="H23" s="132" t="e">
        <f t="shared" ca="1" si="0"/>
        <v>#DIV/0!</v>
      </c>
      <c r="I23" s="19">
        <f t="shared" ca="1" si="8"/>
        <v>0</v>
      </c>
      <c r="J23" s="19">
        <f t="shared" ca="1" si="9"/>
        <v>0</v>
      </c>
      <c r="K23" s="131" t="e">
        <f t="shared" ca="1" si="11"/>
        <v>#DIV/0!</v>
      </c>
      <c r="L23" s="19">
        <f t="shared" ca="1" si="10"/>
        <v>0</v>
      </c>
      <c r="M23" s="131" t="e">
        <f t="shared" ca="1" si="1"/>
        <v>#DIV/0!</v>
      </c>
      <c r="O23" s="118" t="s">
        <v>2487</v>
      </c>
    </row>
    <row r="24" spans="1:15" ht="15" customHeight="1" x14ac:dyDescent="0.35">
      <c r="A24" s="198" t="s">
        <v>2499</v>
      </c>
      <c r="B24" s="19">
        <f t="shared" ca="1" si="2"/>
        <v>0</v>
      </c>
      <c r="C24" s="19">
        <f t="shared" ca="1" si="3"/>
        <v>0</v>
      </c>
      <c r="D24" s="19">
        <f t="shared" ca="1" si="4"/>
        <v>0</v>
      </c>
      <c r="E24" s="19">
        <f t="shared" ca="1" si="5"/>
        <v>0</v>
      </c>
      <c r="F24" s="46" t="e">
        <f t="shared" ca="1" si="6"/>
        <v>#DIV/0!</v>
      </c>
      <c r="G24" s="19">
        <f t="shared" ca="1" si="7"/>
        <v>0</v>
      </c>
      <c r="H24" s="132" t="e">
        <f t="shared" ca="1" si="0"/>
        <v>#DIV/0!</v>
      </c>
      <c r="I24" s="19">
        <f t="shared" ca="1" si="8"/>
        <v>0</v>
      </c>
      <c r="J24" s="19">
        <f t="shared" ca="1" si="9"/>
        <v>0</v>
      </c>
      <c r="K24" s="131" t="e">
        <f t="shared" ca="1" si="11"/>
        <v>#DIV/0!</v>
      </c>
      <c r="L24" s="19">
        <f t="shared" ca="1" si="10"/>
        <v>0</v>
      </c>
      <c r="M24" s="131" t="e">
        <f t="shared" ca="1" si="1"/>
        <v>#DIV/0!</v>
      </c>
      <c r="O24" s="118" t="s">
        <v>2487</v>
      </c>
    </row>
    <row r="25" spans="1:15" ht="15" customHeight="1" x14ac:dyDescent="0.35">
      <c r="A25" s="198" t="s">
        <v>2498</v>
      </c>
      <c r="B25" s="19">
        <f t="shared" ca="1" si="2"/>
        <v>0</v>
      </c>
      <c r="C25" s="19">
        <f t="shared" ca="1" si="3"/>
        <v>0</v>
      </c>
      <c r="D25" s="19">
        <f t="shared" ca="1" si="4"/>
        <v>0</v>
      </c>
      <c r="E25" s="19">
        <f t="shared" ca="1" si="5"/>
        <v>0</v>
      </c>
      <c r="F25" s="46" t="e">
        <f t="shared" ca="1" si="6"/>
        <v>#DIV/0!</v>
      </c>
      <c r="G25" s="19">
        <f t="shared" ca="1" si="7"/>
        <v>0</v>
      </c>
      <c r="H25" s="132" t="e">
        <f t="shared" ca="1" si="0"/>
        <v>#DIV/0!</v>
      </c>
      <c r="I25" s="19">
        <f t="shared" ca="1" si="8"/>
        <v>0</v>
      </c>
      <c r="J25" s="19">
        <f t="shared" ca="1" si="9"/>
        <v>0</v>
      </c>
      <c r="K25" s="131" t="e">
        <f t="shared" ca="1" si="11"/>
        <v>#DIV/0!</v>
      </c>
      <c r="L25" s="19">
        <f t="shared" ca="1" si="10"/>
        <v>0</v>
      </c>
      <c r="M25" s="131" t="e">
        <f t="shared" ca="1" si="1"/>
        <v>#DIV/0!</v>
      </c>
      <c r="O25" s="118" t="s">
        <v>2560</v>
      </c>
    </row>
    <row r="26" spans="1:15" ht="15" customHeight="1" x14ac:dyDescent="0.35">
      <c r="A26" s="198" t="s">
        <v>2497</v>
      </c>
      <c r="B26" s="19">
        <f t="shared" ca="1" si="2"/>
        <v>0</v>
      </c>
      <c r="C26" s="19">
        <f t="shared" ca="1" si="3"/>
        <v>0</v>
      </c>
      <c r="D26" s="19">
        <f t="shared" ca="1" si="4"/>
        <v>0</v>
      </c>
      <c r="E26" s="19">
        <f t="shared" ca="1" si="5"/>
        <v>0</v>
      </c>
      <c r="F26" s="46" t="e">
        <f t="shared" ca="1" si="6"/>
        <v>#DIV/0!</v>
      </c>
      <c r="G26" s="19">
        <f t="shared" ca="1" si="7"/>
        <v>0</v>
      </c>
      <c r="H26" s="132" t="e">
        <f t="shared" ca="1" si="0"/>
        <v>#DIV/0!</v>
      </c>
      <c r="I26" s="19">
        <f t="shared" ca="1" si="8"/>
        <v>0</v>
      </c>
      <c r="J26" s="19">
        <f t="shared" ca="1" si="9"/>
        <v>0</v>
      </c>
      <c r="K26" s="131" t="e">
        <f t="shared" ca="1" si="11"/>
        <v>#DIV/0!</v>
      </c>
      <c r="L26" s="19">
        <f t="shared" ca="1" si="10"/>
        <v>0</v>
      </c>
      <c r="M26" s="131" t="e">
        <f t="shared" ca="1" si="1"/>
        <v>#DIV/0!</v>
      </c>
      <c r="O26" s="199" t="s">
        <v>2560</v>
      </c>
    </row>
    <row r="27" spans="1:15" ht="15" customHeight="1" x14ac:dyDescent="0.35">
      <c r="A27" s="198" t="s">
        <v>2496</v>
      </c>
      <c r="B27" s="19">
        <f t="shared" ca="1" si="2"/>
        <v>0</v>
      </c>
      <c r="C27" s="19">
        <f t="shared" ca="1" si="3"/>
        <v>0</v>
      </c>
      <c r="D27" s="19">
        <f t="shared" ca="1" si="4"/>
        <v>0</v>
      </c>
      <c r="E27" s="19">
        <f t="shared" ca="1" si="5"/>
        <v>0</v>
      </c>
      <c r="F27" s="46" t="e">
        <f t="shared" ca="1" si="6"/>
        <v>#DIV/0!</v>
      </c>
      <c r="G27" s="19">
        <f t="shared" ca="1" si="7"/>
        <v>0</v>
      </c>
      <c r="H27" s="132" t="e">
        <f t="shared" ca="1" si="0"/>
        <v>#DIV/0!</v>
      </c>
      <c r="I27" s="19">
        <f t="shared" ca="1" si="8"/>
        <v>0</v>
      </c>
      <c r="J27" s="19">
        <f t="shared" ca="1" si="9"/>
        <v>0</v>
      </c>
      <c r="K27" s="131" t="e">
        <f t="shared" ca="1" si="11"/>
        <v>#DIV/0!</v>
      </c>
      <c r="L27" s="19">
        <f t="shared" ca="1" si="10"/>
        <v>0</v>
      </c>
      <c r="M27" s="131" t="e">
        <f t="shared" ca="1" si="1"/>
        <v>#DIV/0!</v>
      </c>
    </row>
    <row r="28" spans="1:15" ht="15" customHeight="1" x14ac:dyDescent="0.35">
      <c r="A28" s="198" t="s">
        <v>2495</v>
      </c>
      <c r="B28" s="19">
        <f t="shared" ca="1" si="2"/>
        <v>0</v>
      </c>
      <c r="C28" s="19">
        <f t="shared" ca="1" si="3"/>
        <v>0</v>
      </c>
      <c r="D28" s="19">
        <f t="shared" ca="1" si="4"/>
        <v>0</v>
      </c>
      <c r="E28" s="19">
        <f t="shared" ca="1" si="5"/>
        <v>0</v>
      </c>
      <c r="F28" s="46" t="e">
        <f t="shared" ca="1" si="6"/>
        <v>#DIV/0!</v>
      </c>
      <c r="G28" s="19">
        <f t="shared" ca="1" si="7"/>
        <v>0</v>
      </c>
      <c r="H28" s="132" t="e">
        <f t="shared" ca="1" si="0"/>
        <v>#DIV/0!</v>
      </c>
      <c r="I28" s="19">
        <f t="shared" ca="1" si="8"/>
        <v>0</v>
      </c>
      <c r="J28" s="19">
        <f t="shared" ca="1" si="9"/>
        <v>0</v>
      </c>
      <c r="K28" s="131" t="e">
        <f t="shared" ca="1" si="11"/>
        <v>#DIV/0!</v>
      </c>
      <c r="L28" s="19">
        <f t="shared" ca="1" si="10"/>
        <v>0</v>
      </c>
      <c r="M28" s="131" t="e">
        <f t="shared" ca="1" si="1"/>
        <v>#DIV/0!</v>
      </c>
      <c r="O28" s="118" t="s">
        <v>2487</v>
      </c>
    </row>
    <row r="29" spans="1:15" ht="15" customHeight="1" x14ac:dyDescent="0.35">
      <c r="A29" s="198" t="s">
        <v>2494</v>
      </c>
      <c r="B29" s="19">
        <f t="shared" ca="1" si="2"/>
        <v>0</v>
      </c>
      <c r="C29" s="19">
        <f t="shared" ca="1" si="3"/>
        <v>0</v>
      </c>
      <c r="D29" s="19">
        <f t="shared" ca="1" si="4"/>
        <v>0</v>
      </c>
      <c r="E29" s="19">
        <f t="shared" ca="1" si="5"/>
        <v>0</v>
      </c>
      <c r="F29" s="46" t="e">
        <f t="shared" ca="1" si="6"/>
        <v>#DIV/0!</v>
      </c>
      <c r="G29" s="19">
        <f t="shared" ca="1" si="7"/>
        <v>0</v>
      </c>
      <c r="H29" s="132" t="e">
        <f t="shared" ca="1" si="0"/>
        <v>#DIV/0!</v>
      </c>
      <c r="I29" s="19">
        <f t="shared" ca="1" si="8"/>
        <v>0</v>
      </c>
      <c r="J29" s="19">
        <f t="shared" ca="1" si="9"/>
        <v>0</v>
      </c>
      <c r="K29" s="131" t="e">
        <f t="shared" ca="1" si="11"/>
        <v>#DIV/0!</v>
      </c>
      <c r="L29" s="19">
        <f t="shared" ca="1" si="10"/>
        <v>0</v>
      </c>
      <c r="M29" s="131" t="e">
        <f t="shared" ca="1" si="1"/>
        <v>#DIV/0!</v>
      </c>
    </row>
    <row r="30" spans="1:15" ht="15" customHeight="1" x14ac:dyDescent="0.35">
      <c r="A30" s="198" t="s">
        <v>2493</v>
      </c>
      <c r="B30" s="19">
        <f t="shared" ca="1" si="2"/>
        <v>0</v>
      </c>
      <c r="C30" s="19">
        <f t="shared" ca="1" si="3"/>
        <v>0</v>
      </c>
      <c r="D30" s="19">
        <f t="shared" ca="1" si="4"/>
        <v>0</v>
      </c>
      <c r="E30" s="19">
        <f t="shared" ca="1" si="5"/>
        <v>0</v>
      </c>
      <c r="F30" s="46" t="e">
        <f t="shared" ca="1" si="6"/>
        <v>#DIV/0!</v>
      </c>
      <c r="G30" s="19">
        <f t="shared" ca="1" si="7"/>
        <v>0</v>
      </c>
      <c r="H30" s="132" t="e">
        <f t="shared" ca="1" si="0"/>
        <v>#DIV/0!</v>
      </c>
      <c r="I30" s="19">
        <f t="shared" ca="1" si="8"/>
        <v>0</v>
      </c>
      <c r="J30" s="19">
        <f t="shared" ca="1" si="9"/>
        <v>0</v>
      </c>
      <c r="K30" s="131" t="e">
        <f t="shared" ca="1" si="11"/>
        <v>#DIV/0!</v>
      </c>
      <c r="L30" s="19">
        <f t="shared" ca="1" si="10"/>
        <v>0</v>
      </c>
      <c r="M30" s="131" t="e">
        <f t="shared" ca="1" si="1"/>
        <v>#DIV/0!</v>
      </c>
    </row>
    <row r="31" spans="1:15" ht="15" customHeight="1" x14ac:dyDescent="0.35">
      <c r="A31" s="198" t="s">
        <v>2492</v>
      </c>
      <c r="B31" s="19">
        <f t="shared" ca="1" si="2"/>
        <v>0</v>
      </c>
      <c r="C31" s="19">
        <f t="shared" ca="1" si="3"/>
        <v>0</v>
      </c>
      <c r="D31" s="19">
        <f t="shared" ca="1" si="4"/>
        <v>0</v>
      </c>
      <c r="E31" s="19">
        <f t="shared" ca="1" si="5"/>
        <v>0</v>
      </c>
      <c r="F31" s="46" t="e">
        <f t="shared" ca="1" si="6"/>
        <v>#DIV/0!</v>
      </c>
      <c r="G31" s="19">
        <f t="shared" ca="1" si="7"/>
        <v>0</v>
      </c>
      <c r="H31" s="132" t="e">
        <f t="shared" ca="1" si="0"/>
        <v>#DIV/0!</v>
      </c>
      <c r="I31" s="19">
        <f t="shared" ca="1" si="8"/>
        <v>0</v>
      </c>
      <c r="J31" s="19">
        <f t="shared" ca="1" si="9"/>
        <v>0</v>
      </c>
      <c r="K31" s="131" t="e">
        <f t="shared" ca="1" si="11"/>
        <v>#DIV/0!</v>
      </c>
      <c r="L31" s="19">
        <f t="shared" ca="1" si="10"/>
        <v>0</v>
      </c>
      <c r="M31" s="131" t="e">
        <f t="shared" ca="1" si="1"/>
        <v>#DIV/0!</v>
      </c>
    </row>
    <row r="32" spans="1:15" ht="15" customHeight="1" x14ac:dyDescent="0.35">
      <c r="A32" s="198" t="s">
        <v>2491</v>
      </c>
      <c r="B32" s="19">
        <f t="shared" ca="1" si="2"/>
        <v>0</v>
      </c>
      <c r="C32" s="19">
        <f t="shared" ca="1" si="3"/>
        <v>0</v>
      </c>
      <c r="D32" s="19">
        <f t="shared" ca="1" si="4"/>
        <v>0</v>
      </c>
      <c r="E32" s="19">
        <f t="shared" ca="1" si="5"/>
        <v>0</v>
      </c>
      <c r="F32" s="46" t="e">
        <f t="shared" ca="1" si="6"/>
        <v>#DIV/0!</v>
      </c>
      <c r="G32" s="19">
        <f t="shared" ca="1" si="7"/>
        <v>0</v>
      </c>
      <c r="H32" s="132" t="e">
        <f t="shared" ca="1" si="0"/>
        <v>#DIV/0!</v>
      </c>
      <c r="I32" s="19">
        <f t="shared" ca="1" si="8"/>
        <v>0</v>
      </c>
      <c r="J32" s="19">
        <f t="shared" ca="1" si="9"/>
        <v>0</v>
      </c>
      <c r="K32" s="131" t="e">
        <f t="shared" ca="1" si="11"/>
        <v>#DIV/0!</v>
      </c>
      <c r="L32" s="19">
        <f t="shared" ca="1" si="10"/>
        <v>0</v>
      </c>
      <c r="M32" s="131" t="e">
        <f t="shared" ca="1" si="1"/>
        <v>#DIV/0!</v>
      </c>
    </row>
    <row r="33" spans="1:15" ht="15" customHeight="1" x14ac:dyDescent="0.35">
      <c r="A33" s="197" t="s">
        <v>2490</v>
      </c>
      <c r="B33" s="19">
        <f t="shared" ca="1" si="2"/>
        <v>0</v>
      </c>
      <c r="C33" s="19">
        <f t="shared" ca="1" si="3"/>
        <v>0</v>
      </c>
      <c r="D33" s="19">
        <f t="shared" ca="1" si="4"/>
        <v>0</v>
      </c>
      <c r="E33" s="19">
        <f t="shared" ca="1" si="5"/>
        <v>0</v>
      </c>
      <c r="F33" s="46" t="e">
        <f t="shared" ca="1" si="6"/>
        <v>#DIV/0!</v>
      </c>
      <c r="G33" s="19">
        <f t="shared" ca="1" si="7"/>
        <v>0</v>
      </c>
      <c r="H33" s="164" t="e">
        <f t="shared" ca="1" si="0"/>
        <v>#DIV/0!</v>
      </c>
      <c r="I33" s="19">
        <f t="shared" ca="1" si="8"/>
        <v>0</v>
      </c>
      <c r="J33" s="19">
        <f t="shared" ca="1" si="9"/>
        <v>0</v>
      </c>
      <c r="K33" s="165" t="e">
        <f t="shared" ca="1" si="11"/>
        <v>#DIV/0!</v>
      </c>
      <c r="L33" s="19">
        <f t="shared" ca="1" si="10"/>
        <v>0</v>
      </c>
      <c r="M33" s="165" t="e">
        <f t="shared" ca="1" si="1"/>
        <v>#DIV/0!</v>
      </c>
    </row>
    <row r="34" spans="1:15" s="5" customFormat="1" ht="15" customHeight="1" x14ac:dyDescent="0.35">
      <c r="A34" s="122" t="s">
        <v>2529</v>
      </c>
      <c r="B34" s="130">
        <f ca="1">SUM(B8:B33)</f>
        <v>40</v>
      </c>
      <c r="C34" s="196">
        <f ca="1">SUM(C8:C33)</f>
        <v>75333</v>
      </c>
      <c r="D34" s="195">
        <f ca="1">SUM(D8:D33)</f>
        <v>14</v>
      </c>
      <c r="E34" s="194">
        <f ca="1">SUM(E8:E33)</f>
        <v>16132</v>
      </c>
      <c r="F34" s="46">
        <f t="shared" ca="1" si="6"/>
        <v>21.414254045371884</v>
      </c>
      <c r="G34" s="193">
        <f ca="1">SUM(G8:G33)</f>
        <v>12</v>
      </c>
      <c r="H34" s="192">
        <f t="shared" ca="1" si="0"/>
        <v>30</v>
      </c>
      <c r="I34" s="127">
        <f ca="1">SUM(I8:I33)</f>
        <v>15</v>
      </c>
      <c r="J34" s="126">
        <f ca="1">SUM(J8:J33)</f>
        <v>21192</v>
      </c>
      <c r="K34" s="263">
        <f ca="1">SUM(J34/C34*100)</f>
        <v>28.131097925212057</v>
      </c>
      <c r="L34" s="124">
        <f ca="1">SUM(L8:L33)</f>
        <v>11</v>
      </c>
      <c r="M34" s="125">
        <f t="shared" ca="1" si="1"/>
        <v>27.500000000000004</v>
      </c>
      <c r="N34" s="149"/>
      <c r="O34" s="148"/>
    </row>
    <row r="35" spans="1:15" s="183" customFormat="1" ht="15" customHeight="1" x14ac:dyDescent="0.35">
      <c r="A35" s="191"/>
      <c r="B35" s="187"/>
      <c r="C35" s="190"/>
      <c r="D35" s="187"/>
      <c r="E35" s="189"/>
      <c r="F35" s="188"/>
      <c r="G35" s="187"/>
      <c r="H35" s="186"/>
      <c r="I35" s="187"/>
      <c r="J35" s="189"/>
      <c r="K35" s="188"/>
      <c r="L35" s="187"/>
      <c r="M35" s="186"/>
      <c r="N35" s="185"/>
      <c r="O35" s="184"/>
    </row>
    <row r="36" spans="1:15" x14ac:dyDescent="0.25">
      <c r="A36" s="79" t="s">
        <v>2558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</row>
    <row r="37" spans="1:15" x14ac:dyDescent="0.25">
      <c r="A37" s="79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</row>
    <row r="38" spans="1:15" s="77" customFormat="1" ht="29" x14ac:dyDescent="0.25">
      <c r="A38" s="80" t="s">
        <v>2557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79"/>
      <c r="N38" s="136" t="s">
        <v>2487</v>
      </c>
      <c r="O38" s="135"/>
    </row>
    <row r="39" spans="1:15" s="175" customFormat="1" x14ac:dyDescent="0.35">
      <c r="A39" s="182"/>
      <c r="B39" s="179"/>
      <c r="C39" s="181"/>
      <c r="D39" s="179"/>
      <c r="E39" s="180"/>
      <c r="F39" s="178"/>
      <c r="G39" s="179"/>
      <c r="H39" s="178"/>
      <c r="I39" s="179"/>
      <c r="J39" s="180"/>
      <c r="K39" s="178"/>
      <c r="L39" s="179"/>
      <c r="M39" s="178"/>
      <c r="N39" s="177"/>
      <c r="O39" s="176"/>
    </row>
    <row r="40" spans="1:15" s="5" customFormat="1" ht="12.75" customHeight="1" x14ac:dyDescent="0.35">
      <c r="A40" s="289" t="s">
        <v>2513</v>
      </c>
      <c r="B40" s="290" t="s">
        <v>2556</v>
      </c>
      <c r="C40" s="291" t="s">
        <v>2555</v>
      </c>
      <c r="D40" s="293" t="s">
        <v>2536</v>
      </c>
      <c r="E40" s="294"/>
      <c r="F40" s="294"/>
      <c r="G40" s="294"/>
      <c r="H40" s="295"/>
      <c r="I40" s="293" t="s">
        <v>2533</v>
      </c>
      <c r="J40" s="294"/>
      <c r="K40" s="294"/>
      <c r="L40" s="294"/>
      <c r="M40" s="294"/>
      <c r="N40" s="170"/>
      <c r="O40" s="148"/>
    </row>
    <row r="41" spans="1:15" s="5" customFormat="1" ht="43.5" x14ac:dyDescent="0.35">
      <c r="A41" s="289"/>
      <c r="B41" s="290"/>
      <c r="C41" s="292"/>
      <c r="D41" s="169" t="s">
        <v>2554</v>
      </c>
      <c r="E41" s="112" t="s">
        <v>2553</v>
      </c>
      <c r="F41" s="111" t="s">
        <v>2539</v>
      </c>
      <c r="G41" s="111" t="s">
        <v>2552</v>
      </c>
      <c r="H41" s="134" t="s">
        <v>2537</v>
      </c>
      <c r="I41" s="133" t="s">
        <v>2554</v>
      </c>
      <c r="J41" s="112" t="s">
        <v>2553</v>
      </c>
      <c r="K41" s="111" t="s">
        <v>2539</v>
      </c>
      <c r="L41" s="174" t="s">
        <v>2552</v>
      </c>
      <c r="M41" s="111" t="s">
        <v>2537</v>
      </c>
      <c r="N41" s="170" t="s">
        <v>2487</v>
      </c>
      <c r="O41" s="148"/>
    </row>
    <row r="42" spans="1:15" ht="15" customHeight="1" x14ac:dyDescent="0.35">
      <c r="A42" s="204" t="s">
        <v>2512</v>
      </c>
      <c r="B42" s="19">
        <f ca="1">INDIRECT("'"&amp;$A42&amp;"'!AW39")</f>
        <v>0</v>
      </c>
      <c r="C42" s="19">
        <f ca="1">INDIRECT("'"&amp;$A42&amp;"'!AM35")</f>
        <v>0</v>
      </c>
      <c r="D42" s="19">
        <f ca="1">INDIRECT("'"&amp;$A42&amp;"'!AP10")</f>
        <v>0</v>
      </c>
      <c r="E42" s="19">
        <f ca="1">INDIRECT("'"&amp;$A42&amp;"'!AM10")</f>
        <v>0</v>
      </c>
      <c r="F42" s="167" t="e">
        <f t="shared" ref="F42" ca="1" si="12">SUM(E42/C42*100)</f>
        <v>#DIV/0!</v>
      </c>
      <c r="G42" s="19">
        <f ca="1">INDIRECT("'"&amp;$A42&amp;"'!AZ10")</f>
        <v>0</v>
      </c>
      <c r="H42" s="166" t="e">
        <f t="shared" ref="H42:H68" ca="1" si="13">SUM(G42/B42*100)</f>
        <v>#DIV/0!</v>
      </c>
      <c r="I42" s="19">
        <f ca="1">INDIRECT("'"&amp;$A42&amp;"'!AP11")</f>
        <v>0</v>
      </c>
      <c r="J42" s="19">
        <f ca="1">INDIRECT("'"&amp;$A42&amp;"'!AM11")</f>
        <v>0</v>
      </c>
      <c r="K42" s="131" t="e">
        <f ca="1">SUM(J42/C42*100)</f>
        <v>#DIV/0!</v>
      </c>
      <c r="L42" s="19">
        <f ca="1">INDIRECT("'"&amp;$A42&amp;"'!AZ11")</f>
        <v>0</v>
      </c>
      <c r="M42" s="165" t="e">
        <f t="shared" ref="M42:M67" ca="1" si="14">SUM(L42/B42*100)</f>
        <v>#DIV/0!</v>
      </c>
      <c r="N42" s="173"/>
    </row>
    <row r="43" spans="1:15" ht="15" customHeight="1" x14ac:dyDescent="0.35">
      <c r="A43" s="198" t="s">
        <v>2511</v>
      </c>
      <c r="B43" s="19">
        <f t="shared" ref="B43:B67" ca="1" si="15">INDIRECT("'"&amp;$A43&amp;"'!AW39")</f>
        <v>0</v>
      </c>
      <c r="C43" s="19">
        <f t="shared" ref="C43:C67" ca="1" si="16">INDIRECT("'"&amp;$A43&amp;"'!AM35")</f>
        <v>0</v>
      </c>
      <c r="D43" s="19">
        <f t="shared" ref="D43:D67" ca="1" si="17">INDIRECT("'"&amp;$A43&amp;"'!AP10")</f>
        <v>0</v>
      </c>
      <c r="E43" s="19">
        <f t="shared" ref="E43:E67" ca="1" si="18">INDIRECT("'"&amp;$A43&amp;"'!AM10")</f>
        <v>0</v>
      </c>
      <c r="F43" s="167" t="e">
        <f t="shared" ref="F43:F68" ca="1" si="19">SUM(E43/C43*100)</f>
        <v>#DIV/0!</v>
      </c>
      <c r="G43" s="19">
        <f t="shared" ref="G43:G67" ca="1" si="20">INDIRECT("'"&amp;$A43&amp;"'!AZ10")</f>
        <v>0</v>
      </c>
      <c r="H43" s="164" t="e">
        <f t="shared" ca="1" si="13"/>
        <v>#DIV/0!</v>
      </c>
      <c r="I43" s="19">
        <f t="shared" ref="I43:I67" ca="1" si="21">INDIRECT("'"&amp;$A43&amp;"'!AP11")</f>
        <v>0</v>
      </c>
      <c r="J43" s="19">
        <f t="shared" ref="J43:J67" ca="1" si="22">INDIRECT("'"&amp;$A43&amp;"'!AM11")</f>
        <v>0</v>
      </c>
      <c r="K43" s="131" t="e">
        <f t="shared" ref="K43:K68" ca="1" si="23">SUM(J43/C43*100)</f>
        <v>#DIV/0!</v>
      </c>
      <c r="L43" s="19">
        <f t="shared" ref="L43:L67" ca="1" si="24">INDIRECT("'"&amp;$A43&amp;"'!AZ11")</f>
        <v>0</v>
      </c>
      <c r="M43" s="165" t="e">
        <f t="shared" ca="1" si="14"/>
        <v>#DIV/0!</v>
      </c>
      <c r="N43" s="173"/>
    </row>
    <row r="44" spans="1:15" ht="15" customHeight="1" x14ac:dyDescent="0.35">
      <c r="A44" s="198" t="s">
        <v>2510</v>
      </c>
      <c r="B44" s="19">
        <f t="shared" ca="1" si="15"/>
        <v>0</v>
      </c>
      <c r="C44" s="19">
        <f t="shared" ca="1" si="16"/>
        <v>0</v>
      </c>
      <c r="D44" s="19">
        <f t="shared" ca="1" si="17"/>
        <v>0</v>
      </c>
      <c r="E44" s="19">
        <f t="shared" ca="1" si="18"/>
        <v>0</v>
      </c>
      <c r="F44" s="167" t="e">
        <f t="shared" ca="1" si="19"/>
        <v>#DIV/0!</v>
      </c>
      <c r="G44" s="19">
        <f t="shared" ca="1" si="20"/>
        <v>0</v>
      </c>
      <c r="H44" s="164" t="e">
        <f t="shared" ca="1" si="13"/>
        <v>#DIV/0!</v>
      </c>
      <c r="I44" s="19">
        <f t="shared" ca="1" si="21"/>
        <v>0</v>
      </c>
      <c r="J44" s="19">
        <f t="shared" ca="1" si="22"/>
        <v>0</v>
      </c>
      <c r="K44" s="131" t="e">
        <f t="shared" ca="1" si="23"/>
        <v>#DIV/0!</v>
      </c>
      <c r="L44" s="19">
        <f t="shared" ca="1" si="24"/>
        <v>0</v>
      </c>
      <c r="M44" s="165" t="e">
        <f t="shared" ca="1" si="14"/>
        <v>#DIV/0!</v>
      </c>
      <c r="N44" s="173"/>
    </row>
    <row r="45" spans="1:15" ht="15" customHeight="1" x14ac:dyDescent="0.35">
      <c r="A45" s="198" t="s">
        <v>3613</v>
      </c>
      <c r="B45" s="19">
        <f t="shared" ca="1" si="15"/>
        <v>0</v>
      </c>
      <c r="C45" s="19">
        <f t="shared" ca="1" si="16"/>
        <v>0</v>
      </c>
      <c r="D45" s="19">
        <f t="shared" ca="1" si="17"/>
        <v>0</v>
      </c>
      <c r="E45" s="19">
        <f t="shared" ca="1" si="18"/>
        <v>0</v>
      </c>
      <c r="F45" s="167" t="e">
        <f t="shared" ca="1" si="19"/>
        <v>#DIV/0!</v>
      </c>
      <c r="G45" s="19">
        <f t="shared" ca="1" si="20"/>
        <v>0</v>
      </c>
      <c r="H45" s="164" t="e">
        <f t="shared" ca="1" si="13"/>
        <v>#DIV/0!</v>
      </c>
      <c r="I45" s="19">
        <f t="shared" ca="1" si="21"/>
        <v>0</v>
      </c>
      <c r="J45" s="19">
        <f t="shared" ca="1" si="22"/>
        <v>0</v>
      </c>
      <c r="K45" s="131" t="e">
        <f t="shared" ca="1" si="23"/>
        <v>#DIV/0!</v>
      </c>
      <c r="L45" s="19">
        <f t="shared" ca="1" si="24"/>
        <v>0</v>
      </c>
      <c r="M45" s="165" t="e">
        <f t="shared" ca="1" si="14"/>
        <v>#DIV/0!</v>
      </c>
      <c r="N45" s="173"/>
    </row>
    <row r="46" spans="1:15" ht="15" customHeight="1" x14ac:dyDescent="0.35">
      <c r="A46" s="198" t="s">
        <v>2509</v>
      </c>
      <c r="B46" s="19">
        <f t="shared" ca="1" si="15"/>
        <v>0</v>
      </c>
      <c r="C46" s="19">
        <f t="shared" ca="1" si="16"/>
        <v>0</v>
      </c>
      <c r="D46" s="19">
        <f t="shared" ca="1" si="17"/>
        <v>0</v>
      </c>
      <c r="E46" s="19">
        <f t="shared" ca="1" si="18"/>
        <v>0</v>
      </c>
      <c r="F46" s="167" t="e">
        <f t="shared" ca="1" si="19"/>
        <v>#DIV/0!</v>
      </c>
      <c r="G46" s="19">
        <f t="shared" ca="1" si="20"/>
        <v>0</v>
      </c>
      <c r="H46" s="164" t="e">
        <f t="shared" ca="1" si="13"/>
        <v>#DIV/0!</v>
      </c>
      <c r="I46" s="19">
        <f t="shared" ca="1" si="21"/>
        <v>0</v>
      </c>
      <c r="J46" s="19">
        <f t="shared" ca="1" si="22"/>
        <v>0</v>
      </c>
      <c r="K46" s="131" t="e">
        <f t="shared" ca="1" si="23"/>
        <v>#DIV/0!</v>
      </c>
      <c r="L46" s="19">
        <f t="shared" ca="1" si="24"/>
        <v>0</v>
      </c>
      <c r="M46" s="165" t="e">
        <f t="shared" ca="1" si="14"/>
        <v>#DIV/0!</v>
      </c>
      <c r="N46" s="173"/>
    </row>
    <row r="47" spans="1:15" ht="15" customHeight="1" x14ac:dyDescent="0.35">
      <c r="A47" s="198" t="s">
        <v>2508</v>
      </c>
      <c r="B47" s="19">
        <f t="shared" ca="1" si="15"/>
        <v>0</v>
      </c>
      <c r="C47" s="19">
        <f t="shared" ca="1" si="16"/>
        <v>0</v>
      </c>
      <c r="D47" s="19">
        <f t="shared" ca="1" si="17"/>
        <v>0</v>
      </c>
      <c r="E47" s="19">
        <f t="shared" ca="1" si="18"/>
        <v>0</v>
      </c>
      <c r="F47" s="167" t="e">
        <f t="shared" ca="1" si="19"/>
        <v>#DIV/0!</v>
      </c>
      <c r="G47" s="19">
        <f t="shared" ca="1" si="20"/>
        <v>0</v>
      </c>
      <c r="H47" s="164" t="e">
        <f t="shared" ca="1" si="13"/>
        <v>#DIV/0!</v>
      </c>
      <c r="I47" s="19">
        <f t="shared" ca="1" si="21"/>
        <v>0</v>
      </c>
      <c r="J47" s="19">
        <f t="shared" ca="1" si="22"/>
        <v>0</v>
      </c>
      <c r="K47" s="131" t="e">
        <f t="shared" ca="1" si="23"/>
        <v>#DIV/0!</v>
      </c>
      <c r="L47" s="19">
        <f t="shared" ca="1" si="24"/>
        <v>0</v>
      </c>
      <c r="M47" s="165" t="e">
        <f t="shared" ca="1" si="14"/>
        <v>#DIV/0!</v>
      </c>
      <c r="N47" s="173"/>
    </row>
    <row r="48" spans="1:15" ht="15" customHeight="1" x14ac:dyDescent="0.35">
      <c r="A48" s="198" t="s">
        <v>2507</v>
      </c>
      <c r="B48" s="19">
        <f t="shared" ca="1" si="15"/>
        <v>0</v>
      </c>
      <c r="C48" s="19">
        <f t="shared" ca="1" si="16"/>
        <v>0</v>
      </c>
      <c r="D48" s="19">
        <f t="shared" ca="1" si="17"/>
        <v>0</v>
      </c>
      <c r="E48" s="19">
        <f t="shared" ca="1" si="18"/>
        <v>0</v>
      </c>
      <c r="F48" s="167" t="e">
        <f t="shared" ca="1" si="19"/>
        <v>#DIV/0!</v>
      </c>
      <c r="G48" s="19">
        <f t="shared" ca="1" si="20"/>
        <v>0</v>
      </c>
      <c r="H48" s="164" t="e">
        <f t="shared" ca="1" si="13"/>
        <v>#DIV/0!</v>
      </c>
      <c r="I48" s="19">
        <f t="shared" ca="1" si="21"/>
        <v>0</v>
      </c>
      <c r="J48" s="19">
        <f t="shared" ca="1" si="22"/>
        <v>0</v>
      </c>
      <c r="K48" s="131" t="e">
        <f t="shared" ca="1" si="23"/>
        <v>#DIV/0!</v>
      </c>
      <c r="L48" s="19">
        <f t="shared" ca="1" si="24"/>
        <v>0</v>
      </c>
      <c r="M48" s="165" t="e">
        <f t="shared" ca="1" si="14"/>
        <v>#DIV/0!</v>
      </c>
      <c r="N48" s="173"/>
    </row>
    <row r="49" spans="1:14" ht="15" customHeight="1" x14ac:dyDescent="0.35">
      <c r="A49" s="198" t="s">
        <v>3617</v>
      </c>
      <c r="B49" s="19">
        <f t="shared" ca="1" si="15"/>
        <v>0</v>
      </c>
      <c r="C49" s="19">
        <f t="shared" ca="1" si="16"/>
        <v>0</v>
      </c>
      <c r="D49" s="19">
        <f t="shared" ca="1" si="17"/>
        <v>0</v>
      </c>
      <c r="E49" s="19">
        <f t="shared" ca="1" si="18"/>
        <v>0</v>
      </c>
      <c r="F49" s="167" t="e">
        <f t="shared" ca="1" si="19"/>
        <v>#DIV/0!</v>
      </c>
      <c r="G49" s="19">
        <f t="shared" ca="1" si="20"/>
        <v>0</v>
      </c>
      <c r="H49" s="164" t="e">
        <f t="shared" ca="1" si="13"/>
        <v>#DIV/0!</v>
      </c>
      <c r="I49" s="19">
        <f t="shared" ca="1" si="21"/>
        <v>0</v>
      </c>
      <c r="J49" s="19">
        <f t="shared" ca="1" si="22"/>
        <v>0</v>
      </c>
      <c r="K49" s="131" t="e">
        <f t="shared" ca="1" si="23"/>
        <v>#DIV/0!</v>
      </c>
      <c r="L49" s="19">
        <f t="shared" ca="1" si="24"/>
        <v>0</v>
      </c>
      <c r="M49" s="165" t="e">
        <f t="shared" ca="1" si="14"/>
        <v>#DIV/0!</v>
      </c>
      <c r="N49" s="173"/>
    </row>
    <row r="50" spans="1:14" ht="15" customHeight="1" x14ac:dyDescent="0.35">
      <c r="A50" s="198" t="s">
        <v>2506</v>
      </c>
      <c r="B50" s="19">
        <f t="shared" ca="1" si="15"/>
        <v>0</v>
      </c>
      <c r="C50" s="19">
        <f t="shared" ca="1" si="16"/>
        <v>0</v>
      </c>
      <c r="D50" s="19">
        <f t="shared" ca="1" si="17"/>
        <v>0</v>
      </c>
      <c r="E50" s="19">
        <f t="shared" ca="1" si="18"/>
        <v>0</v>
      </c>
      <c r="F50" s="167" t="e">
        <f t="shared" ca="1" si="19"/>
        <v>#DIV/0!</v>
      </c>
      <c r="G50" s="19">
        <f t="shared" ca="1" si="20"/>
        <v>0</v>
      </c>
      <c r="H50" s="164" t="e">
        <f t="shared" ca="1" si="13"/>
        <v>#DIV/0!</v>
      </c>
      <c r="I50" s="19">
        <f t="shared" ca="1" si="21"/>
        <v>0</v>
      </c>
      <c r="J50" s="19">
        <f t="shared" ca="1" si="22"/>
        <v>0</v>
      </c>
      <c r="K50" s="131" t="e">
        <f t="shared" ca="1" si="23"/>
        <v>#DIV/0!</v>
      </c>
      <c r="L50" s="19">
        <f t="shared" ca="1" si="24"/>
        <v>0</v>
      </c>
      <c r="M50" s="165" t="e">
        <f t="shared" ca="1" si="14"/>
        <v>#DIV/0!</v>
      </c>
      <c r="N50" s="173"/>
    </row>
    <row r="51" spans="1:14" ht="15" customHeight="1" x14ac:dyDescent="0.35">
      <c r="A51" s="198" t="s">
        <v>2505</v>
      </c>
      <c r="B51" s="19">
        <f t="shared" ca="1" si="15"/>
        <v>40</v>
      </c>
      <c r="C51" s="19">
        <f t="shared" ca="1" si="16"/>
        <v>75333</v>
      </c>
      <c r="D51" s="19">
        <f t="shared" ca="1" si="17"/>
        <v>14</v>
      </c>
      <c r="E51" s="19">
        <f t="shared" ca="1" si="18"/>
        <v>6618</v>
      </c>
      <c r="F51" s="167">
        <f t="shared" ca="1" si="19"/>
        <v>8.7849946238700163</v>
      </c>
      <c r="G51" s="19">
        <f t="shared" ca="1" si="20"/>
        <v>1</v>
      </c>
      <c r="H51" s="164">
        <f t="shared" ca="1" si="13"/>
        <v>2.5</v>
      </c>
      <c r="I51" s="19">
        <f t="shared" ca="1" si="21"/>
        <v>8</v>
      </c>
      <c r="J51" s="19">
        <f t="shared" ca="1" si="22"/>
        <v>7247</v>
      </c>
      <c r="K51" s="131">
        <f t="shared" ca="1" si="23"/>
        <v>9.6199540705932325</v>
      </c>
      <c r="L51" s="19">
        <f t="shared" ca="1" si="24"/>
        <v>5</v>
      </c>
      <c r="M51" s="165">
        <f t="shared" ca="1" si="14"/>
        <v>12.5</v>
      </c>
      <c r="N51" s="173"/>
    </row>
    <row r="52" spans="1:14" ht="15" customHeight="1" x14ac:dyDescent="0.35">
      <c r="A52" s="198" t="s">
        <v>2504</v>
      </c>
      <c r="B52" s="19">
        <f t="shared" ca="1" si="15"/>
        <v>0</v>
      </c>
      <c r="C52" s="19">
        <f t="shared" ca="1" si="16"/>
        <v>0</v>
      </c>
      <c r="D52" s="19">
        <f t="shared" ca="1" si="17"/>
        <v>0</v>
      </c>
      <c r="E52" s="19">
        <f t="shared" ca="1" si="18"/>
        <v>0</v>
      </c>
      <c r="F52" s="167" t="e">
        <f t="shared" ca="1" si="19"/>
        <v>#DIV/0!</v>
      </c>
      <c r="G52" s="19">
        <f t="shared" ca="1" si="20"/>
        <v>0</v>
      </c>
      <c r="H52" s="164" t="e">
        <f t="shared" ca="1" si="13"/>
        <v>#DIV/0!</v>
      </c>
      <c r="I52" s="19">
        <f t="shared" ca="1" si="21"/>
        <v>0</v>
      </c>
      <c r="J52" s="19">
        <f t="shared" ca="1" si="22"/>
        <v>0</v>
      </c>
      <c r="K52" s="131" t="e">
        <f t="shared" ca="1" si="23"/>
        <v>#DIV/0!</v>
      </c>
      <c r="L52" s="19">
        <f t="shared" ca="1" si="24"/>
        <v>0</v>
      </c>
      <c r="M52" s="165" t="e">
        <f t="shared" ca="1" si="14"/>
        <v>#DIV/0!</v>
      </c>
      <c r="N52" s="173"/>
    </row>
    <row r="53" spans="1:14" ht="15" customHeight="1" x14ac:dyDescent="0.35">
      <c r="A53" s="198" t="s">
        <v>2503</v>
      </c>
      <c r="B53" s="19">
        <f t="shared" ca="1" si="15"/>
        <v>0</v>
      </c>
      <c r="C53" s="19">
        <f t="shared" ca="1" si="16"/>
        <v>0</v>
      </c>
      <c r="D53" s="19">
        <f t="shared" ca="1" si="17"/>
        <v>0</v>
      </c>
      <c r="E53" s="19">
        <f t="shared" ca="1" si="18"/>
        <v>0</v>
      </c>
      <c r="F53" s="167" t="e">
        <f t="shared" ca="1" si="19"/>
        <v>#DIV/0!</v>
      </c>
      <c r="G53" s="19">
        <f t="shared" ca="1" si="20"/>
        <v>0</v>
      </c>
      <c r="H53" s="164" t="e">
        <f t="shared" ca="1" si="13"/>
        <v>#DIV/0!</v>
      </c>
      <c r="I53" s="19">
        <f t="shared" ca="1" si="21"/>
        <v>0</v>
      </c>
      <c r="J53" s="19">
        <f t="shared" ca="1" si="22"/>
        <v>0</v>
      </c>
      <c r="K53" s="131" t="e">
        <f t="shared" ca="1" si="23"/>
        <v>#DIV/0!</v>
      </c>
      <c r="L53" s="19">
        <f t="shared" ca="1" si="24"/>
        <v>0</v>
      </c>
      <c r="M53" s="165" t="e">
        <f t="shared" ca="1" si="14"/>
        <v>#DIV/0!</v>
      </c>
      <c r="N53" s="173"/>
    </row>
    <row r="54" spans="1:14" ht="15" customHeight="1" x14ac:dyDescent="0.35">
      <c r="A54" s="198" t="s">
        <v>1335</v>
      </c>
      <c r="B54" s="19">
        <f t="shared" ca="1" si="15"/>
        <v>0</v>
      </c>
      <c r="C54" s="19">
        <f t="shared" ca="1" si="16"/>
        <v>0</v>
      </c>
      <c r="D54" s="19">
        <f t="shared" ca="1" si="17"/>
        <v>0</v>
      </c>
      <c r="E54" s="19">
        <f t="shared" ca="1" si="18"/>
        <v>0</v>
      </c>
      <c r="F54" s="167" t="e">
        <f t="shared" ca="1" si="19"/>
        <v>#DIV/0!</v>
      </c>
      <c r="G54" s="19">
        <f t="shared" ca="1" si="20"/>
        <v>0</v>
      </c>
      <c r="H54" s="164" t="e">
        <f t="shared" ca="1" si="13"/>
        <v>#DIV/0!</v>
      </c>
      <c r="I54" s="19">
        <f t="shared" ca="1" si="21"/>
        <v>0</v>
      </c>
      <c r="J54" s="19">
        <f t="shared" ca="1" si="22"/>
        <v>0</v>
      </c>
      <c r="K54" s="131" t="e">
        <f t="shared" ca="1" si="23"/>
        <v>#DIV/0!</v>
      </c>
      <c r="L54" s="19">
        <f t="shared" ca="1" si="24"/>
        <v>0</v>
      </c>
      <c r="M54" s="165" t="e">
        <f t="shared" ca="1" si="14"/>
        <v>#DIV/0!</v>
      </c>
      <c r="N54" s="173"/>
    </row>
    <row r="55" spans="1:14" ht="15" customHeight="1" x14ac:dyDescent="0.35">
      <c r="A55" s="198" t="s">
        <v>2502</v>
      </c>
      <c r="B55" s="19">
        <f t="shared" ca="1" si="15"/>
        <v>0</v>
      </c>
      <c r="C55" s="19">
        <f t="shared" ca="1" si="16"/>
        <v>0</v>
      </c>
      <c r="D55" s="19">
        <f t="shared" ca="1" si="17"/>
        <v>0</v>
      </c>
      <c r="E55" s="19">
        <f t="shared" ca="1" si="18"/>
        <v>0</v>
      </c>
      <c r="F55" s="167" t="e">
        <f t="shared" ca="1" si="19"/>
        <v>#DIV/0!</v>
      </c>
      <c r="G55" s="19">
        <f t="shared" ca="1" si="20"/>
        <v>0</v>
      </c>
      <c r="H55" s="164" t="e">
        <f t="shared" ca="1" si="13"/>
        <v>#DIV/0!</v>
      </c>
      <c r="I55" s="19">
        <f t="shared" ca="1" si="21"/>
        <v>0</v>
      </c>
      <c r="J55" s="19">
        <f t="shared" ca="1" si="22"/>
        <v>0</v>
      </c>
      <c r="K55" s="131" t="e">
        <f t="shared" ca="1" si="23"/>
        <v>#DIV/0!</v>
      </c>
      <c r="L55" s="19">
        <f t="shared" ca="1" si="24"/>
        <v>0</v>
      </c>
      <c r="M55" s="165" t="e">
        <f t="shared" ca="1" si="14"/>
        <v>#DIV/0!</v>
      </c>
      <c r="N55" s="173"/>
    </row>
    <row r="56" spans="1:14" ht="15" customHeight="1" x14ac:dyDescent="0.35">
      <c r="A56" s="198" t="s">
        <v>2501</v>
      </c>
      <c r="B56" s="19">
        <f t="shared" ca="1" si="15"/>
        <v>0</v>
      </c>
      <c r="C56" s="19">
        <f t="shared" ca="1" si="16"/>
        <v>0</v>
      </c>
      <c r="D56" s="19">
        <f t="shared" ca="1" si="17"/>
        <v>0</v>
      </c>
      <c r="E56" s="19">
        <f t="shared" ca="1" si="18"/>
        <v>0</v>
      </c>
      <c r="F56" s="167" t="e">
        <f t="shared" ca="1" si="19"/>
        <v>#DIV/0!</v>
      </c>
      <c r="G56" s="19">
        <f t="shared" ca="1" si="20"/>
        <v>0</v>
      </c>
      <c r="H56" s="164" t="e">
        <f t="shared" ca="1" si="13"/>
        <v>#DIV/0!</v>
      </c>
      <c r="I56" s="19">
        <f t="shared" ca="1" si="21"/>
        <v>0</v>
      </c>
      <c r="J56" s="19">
        <f t="shared" ca="1" si="22"/>
        <v>0</v>
      </c>
      <c r="K56" s="131" t="e">
        <f t="shared" ca="1" si="23"/>
        <v>#DIV/0!</v>
      </c>
      <c r="L56" s="19">
        <f t="shared" ca="1" si="24"/>
        <v>0</v>
      </c>
      <c r="M56" s="165" t="e">
        <f t="shared" ca="1" si="14"/>
        <v>#DIV/0!</v>
      </c>
      <c r="N56" s="173"/>
    </row>
    <row r="57" spans="1:14" ht="15" customHeight="1" x14ac:dyDescent="0.35">
      <c r="A57" s="198" t="s">
        <v>2500</v>
      </c>
      <c r="B57" s="19">
        <f t="shared" ca="1" si="15"/>
        <v>0</v>
      </c>
      <c r="C57" s="19">
        <f t="shared" ca="1" si="16"/>
        <v>0</v>
      </c>
      <c r="D57" s="19">
        <f t="shared" ca="1" si="17"/>
        <v>0</v>
      </c>
      <c r="E57" s="19">
        <f t="shared" ca="1" si="18"/>
        <v>0</v>
      </c>
      <c r="F57" s="167" t="e">
        <f t="shared" ca="1" si="19"/>
        <v>#DIV/0!</v>
      </c>
      <c r="G57" s="19">
        <f t="shared" ca="1" si="20"/>
        <v>0</v>
      </c>
      <c r="H57" s="164" t="e">
        <f t="shared" ca="1" si="13"/>
        <v>#DIV/0!</v>
      </c>
      <c r="I57" s="19">
        <f t="shared" ca="1" si="21"/>
        <v>0</v>
      </c>
      <c r="J57" s="19">
        <f t="shared" ca="1" si="22"/>
        <v>0</v>
      </c>
      <c r="K57" s="131" t="e">
        <f t="shared" ca="1" si="23"/>
        <v>#DIV/0!</v>
      </c>
      <c r="L57" s="19">
        <f t="shared" ca="1" si="24"/>
        <v>0</v>
      </c>
      <c r="M57" s="165" t="e">
        <f t="shared" ca="1" si="14"/>
        <v>#DIV/0!</v>
      </c>
      <c r="N57" s="173"/>
    </row>
    <row r="58" spans="1:14" ht="15" customHeight="1" x14ac:dyDescent="0.35">
      <c r="A58" s="198" t="s">
        <v>2499</v>
      </c>
      <c r="B58" s="19">
        <f t="shared" ca="1" si="15"/>
        <v>0</v>
      </c>
      <c r="C58" s="19">
        <f t="shared" ca="1" si="16"/>
        <v>0</v>
      </c>
      <c r="D58" s="19">
        <f t="shared" ca="1" si="17"/>
        <v>0</v>
      </c>
      <c r="E58" s="19">
        <f t="shared" ca="1" si="18"/>
        <v>0</v>
      </c>
      <c r="F58" s="167" t="e">
        <f t="shared" ca="1" si="19"/>
        <v>#DIV/0!</v>
      </c>
      <c r="G58" s="19">
        <f t="shared" ca="1" si="20"/>
        <v>0</v>
      </c>
      <c r="H58" s="164" t="e">
        <f t="shared" ca="1" si="13"/>
        <v>#DIV/0!</v>
      </c>
      <c r="I58" s="19">
        <f t="shared" ca="1" si="21"/>
        <v>0</v>
      </c>
      <c r="J58" s="19">
        <f t="shared" ca="1" si="22"/>
        <v>0</v>
      </c>
      <c r="K58" s="131" t="e">
        <f t="shared" ca="1" si="23"/>
        <v>#DIV/0!</v>
      </c>
      <c r="L58" s="19">
        <f t="shared" ca="1" si="24"/>
        <v>0</v>
      </c>
      <c r="M58" s="165" t="e">
        <f t="shared" ca="1" si="14"/>
        <v>#DIV/0!</v>
      </c>
      <c r="N58" s="173"/>
    </row>
    <row r="59" spans="1:14" ht="15" customHeight="1" x14ac:dyDescent="0.35">
      <c r="A59" s="198" t="s">
        <v>2498</v>
      </c>
      <c r="B59" s="19">
        <f t="shared" ca="1" si="15"/>
        <v>0</v>
      </c>
      <c r="C59" s="19">
        <f t="shared" ca="1" si="16"/>
        <v>0</v>
      </c>
      <c r="D59" s="19">
        <f t="shared" ca="1" si="17"/>
        <v>0</v>
      </c>
      <c r="E59" s="19">
        <f t="shared" ca="1" si="18"/>
        <v>0</v>
      </c>
      <c r="F59" s="167" t="e">
        <f t="shared" ca="1" si="19"/>
        <v>#DIV/0!</v>
      </c>
      <c r="G59" s="19">
        <f t="shared" ca="1" si="20"/>
        <v>0</v>
      </c>
      <c r="H59" s="164" t="e">
        <f t="shared" ca="1" si="13"/>
        <v>#DIV/0!</v>
      </c>
      <c r="I59" s="19">
        <f t="shared" ca="1" si="21"/>
        <v>0</v>
      </c>
      <c r="J59" s="19">
        <f t="shared" ca="1" si="22"/>
        <v>0</v>
      </c>
      <c r="K59" s="131" t="e">
        <f t="shared" ca="1" si="23"/>
        <v>#DIV/0!</v>
      </c>
      <c r="L59" s="19">
        <f t="shared" ca="1" si="24"/>
        <v>0</v>
      </c>
      <c r="M59" s="165" t="e">
        <f t="shared" ca="1" si="14"/>
        <v>#DIV/0!</v>
      </c>
      <c r="N59" s="173"/>
    </row>
    <row r="60" spans="1:14" ht="15" customHeight="1" x14ac:dyDescent="0.35">
      <c r="A60" s="198" t="s">
        <v>2497</v>
      </c>
      <c r="B60" s="19">
        <f t="shared" ca="1" si="15"/>
        <v>0</v>
      </c>
      <c r="C60" s="19">
        <f t="shared" ca="1" si="16"/>
        <v>0</v>
      </c>
      <c r="D60" s="19">
        <f t="shared" ca="1" si="17"/>
        <v>0</v>
      </c>
      <c r="E60" s="19">
        <f t="shared" ca="1" si="18"/>
        <v>0</v>
      </c>
      <c r="F60" s="167" t="e">
        <f t="shared" ca="1" si="19"/>
        <v>#DIV/0!</v>
      </c>
      <c r="G60" s="19">
        <f t="shared" ca="1" si="20"/>
        <v>0</v>
      </c>
      <c r="H60" s="164" t="e">
        <f t="shared" ca="1" si="13"/>
        <v>#DIV/0!</v>
      </c>
      <c r="I60" s="19">
        <f t="shared" ca="1" si="21"/>
        <v>0</v>
      </c>
      <c r="J60" s="19">
        <f t="shared" ca="1" si="22"/>
        <v>0</v>
      </c>
      <c r="K60" s="131" t="e">
        <f t="shared" ca="1" si="23"/>
        <v>#DIV/0!</v>
      </c>
      <c r="L60" s="19">
        <f t="shared" ca="1" si="24"/>
        <v>0</v>
      </c>
      <c r="M60" s="165" t="e">
        <f t="shared" ca="1" si="14"/>
        <v>#DIV/0!</v>
      </c>
      <c r="N60" s="173"/>
    </row>
    <row r="61" spans="1:14" ht="15" customHeight="1" x14ac:dyDescent="0.35">
      <c r="A61" s="198" t="s">
        <v>2496</v>
      </c>
      <c r="B61" s="19">
        <f t="shared" ca="1" si="15"/>
        <v>0</v>
      </c>
      <c r="C61" s="19">
        <f t="shared" ca="1" si="16"/>
        <v>0</v>
      </c>
      <c r="D61" s="19">
        <f t="shared" ca="1" si="17"/>
        <v>0</v>
      </c>
      <c r="E61" s="19">
        <f t="shared" ca="1" si="18"/>
        <v>0</v>
      </c>
      <c r="F61" s="167" t="e">
        <f t="shared" ca="1" si="19"/>
        <v>#DIV/0!</v>
      </c>
      <c r="G61" s="19">
        <f t="shared" ca="1" si="20"/>
        <v>0</v>
      </c>
      <c r="H61" s="164" t="e">
        <f t="shared" ca="1" si="13"/>
        <v>#DIV/0!</v>
      </c>
      <c r="I61" s="19">
        <f t="shared" ca="1" si="21"/>
        <v>0</v>
      </c>
      <c r="J61" s="19">
        <f t="shared" ca="1" si="22"/>
        <v>0</v>
      </c>
      <c r="K61" s="131" t="e">
        <f t="shared" ca="1" si="23"/>
        <v>#DIV/0!</v>
      </c>
      <c r="L61" s="19">
        <f t="shared" ca="1" si="24"/>
        <v>0</v>
      </c>
      <c r="M61" s="165" t="e">
        <f t="shared" ca="1" si="14"/>
        <v>#DIV/0!</v>
      </c>
      <c r="N61" s="173"/>
    </row>
    <row r="62" spans="1:14" ht="15" customHeight="1" x14ac:dyDescent="0.35">
      <c r="A62" s="198" t="s">
        <v>2495</v>
      </c>
      <c r="B62" s="19">
        <f t="shared" ca="1" si="15"/>
        <v>0</v>
      </c>
      <c r="C62" s="19">
        <f t="shared" ca="1" si="16"/>
        <v>0</v>
      </c>
      <c r="D62" s="19">
        <f t="shared" ca="1" si="17"/>
        <v>0</v>
      </c>
      <c r="E62" s="19">
        <f t="shared" ca="1" si="18"/>
        <v>0</v>
      </c>
      <c r="F62" s="167" t="e">
        <f t="shared" ca="1" si="19"/>
        <v>#DIV/0!</v>
      </c>
      <c r="G62" s="19">
        <f t="shared" ca="1" si="20"/>
        <v>0</v>
      </c>
      <c r="H62" s="164" t="e">
        <f t="shared" ca="1" si="13"/>
        <v>#DIV/0!</v>
      </c>
      <c r="I62" s="19">
        <f t="shared" ca="1" si="21"/>
        <v>0</v>
      </c>
      <c r="J62" s="19">
        <f t="shared" ca="1" si="22"/>
        <v>0</v>
      </c>
      <c r="K62" s="131" t="e">
        <f t="shared" ca="1" si="23"/>
        <v>#DIV/0!</v>
      </c>
      <c r="L62" s="19">
        <f t="shared" ca="1" si="24"/>
        <v>0</v>
      </c>
      <c r="M62" s="165" t="e">
        <f t="shared" ca="1" si="14"/>
        <v>#DIV/0!</v>
      </c>
      <c r="N62" s="173"/>
    </row>
    <row r="63" spans="1:14" ht="15" customHeight="1" x14ac:dyDescent="0.35">
      <c r="A63" s="198" t="s">
        <v>2494</v>
      </c>
      <c r="B63" s="19">
        <f t="shared" ca="1" si="15"/>
        <v>0</v>
      </c>
      <c r="C63" s="19">
        <f t="shared" ca="1" si="16"/>
        <v>0</v>
      </c>
      <c r="D63" s="19">
        <f t="shared" ca="1" si="17"/>
        <v>0</v>
      </c>
      <c r="E63" s="19">
        <f t="shared" ca="1" si="18"/>
        <v>0</v>
      </c>
      <c r="F63" s="167" t="e">
        <f t="shared" ca="1" si="19"/>
        <v>#DIV/0!</v>
      </c>
      <c r="G63" s="19">
        <f t="shared" ca="1" si="20"/>
        <v>0</v>
      </c>
      <c r="H63" s="164" t="e">
        <f t="shared" ca="1" si="13"/>
        <v>#DIV/0!</v>
      </c>
      <c r="I63" s="19">
        <f t="shared" ca="1" si="21"/>
        <v>0</v>
      </c>
      <c r="J63" s="19">
        <f t="shared" ca="1" si="22"/>
        <v>0</v>
      </c>
      <c r="K63" s="131" t="e">
        <f t="shared" ca="1" si="23"/>
        <v>#DIV/0!</v>
      </c>
      <c r="L63" s="19">
        <f t="shared" ca="1" si="24"/>
        <v>0</v>
      </c>
      <c r="M63" s="165" t="e">
        <f t="shared" ca="1" si="14"/>
        <v>#DIV/0!</v>
      </c>
      <c r="N63" s="173"/>
    </row>
    <row r="64" spans="1:14" ht="15" customHeight="1" x14ac:dyDescent="0.35">
      <c r="A64" s="198" t="s">
        <v>2493</v>
      </c>
      <c r="B64" s="19">
        <f t="shared" ca="1" si="15"/>
        <v>0</v>
      </c>
      <c r="C64" s="19">
        <f t="shared" ca="1" si="16"/>
        <v>0</v>
      </c>
      <c r="D64" s="19">
        <f t="shared" ca="1" si="17"/>
        <v>0</v>
      </c>
      <c r="E64" s="19">
        <f t="shared" ca="1" si="18"/>
        <v>0</v>
      </c>
      <c r="F64" s="167" t="e">
        <f t="shared" ca="1" si="19"/>
        <v>#DIV/0!</v>
      </c>
      <c r="G64" s="19">
        <f t="shared" ca="1" si="20"/>
        <v>0</v>
      </c>
      <c r="H64" s="164" t="e">
        <f t="shared" ca="1" si="13"/>
        <v>#DIV/0!</v>
      </c>
      <c r="I64" s="19">
        <f t="shared" ca="1" si="21"/>
        <v>0</v>
      </c>
      <c r="J64" s="19">
        <f t="shared" ca="1" si="22"/>
        <v>0</v>
      </c>
      <c r="K64" s="131" t="e">
        <f t="shared" ca="1" si="23"/>
        <v>#DIV/0!</v>
      </c>
      <c r="L64" s="19">
        <f t="shared" ca="1" si="24"/>
        <v>0</v>
      </c>
      <c r="M64" s="165" t="e">
        <f t="shared" ca="1" si="14"/>
        <v>#DIV/0!</v>
      </c>
      <c r="N64" s="173"/>
    </row>
    <row r="65" spans="1:15" ht="15" customHeight="1" x14ac:dyDescent="0.35">
      <c r="A65" s="198" t="s">
        <v>2492</v>
      </c>
      <c r="B65" s="19">
        <f t="shared" ca="1" si="15"/>
        <v>0</v>
      </c>
      <c r="C65" s="19">
        <f t="shared" ca="1" si="16"/>
        <v>0</v>
      </c>
      <c r="D65" s="19">
        <f t="shared" ca="1" si="17"/>
        <v>0</v>
      </c>
      <c r="E65" s="19">
        <f t="shared" ca="1" si="18"/>
        <v>0</v>
      </c>
      <c r="F65" s="167" t="e">
        <f t="shared" ca="1" si="19"/>
        <v>#DIV/0!</v>
      </c>
      <c r="G65" s="19">
        <f t="shared" ca="1" si="20"/>
        <v>0</v>
      </c>
      <c r="H65" s="164" t="e">
        <f t="shared" ca="1" si="13"/>
        <v>#DIV/0!</v>
      </c>
      <c r="I65" s="19">
        <f t="shared" ca="1" si="21"/>
        <v>0</v>
      </c>
      <c r="J65" s="19">
        <f t="shared" ca="1" si="22"/>
        <v>0</v>
      </c>
      <c r="K65" s="131" t="e">
        <f t="shared" ca="1" si="23"/>
        <v>#DIV/0!</v>
      </c>
      <c r="L65" s="19">
        <f t="shared" ca="1" si="24"/>
        <v>0</v>
      </c>
      <c r="M65" s="165" t="e">
        <f t="shared" ca="1" si="14"/>
        <v>#DIV/0!</v>
      </c>
      <c r="N65" s="173"/>
    </row>
    <row r="66" spans="1:15" ht="15" customHeight="1" x14ac:dyDescent="0.35">
      <c r="A66" s="198" t="s">
        <v>2491</v>
      </c>
      <c r="B66" s="19">
        <f t="shared" ca="1" si="15"/>
        <v>0</v>
      </c>
      <c r="C66" s="19">
        <f t="shared" ca="1" si="16"/>
        <v>0</v>
      </c>
      <c r="D66" s="19">
        <f t="shared" ca="1" si="17"/>
        <v>0</v>
      </c>
      <c r="E66" s="19">
        <f t="shared" ca="1" si="18"/>
        <v>0</v>
      </c>
      <c r="F66" s="167" t="e">
        <f t="shared" ca="1" si="19"/>
        <v>#DIV/0!</v>
      </c>
      <c r="G66" s="19">
        <f t="shared" ca="1" si="20"/>
        <v>0</v>
      </c>
      <c r="H66" s="164" t="e">
        <f t="shared" ca="1" si="13"/>
        <v>#DIV/0!</v>
      </c>
      <c r="I66" s="19">
        <f t="shared" ca="1" si="21"/>
        <v>0</v>
      </c>
      <c r="J66" s="19">
        <f t="shared" ca="1" si="22"/>
        <v>0</v>
      </c>
      <c r="K66" s="131" t="e">
        <f t="shared" ca="1" si="23"/>
        <v>#DIV/0!</v>
      </c>
      <c r="L66" s="19">
        <f t="shared" ca="1" si="24"/>
        <v>0</v>
      </c>
      <c r="M66" s="165" t="e">
        <f t="shared" ca="1" si="14"/>
        <v>#DIV/0!</v>
      </c>
      <c r="N66" s="173"/>
    </row>
    <row r="67" spans="1:15" ht="15" customHeight="1" x14ac:dyDescent="0.35">
      <c r="A67" s="197" t="s">
        <v>2490</v>
      </c>
      <c r="B67" s="19">
        <f t="shared" ca="1" si="15"/>
        <v>0</v>
      </c>
      <c r="C67" s="19">
        <f t="shared" ca="1" si="16"/>
        <v>0</v>
      </c>
      <c r="D67" s="19">
        <f t="shared" ca="1" si="17"/>
        <v>0</v>
      </c>
      <c r="E67" s="19">
        <f t="shared" ca="1" si="18"/>
        <v>0</v>
      </c>
      <c r="F67" s="167" t="e">
        <f t="shared" ca="1" si="19"/>
        <v>#DIV/0!</v>
      </c>
      <c r="G67" s="19">
        <f t="shared" ca="1" si="20"/>
        <v>0</v>
      </c>
      <c r="H67" s="164" t="e">
        <f t="shared" ca="1" si="13"/>
        <v>#DIV/0!</v>
      </c>
      <c r="I67" s="19">
        <f t="shared" ca="1" si="21"/>
        <v>0</v>
      </c>
      <c r="J67" s="19">
        <f t="shared" ca="1" si="22"/>
        <v>0</v>
      </c>
      <c r="K67" s="131" t="e">
        <f t="shared" ca="1" si="23"/>
        <v>#DIV/0!</v>
      </c>
      <c r="L67" s="19">
        <f t="shared" ca="1" si="24"/>
        <v>0</v>
      </c>
      <c r="M67" s="165" t="e">
        <f t="shared" ca="1" si="14"/>
        <v>#DIV/0!</v>
      </c>
      <c r="N67" s="173"/>
    </row>
    <row r="68" spans="1:15" s="5" customFormat="1" ht="15" customHeight="1" x14ac:dyDescent="0.35">
      <c r="A68" s="122" t="s">
        <v>2529</v>
      </c>
      <c r="B68" s="130">
        <f ca="1">SUM(B42:B67)</f>
        <v>40</v>
      </c>
      <c r="C68" s="163">
        <f ca="1">SUM(C42:C67)</f>
        <v>75333</v>
      </c>
      <c r="D68" s="172">
        <f ca="1">SUM(D42:D67)</f>
        <v>14</v>
      </c>
      <c r="E68" s="126">
        <f ca="1">SUM(E42:E67)</f>
        <v>6618</v>
      </c>
      <c r="F68" s="167">
        <f t="shared" ca="1" si="19"/>
        <v>8.7849946238700163</v>
      </c>
      <c r="G68" s="124">
        <f ca="1">SUM(G42:G67)</f>
        <v>1</v>
      </c>
      <c r="H68" s="171">
        <f t="shared" ca="1" si="13"/>
        <v>2.5</v>
      </c>
      <c r="I68" s="127">
        <f ca="1">SUM(I42:I67)</f>
        <v>8</v>
      </c>
      <c r="J68" s="126">
        <f ca="1">SUM(J42:J67)</f>
        <v>7247</v>
      </c>
      <c r="K68" s="131">
        <f t="shared" ca="1" si="23"/>
        <v>9.6199540705932325</v>
      </c>
      <c r="L68" s="124">
        <f ca="1">SUM(L42:L67)</f>
        <v>5</v>
      </c>
      <c r="M68" s="171">
        <f ca="1">SUM(L68/B68*100)</f>
        <v>12.5</v>
      </c>
      <c r="N68" s="170"/>
      <c r="O68" s="148"/>
    </row>
    <row r="69" spans="1:15" x14ac:dyDescent="0.35">
      <c r="E69" s="120" t="s">
        <v>2487</v>
      </c>
      <c r="F69" s="147"/>
      <c r="H69" s="147"/>
      <c r="J69" s="120" t="s">
        <v>2487</v>
      </c>
      <c r="K69" s="147"/>
      <c r="M69" s="147"/>
    </row>
    <row r="70" spans="1:15" x14ac:dyDescent="0.25">
      <c r="A70" s="79" t="s">
        <v>2558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</row>
    <row r="71" spans="1:15" x14ac:dyDescent="0.25">
      <c r="A71" s="79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</row>
    <row r="72" spans="1:15" s="77" customFormat="1" ht="29" x14ac:dyDescent="0.25">
      <c r="A72" s="80" t="s">
        <v>2557</v>
      </c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79"/>
      <c r="N72" s="136"/>
      <c r="O72" s="135"/>
    </row>
    <row r="74" spans="1:15" s="5" customFormat="1" ht="14.25" customHeight="1" x14ac:dyDescent="0.35">
      <c r="A74" s="289" t="s">
        <v>2513</v>
      </c>
      <c r="B74" s="290" t="s">
        <v>2556</v>
      </c>
      <c r="C74" s="291" t="s">
        <v>2555</v>
      </c>
      <c r="D74" s="296" t="s">
        <v>2574</v>
      </c>
      <c r="E74" s="297"/>
      <c r="F74" s="297"/>
      <c r="G74" s="297"/>
      <c r="H74" s="301"/>
      <c r="I74" s="293" t="s">
        <v>2547</v>
      </c>
      <c r="J74" s="294"/>
      <c r="K74" s="294"/>
      <c r="L74" s="294"/>
      <c r="M74" s="294"/>
      <c r="N74" s="149"/>
      <c r="O74" s="148"/>
    </row>
    <row r="75" spans="1:15" s="5" customFormat="1" ht="43.5" x14ac:dyDescent="0.35">
      <c r="A75" s="289"/>
      <c r="B75" s="290"/>
      <c r="C75" s="292"/>
      <c r="D75" s="169" t="s">
        <v>2554</v>
      </c>
      <c r="E75" s="112" t="s">
        <v>2553</v>
      </c>
      <c r="F75" s="111" t="s">
        <v>2539</v>
      </c>
      <c r="G75" s="111" t="s">
        <v>2552</v>
      </c>
      <c r="H75" s="134" t="s">
        <v>2537</v>
      </c>
      <c r="I75" s="133" t="s">
        <v>2554</v>
      </c>
      <c r="J75" s="112" t="s">
        <v>2553</v>
      </c>
      <c r="K75" s="111" t="s">
        <v>2539</v>
      </c>
      <c r="L75" s="111" t="s">
        <v>2552</v>
      </c>
      <c r="M75" s="111" t="s">
        <v>2537</v>
      </c>
      <c r="N75" s="149"/>
      <c r="O75" s="148"/>
    </row>
    <row r="76" spans="1:15" ht="15" customHeight="1" x14ac:dyDescent="0.35">
      <c r="A76" s="204" t="s">
        <v>2512</v>
      </c>
      <c r="B76" s="19">
        <f ca="1">INDIRECT("'"&amp;$A76&amp;"'!AW39")</f>
        <v>0</v>
      </c>
      <c r="C76" s="19">
        <f ca="1">INDIRECT("'"&amp;$A76&amp;"'!AM35")</f>
        <v>0</v>
      </c>
      <c r="D76" s="19">
        <f ca="1">INDIRECT("'"&amp;$A76&amp;"'!AP12")</f>
        <v>0</v>
      </c>
      <c r="E76" s="19">
        <f ca="1">INDIRECT("'"&amp;$A76&amp;"'!AM12")</f>
        <v>0</v>
      </c>
      <c r="F76" s="167" t="e">
        <f t="shared" ref="F76" ca="1" si="25">SUM(E76/C76*100)</f>
        <v>#DIV/0!</v>
      </c>
      <c r="G76" s="19">
        <f ca="1">INDIRECT("'"&amp;$A76&amp;"'!AZ12")</f>
        <v>0</v>
      </c>
      <c r="H76" s="166" t="e">
        <f t="shared" ref="H76:H102" ca="1" si="26">SUM(G76/B76*100)</f>
        <v>#DIV/0!</v>
      </c>
      <c r="I76" s="19">
        <f ca="1">INDIRECT("'"&amp;$A76&amp;"'!AP13")</f>
        <v>0</v>
      </c>
      <c r="J76" s="19">
        <f ca="1">INDIRECT("'"&amp;$A76&amp;"'!AM13")</f>
        <v>0</v>
      </c>
      <c r="K76" s="131" t="e">
        <f ca="1">SUM(J76/C76*100)</f>
        <v>#DIV/0!</v>
      </c>
      <c r="L76" s="19">
        <f ca="1">INDIRECT("'"&amp;$A76&amp;"'!AZ13")</f>
        <v>0</v>
      </c>
      <c r="M76" s="131" t="e">
        <f t="shared" ref="M76:M102" ca="1" si="27">SUM(L76/B76*100)</f>
        <v>#DIV/0!</v>
      </c>
    </row>
    <row r="77" spans="1:15" ht="15" customHeight="1" x14ac:dyDescent="0.35">
      <c r="A77" s="198" t="s">
        <v>2511</v>
      </c>
      <c r="B77" s="19">
        <f t="shared" ref="B77:B101" ca="1" si="28">INDIRECT("'"&amp;$A77&amp;"'!AW39")</f>
        <v>0</v>
      </c>
      <c r="C77" s="19">
        <f t="shared" ref="C77:C101" ca="1" si="29">INDIRECT("'"&amp;$A77&amp;"'!AM35")</f>
        <v>0</v>
      </c>
      <c r="D77" s="19">
        <f t="shared" ref="D77:D101" ca="1" si="30">INDIRECT("'"&amp;$A77&amp;"'!AP12")</f>
        <v>0</v>
      </c>
      <c r="E77" s="19">
        <f t="shared" ref="E77:E101" ca="1" si="31">INDIRECT("'"&amp;$A77&amp;"'!AM12")</f>
        <v>0</v>
      </c>
      <c r="F77" s="167" t="e">
        <f t="shared" ref="F77:F102" ca="1" si="32">SUM(E77/C77*100)</f>
        <v>#DIV/0!</v>
      </c>
      <c r="G77" s="19">
        <f t="shared" ref="G77:G101" ca="1" si="33">INDIRECT("'"&amp;$A77&amp;"'!AZ12")</f>
        <v>0</v>
      </c>
      <c r="H77" s="164" t="e">
        <f t="shared" ca="1" si="26"/>
        <v>#DIV/0!</v>
      </c>
      <c r="I77" s="19">
        <f t="shared" ref="I77:I101" ca="1" si="34">INDIRECT("'"&amp;$A77&amp;"'!AP13")</f>
        <v>0</v>
      </c>
      <c r="J77" s="19">
        <f t="shared" ref="J77:J101" ca="1" si="35">INDIRECT("'"&amp;$A77&amp;"'!AM13")</f>
        <v>0</v>
      </c>
      <c r="K77" s="131" t="e">
        <f t="shared" ref="K77:K102" ca="1" si="36">SUM(J77/C77*100)</f>
        <v>#DIV/0!</v>
      </c>
      <c r="L77" s="19">
        <f t="shared" ref="L77:L101" ca="1" si="37">INDIRECT("'"&amp;$A77&amp;"'!AZ13")</f>
        <v>0</v>
      </c>
      <c r="M77" s="131" t="e">
        <f t="shared" ca="1" si="27"/>
        <v>#DIV/0!</v>
      </c>
    </row>
    <row r="78" spans="1:15" ht="15" customHeight="1" x14ac:dyDescent="0.35">
      <c r="A78" s="198" t="s">
        <v>2510</v>
      </c>
      <c r="B78" s="19">
        <f t="shared" ca="1" si="28"/>
        <v>0</v>
      </c>
      <c r="C78" s="19">
        <f t="shared" ca="1" si="29"/>
        <v>0</v>
      </c>
      <c r="D78" s="19">
        <f t="shared" ca="1" si="30"/>
        <v>0</v>
      </c>
      <c r="E78" s="19">
        <f t="shared" ca="1" si="31"/>
        <v>0</v>
      </c>
      <c r="F78" s="167" t="e">
        <f t="shared" ca="1" si="32"/>
        <v>#DIV/0!</v>
      </c>
      <c r="G78" s="19">
        <f t="shared" ca="1" si="33"/>
        <v>0</v>
      </c>
      <c r="H78" s="164" t="e">
        <f t="shared" ca="1" si="26"/>
        <v>#DIV/0!</v>
      </c>
      <c r="I78" s="19">
        <f t="shared" ca="1" si="34"/>
        <v>0</v>
      </c>
      <c r="J78" s="19">
        <f t="shared" ca="1" si="35"/>
        <v>0</v>
      </c>
      <c r="K78" s="131" t="e">
        <f t="shared" ca="1" si="36"/>
        <v>#DIV/0!</v>
      </c>
      <c r="L78" s="19">
        <f t="shared" ca="1" si="37"/>
        <v>0</v>
      </c>
      <c r="M78" s="131" t="e">
        <f t="shared" ca="1" si="27"/>
        <v>#DIV/0!</v>
      </c>
    </row>
    <row r="79" spans="1:15" ht="15" customHeight="1" x14ac:dyDescent="0.35">
      <c r="A79" s="198" t="s">
        <v>3613</v>
      </c>
      <c r="B79" s="19">
        <f t="shared" ca="1" si="28"/>
        <v>0</v>
      </c>
      <c r="C79" s="19">
        <f t="shared" ca="1" si="29"/>
        <v>0</v>
      </c>
      <c r="D79" s="19">
        <f t="shared" ca="1" si="30"/>
        <v>0</v>
      </c>
      <c r="E79" s="19">
        <f t="shared" ca="1" si="31"/>
        <v>0</v>
      </c>
      <c r="F79" s="167" t="e">
        <f t="shared" ca="1" si="32"/>
        <v>#DIV/0!</v>
      </c>
      <c r="G79" s="19">
        <f t="shared" ca="1" si="33"/>
        <v>0</v>
      </c>
      <c r="H79" s="164" t="e">
        <f t="shared" ca="1" si="26"/>
        <v>#DIV/0!</v>
      </c>
      <c r="I79" s="19">
        <f t="shared" ca="1" si="34"/>
        <v>0</v>
      </c>
      <c r="J79" s="19">
        <f t="shared" ca="1" si="35"/>
        <v>0</v>
      </c>
      <c r="K79" s="131" t="e">
        <f t="shared" ca="1" si="36"/>
        <v>#DIV/0!</v>
      </c>
      <c r="L79" s="19">
        <f t="shared" ca="1" si="37"/>
        <v>0</v>
      </c>
      <c r="M79" s="131" t="e">
        <f t="shared" ca="1" si="27"/>
        <v>#DIV/0!</v>
      </c>
    </row>
    <row r="80" spans="1:15" ht="15" customHeight="1" x14ac:dyDescent="0.35">
      <c r="A80" s="198" t="s">
        <v>2509</v>
      </c>
      <c r="B80" s="19">
        <f t="shared" ca="1" si="28"/>
        <v>0</v>
      </c>
      <c r="C80" s="19">
        <f t="shared" ca="1" si="29"/>
        <v>0</v>
      </c>
      <c r="D80" s="19">
        <f t="shared" ca="1" si="30"/>
        <v>0</v>
      </c>
      <c r="E80" s="19">
        <f t="shared" ca="1" si="31"/>
        <v>0</v>
      </c>
      <c r="F80" s="167" t="e">
        <f t="shared" ca="1" si="32"/>
        <v>#DIV/0!</v>
      </c>
      <c r="G80" s="19">
        <f t="shared" ca="1" si="33"/>
        <v>0</v>
      </c>
      <c r="H80" s="164" t="e">
        <f t="shared" ca="1" si="26"/>
        <v>#DIV/0!</v>
      </c>
      <c r="I80" s="19">
        <f t="shared" ca="1" si="34"/>
        <v>0</v>
      </c>
      <c r="J80" s="19">
        <f t="shared" ca="1" si="35"/>
        <v>0</v>
      </c>
      <c r="K80" s="131" t="e">
        <f t="shared" ca="1" si="36"/>
        <v>#DIV/0!</v>
      </c>
      <c r="L80" s="19">
        <f t="shared" ca="1" si="37"/>
        <v>0</v>
      </c>
      <c r="M80" s="131" t="e">
        <f t="shared" ca="1" si="27"/>
        <v>#DIV/0!</v>
      </c>
    </row>
    <row r="81" spans="1:14" ht="15" customHeight="1" x14ac:dyDescent="0.35">
      <c r="A81" s="198" t="s">
        <v>2508</v>
      </c>
      <c r="B81" s="19">
        <f t="shared" ca="1" si="28"/>
        <v>0</v>
      </c>
      <c r="C81" s="19">
        <f t="shared" ca="1" si="29"/>
        <v>0</v>
      </c>
      <c r="D81" s="19">
        <f t="shared" ca="1" si="30"/>
        <v>0</v>
      </c>
      <c r="E81" s="19">
        <f t="shared" ca="1" si="31"/>
        <v>0</v>
      </c>
      <c r="F81" s="167" t="e">
        <f t="shared" ca="1" si="32"/>
        <v>#DIV/0!</v>
      </c>
      <c r="G81" s="19">
        <f t="shared" ca="1" si="33"/>
        <v>0</v>
      </c>
      <c r="H81" s="164" t="e">
        <f t="shared" ca="1" si="26"/>
        <v>#DIV/0!</v>
      </c>
      <c r="I81" s="19">
        <f t="shared" ca="1" si="34"/>
        <v>0</v>
      </c>
      <c r="J81" s="19">
        <f t="shared" ca="1" si="35"/>
        <v>0</v>
      </c>
      <c r="K81" s="131" t="e">
        <f t="shared" ca="1" si="36"/>
        <v>#DIV/0!</v>
      </c>
      <c r="L81" s="19">
        <f t="shared" ca="1" si="37"/>
        <v>0</v>
      </c>
      <c r="M81" s="131" t="e">
        <f t="shared" ca="1" si="27"/>
        <v>#DIV/0!</v>
      </c>
    </row>
    <row r="82" spans="1:14" ht="15" customHeight="1" x14ac:dyDescent="0.35">
      <c r="A82" s="198" t="s">
        <v>2507</v>
      </c>
      <c r="B82" s="19">
        <f t="shared" ca="1" si="28"/>
        <v>0</v>
      </c>
      <c r="C82" s="19">
        <f t="shared" ca="1" si="29"/>
        <v>0</v>
      </c>
      <c r="D82" s="19">
        <f t="shared" ca="1" si="30"/>
        <v>0</v>
      </c>
      <c r="E82" s="19">
        <f t="shared" ca="1" si="31"/>
        <v>0</v>
      </c>
      <c r="F82" s="167" t="e">
        <f t="shared" ca="1" si="32"/>
        <v>#DIV/0!</v>
      </c>
      <c r="G82" s="19">
        <f t="shared" ca="1" si="33"/>
        <v>0</v>
      </c>
      <c r="H82" s="164" t="e">
        <f t="shared" ca="1" si="26"/>
        <v>#DIV/0!</v>
      </c>
      <c r="I82" s="19">
        <f t="shared" ca="1" si="34"/>
        <v>0</v>
      </c>
      <c r="J82" s="19">
        <f t="shared" ca="1" si="35"/>
        <v>0</v>
      </c>
      <c r="K82" s="131" t="e">
        <f t="shared" ca="1" si="36"/>
        <v>#DIV/0!</v>
      </c>
      <c r="L82" s="19">
        <f t="shared" ca="1" si="37"/>
        <v>0</v>
      </c>
      <c r="M82" s="131" t="e">
        <f t="shared" ca="1" si="27"/>
        <v>#DIV/0!</v>
      </c>
    </row>
    <row r="83" spans="1:14" ht="15" customHeight="1" x14ac:dyDescent="0.35">
      <c r="A83" s="198" t="s">
        <v>3617</v>
      </c>
      <c r="B83" s="19">
        <f t="shared" ca="1" si="28"/>
        <v>0</v>
      </c>
      <c r="C83" s="19">
        <f t="shared" ca="1" si="29"/>
        <v>0</v>
      </c>
      <c r="D83" s="19">
        <f t="shared" ca="1" si="30"/>
        <v>0</v>
      </c>
      <c r="E83" s="19">
        <f t="shared" ca="1" si="31"/>
        <v>0</v>
      </c>
      <c r="F83" s="167" t="e">
        <f t="shared" ca="1" si="32"/>
        <v>#DIV/0!</v>
      </c>
      <c r="G83" s="19">
        <f t="shared" ca="1" si="33"/>
        <v>0</v>
      </c>
      <c r="H83" s="164" t="e">
        <f t="shared" ca="1" si="26"/>
        <v>#DIV/0!</v>
      </c>
      <c r="I83" s="19">
        <f t="shared" ca="1" si="34"/>
        <v>0</v>
      </c>
      <c r="J83" s="19">
        <f t="shared" ca="1" si="35"/>
        <v>0</v>
      </c>
      <c r="K83" s="131" t="e">
        <f t="shared" ca="1" si="36"/>
        <v>#DIV/0!</v>
      </c>
      <c r="L83" s="19">
        <f t="shared" ca="1" si="37"/>
        <v>0</v>
      </c>
      <c r="M83" s="131" t="e">
        <f t="shared" ca="1" si="27"/>
        <v>#DIV/0!</v>
      </c>
    </row>
    <row r="84" spans="1:14" ht="15" customHeight="1" x14ac:dyDescent="0.35">
      <c r="A84" s="198" t="s">
        <v>2506</v>
      </c>
      <c r="B84" s="19">
        <f t="shared" ca="1" si="28"/>
        <v>0</v>
      </c>
      <c r="C84" s="19">
        <f t="shared" ca="1" si="29"/>
        <v>0</v>
      </c>
      <c r="D84" s="19">
        <f t="shared" ca="1" si="30"/>
        <v>0</v>
      </c>
      <c r="E84" s="19">
        <f t="shared" ca="1" si="31"/>
        <v>0</v>
      </c>
      <c r="F84" s="167" t="e">
        <f t="shared" ca="1" si="32"/>
        <v>#DIV/0!</v>
      </c>
      <c r="G84" s="19">
        <f t="shared" ca="1" si="33"/>
        <v>0</v>
      </c>
      <c r="H84" s="164" t="e">
        <f t="shared" ca="1" si="26"/>
        <v>#DIV/0!</v>
      </c>
      <c r="I84" s="19">
        <f t="shared" ca="1" si="34"/>
        <v>0</v>
      </c>
      <c r="J84" s="19">
        <f t="shared" ca="1" si="35"/>
        <v>0</v>
      </c>
      <c r="K84" s="131" t="e">
        <f t="shared" ca="1" si="36"/>
        <v>#DIV/0!</v>
      </c>
      <c r="L84" s="19">
        <f t="shared" ca="1" si="37"/>
        <v>0</v>
      </c>
      <c r="M84" s="131" t="e">
        <f t="shared" ca="1" si="27"/>
        <v>#DIV/0!</v>
      </c>
    </row>
    <row r="85" spans="1:14" ht="15" customHeight="1" x14ac:dyDescent="0.35">
      <c r="A85" s="198" t="s">
        <v>2505</v>
      </c>
      <c r="B85" s="19">
        <f t="shared" ca="1" si="28"/>
        <v>40</v>
      </c>
      <c r="C85" s="19">
        <f t="shared" ca="1" si="29"/>
        <v>75333</v>
      </c>
      <c r="D85" s="19">
        <f t="shared" ca="1" si="30"/>
        <v>8</v>
      </c>
      <c r="E85" s="19">
        <f t="shared" ca="1" si="31"/>
        <v>10071</v>
      </c>
      <c r="F85" s="167">
        <f t="shared" ca="1" si="32"/>
        <v>13.36864322408506</v>
      </c>
      <c r="G85" s="19">
        <f t="shared" ca="1" si="33"/>
        <v>7</v>
      </c>
      <c r="H85" s="164">
        <f t="shared" ca="1" si="26"/>
        <v>17.5</v>
      </c>
      <c r="I85" s="19">
        <f t="shared" ca="1" si="34"/>
        <v>7</v>
      </c>
      <c r="J85" s="19">
        <f t="shared" ca="1" si="35"/>
        <v>2556</v>
      </c>
      <c r="K85" s="131">
        <f t="shared" ca="1" si="36"/>
        <v>3.3929353669706499</v>
      </c>
      <c r="L85" s="19">
        <f t="shared" ca="1" si="37"/>
        <v>0</v>
      </c>
      <c r="M85" s="131">
        <f t="shared" ca="1" si="27"/>
        <v>0</v>
      </c>
    </row>
    <row r="86" spans="1:14" ht="15" customHeight="1" x14ac:dyDescent="0.35">
      <c r="A86" s="198" t="s">
        <v>2504</v>
      </c>
      <c r="B86" s="19">
        <f t="shared" ca="1" si="28"/>
        <v>0</v>
      </c>
      <c r="C86" s="19">
        <f t="shared" ca="1" si="29"/>
        <v>0</v>
      </c>
      <c r="D86" s="19">
        <f t="shared" ca="1" si="30"/>
        <v>0</v>
      </c>
      <c r="E86" s="19">
        <f t="shared" ca="1" si="31"/>
        <v>0</v>
      </c>
      <c r="F86" s="167" t="e">
        <f t="shared" ca="1" si="32"/>
        <v>#DIV/0!</v>
      </c>
      <c r="G86" s="19">
        <f t="shared" ca="1" si="33"/>
        <v>0</v>
      </c>
      <c r="H86" s="164" t="e">
        <f t="shared" ca="1" si="26"/>
        <v>#DIV/0!</v>
      </c>
      <c r="I86" s="19">
        <f t="shared" ca="1" si="34"/>
        <v>0</v>
      </c>
      <c r="J86" s="19">
        <f t="shared" ca="1" si="35"/>
        <v>0</v>
      </c>
      <c r="K86" s="131" t="e">
        <f t="shared" ca="1" si="36"/>
        <v>#DIV/0!</v>
      </c>
      <c r="L86" s="19">
        <f t="shared" ca="1" si="37"/>
        <v>0</v>
      </c>
      <c r="M86" s="131" t="e">
        <f t="shared" ca="1" si="27"/>
        <v>#DIV/0!</v>
      </c>
    </row>
    <row r="87" spans="1:14" ht="15" customHeight="1" x14ac:dyDescent="0.35">
      <c r="A87" s="198" t="s">
        <v>2503</v>
      </c>
      <c r="B87" s="19">
        <f t="shared" ca="1" si="28"/>
        <v>0</v>
      </c>
      <c r="C87" s="19">
        <f t="shared" ca="1" si="29"/>
        <v>0</v>
      </c>
      <c r="D87" s="19">
        <f t="shared" ca="1" si="30"/>
        <v>0</v>
      </c>
      <c r="E87" s="19">
        <f t="shared" ca="1" si="31"/>
        <v>0</v>
      </c>
      <c r="F87" s="167" t="e">
        <f t="shared" ca="1" si="32"/>
        <v>#DIV/0!</v>
      </c>
      <c r="G87" s="19">
        <f t="shared" ca="1" si="33"/>
        <v>0</v>
      </c>
      <c r="H87" s="164" t="e">
        <f t="shared" ca="1" si="26"/>
        <v>#DIV/0!</v>
      </c>
      <c r="I87" s="19">
        <f t="shared" ca="1" si="34"/>
        <v>0</v>
      </c>
      <c r="J87" s="19">
        <f t="shared" ca="1" si="35"/>
        <v>0</v>
      </c>
      <c r="K87" s="131" t="e">
        <f t="shared" ca="1" si="36"/>
        <v>#DIV/0!</v>
      </c>
      <c r="L87" s="19">
        <f t="shared" ca="1" si="37"/>
        <v>0</v>
      </c>
      <c r="M87" s="131" t="e">
        <f t="shared" ca="1" si="27"/>
        <v>#DIV/0!</v>
      </c>
    </row>
    <row r="88" spans="1:14" ht="15" customHeight="1" x14ac:dyDescent="0.35">
      <c r="A88" s="198" t="s">
        <v>1335</v>
      </c>
      <c r="B88" s="19">
        <f t="shared" ca="1" si="28"/>
        <v>0</v>
      </c>
      <c r="C88" s="19">
        <f t="shared" ca="1" si="29"/>
        <v>0</v>
      </c>
      <c r="D88" s="19">
        <f t="shared" ca="1" si="30"/>
        <v>0</v>
      </c>
      <c r="E88" s="19">
        <f t="shared" ca="1" si="31"/>
        <v>0</v>
      </c>
      <c r="F88" s="167" t="e">
        <f t="shared" ca="1" si="32"/>
        <v>#DIV/0!</v>
      </c>
      <c r="G88" s="19">
        <f t="shared" ca="1" si="33"/>
        <v>0</v>
      </c>
      <c r="H88" s="164" t="e">
        <f t="shared" ca="1" si="26"/>
        <v>#DIV/0!</v>
      </c>
      <c r="I88" s="19">
        <f t="shared" ca="1" si="34"/>
        <v>0</v>
      </c>
      <c r="J88" s="19">
        <f t="shared" ca="1" si="35"/>
        <v>0</v>
      </c>
      <c r="K88" s="131" t="e">
        <f t="shared" ca="1" si="36"/>
        <v>#DIV/0!</v>
      </c>
      <c r="L88" s="19">
        <f t="shared" ca="1" si="37"/>
        <v>0</v>
      </c>
      <c r="M88" s="131" t="e">
        <f t="shared" ca="1" si="27"/>
        <v>#DIV/0!</v>
      </c>
    </row>
    <row r="89" spans="1:14" ht="15" customHeight="1" x14ac:dyDescent="0.35">
      <c r="A89" s="198" t="s">
        <v>2502</v>
      </c>
      <c r="B89" s="19">
        <f t="shared" ca="1" si="28"/>
        <v>0</v>
      </c>
      <c r="C89" s="19">
        <f t="shared" ca="1" si="29"/>
        <v>0</v>
      </c>
      <c r="D89" s="19">
        <f t="shared" ca="1" si="30"/>
        <v>0</v>
      </c>
      <c r="E89" s="19">
        <f t="shared" ca="1" si="31"/>
        <v>0</v>
      </c>
      <c r="F89" s="167" t="e">
        <f t="shared" ca="1" si="32"/>
        <v>#DIV/0!</v>
      </c>
      <c r="G89" s="19">
        <f t="shared" ca="1" si="33"/>
        <v>0</v>
      </c>
      <c r="H89" s="164" t="e">
        <f t="shared" ca="1" si="26"/>
        <v>#DIV/0!</v>
      </c>
      <c r="I89" s="19">
        <f t="shared" ca="1" si="34"/>
        <v>0</v>
      </c>
      <c r="J89" s="19">
        <f t="shared" ca="1" si="35"/>
        <v>0</v>
      </c>
      <c r="K89" s="131" t="e">
        <f t="shared" ca="1" si="36"/>
        <v>#DIV/0!</v>
      </c>
      <c r="L89" s="19">
        <f t="shared" ca="1" si="37"/>
        <v>0</v>
      </c>
      <c r="M89" s="131" t="e">
        <f t="shared" ca="1" si="27"/>
        <v>#DIV/0!</v>
      </c>
    </row>
    <row r="90" spans="1:14" ht="15" customHeight="1" x14ac:dyDescent="0.35">
      <c r="A90" s="198" t="s">
        <v>2501</v>
      </c>
      <c r="B90" s="19">
        <f t="shared" ca="1" si="28"/>
        <v>0</v>
      </c>
      <c r="C90" s="19">
        <f t="shared" ca="1" si="29"/>
        <v>0</v>
      </c>
      <c r="D90" s="19">
        <f t="shared" ca="1" si="30"/>
        <v>0</v>
      </c>
      <c r="E90" s="19">
        <f t="shared" ca="1" si="31"/>
        <v>0</v>
      </c>
      <c r="F90" s="167" t="e">
        <f t="shared" ca="1" si="32"/>
        <v>#DIV/0!</v>
      </c>
      <c r="G90" s="19">
        <f t="shared" ca="1" si="33"/>
        <v>0</v>
      </c>
      <c r="H90" s="164" t="e">
        <f t="shared" ca="1" si="26"/>
        <v>#DIV/0!</v>
      </c>
      <c r="I90" s="19">
        <f t="shared" ca="1" si="34"/>
        <v>0</v>
      </c>
      <c r="J90" s="19">
        <f t="shared" ca="1" si="35"/>
        <v>0</v>
      </c>
      <c r="K90" s="131" t="e">
        <f t="shared" ca="1" si="36"/>
        <v>#DIV/0!</v>
      </c>
      <c r="L90" s="19">
        <f t="shared" ca="1" si="37"/>
        <v>0</v>
      </c>
      <c r="M90" s="131" t="e">
        <f t="shared" ca="1" si="27"/>
        <v>#DIV/0!</v>
      </c>
      <c r="N90" s="121"/>
    </row>
    <row r="91" spans="1:14" ht="15" customHeight="1" x14ac:dyDescent="0.35">
      <c r="A91" s="198" t="s">
        <v>2500</v>
      </c>
      <c r="B91" s="19">
        <f t="shared" ca="1" si="28"/>
        <v>0</v>
      </c>
      <c r="C91" s="19">
        <f t="shared" ca="1" si="29"/>
        <v>0</v>
      </c>
      <c r="D91" s="19">
        <f t="shared" ca="1" si="30"/>
        <v>0</v>
      </c>
      <c r="E91" s="19">
        <f t="shared" ca="1" si="31"/>
        <v>0</v>
      </c>
      <c r="F91" s="167" t="e">
        <f t="shared" ca="1" si="32"/>
        <v>#DIV/0!</v>
      </c>
      <c r="G91" s="19">
        <f t="shared" ca="1" si="33"/>
        <v>0</v>
      </c>
      <c r="H91" s="164" t="e">
        <f t="shared" ca="1" si="26"/>
        <v>#DIV/0!</v>
      </c>
      <c r="I91" s="19">
        <f t="shared" ca="1" si="34"/>
        <v>0</v>
      </c>
      <c r="J91" s="19">
        <f t="shared" ca="1" si="35"/>
        <v>0</v>
      </c>
      <c r="K91" s="131" t="e">
        <f t="shared" ca="1" si="36"/>
        <v>#DIV/0!</v>
      </c>
      <c r="L91" s="19">
        <f t="shared" ca="1" si="37"/>
        <v>0</v>
      </c>
      <c r="M91" s="131" t="e">
        <f t="shared" ca="1" si="27"/>
        <v>#DIV/0!</v>
      </c>
    </row>
    <row r="92" spans="1:14" ht="15" customHeight="1" x14ac:dyDescent="0.35">
      <c r="A92" s="198" t="s">
        <v>2499</v>
      </c>
      <c r="B92" s="19">
        <f t="shared" ca="1" si="28"/>
        <v>0</v>
      </c>
      <c r="C92" s="19">
        <f t="shared" ca="1" si="29"/>
        <v>0</v>
      </c>
      <c r="D92" s="19">
        <f t="shared" ca="1" si="30"/>
        <v>0</v>
      </c>
      <c r="E92" s="19">
        <f t="shared" ca="1" si="31"/>
        <v>0</v>
      </c>
      <c r="F92" s="167" t="e">
        <f t="shared" ca="1" si="32"/>
        <v>#DIV/0!</v>
      </c>
      <c r="G92" s="19">
        <f t="shared" ca="1" si="33"/>
        <v>0</v>
      </c>
      <c r="H92" s="164" t="e">
        <f t="shared" ca="1" si="26"/>
        <v>#DIV/0!</v>
      </c>
      <c r="I92" s="19">
        <f t="shared" ca="1" si="34"/>
        <v>0</v>
      </c>
      <c r="J92" s="19">
        <f t="shared" ca="1" si="35"/>
        <v>0</v>
      </c>
      <c r="K92" s="131" t="e">
        <f t="shared" ca="1" si="36"/>
        <v>#DIV/0!</v>
      </c>
      <c r="L92" s="19">
        <f t="shared" ca="1" si="37"/>
        <v>0</v>
      </c>
      <c r="M92" s="131" t="e">
        <f t="shared" ca="1" si="27"/>
        <v>#DIV/0!</v>
      </c>
    </row>
    <row r="93" spans="1:14" ht="15" customHeight="1" x14ac:dyDescent="0.35">
      <c r="A93" s="198" t="s">
        <v>2498</v>
      </c>
      <c r="B93" s="19">
        <f t="shared" ca="1" si="28"/>
        <v>0</v>
      </c>
      <c r="C93" s="19">
        <f t="shared" ca="1" si="29"/>
        <v>0</v>
      </c>
      <c r="D93" s="19">
        <f t="shared" ca="1" si="30"/>
        <v>0</v>
      </c>
      <c r="E93" s="19">
        <f t="shared" ca="1" si="31"/>
        <v>0</v>
      </c>
      <c r="F93" s="167" t="e">
        <f t="shared" ca="1" si="32"/>
        <v>#DIV/0!</v>
      </c>
      <c r="G93" s="19">
        <f t="shared" ca="1" si="33"/>
        <v>0</v>
      </c>
      <c r="H93" s="164" t="e">
        <f t="shared" ca="1" si="26"/>
        <v>#DIV/0!</v>
      </c>
      <c r="I93" s="19">
        <f t="shared" ca="1" si="34"/>
        <v>0</v>
      </c>
      <c r="J93" s="19">
        <f t="shared" ca="1" si="35"/>
        <v>0</v>
      </c>
      <c r="K93" s="131" t="e">
        <f t="shared" ca="1" si="36"/>
        <v>#DIV/0!</v>
      </c>
      <c r="L93" s="19">
        <f t="shared" ca="1" si="37"/>
        <v>0</v>
      </c>
      <c r="M93" s="131" t="e">
        <f t="shared" ca="1" si="27"/>
        <v>#DIV/0!</v>
      </c>
    </row>
    <row r="94" spans="1:14" ht="15" customHeight="1" x14ac:dyDescent="0.35">
      <c r="A94" s="198" t="s">
        <v>2497</v>
      </c>
      <c r="B94" s="19">
        <f t="shared" ca="1" si="28"/>
        <v>0</v>
      </c>
      <c r="C94" s="19">
        <f t="shared" ca="1" si="29"/>
        <v>0</v>
      </c>
      <c r="D94" s="19">
        <f t="shared" ca="1" si="30"/>
        <v>0</v>
      </c>
      <c r="E94" s="19">
        <f t="shared" ca="1" si="31"/>
        <v>0</v>
      </c>
      <c r="F94" s="167" t="e">
        <f t="shared" ca="1" si="32"/>
        <v>#DIV/0!</v>
      </c>
      <c r="G94" s="19">
        <f t="shared" ca="1" si="33"/>
        <v>0</v>
      </c>
      <c r="H94" s="164" t="e">
        <f t="shared" ca="1" si="26"/>
        <v>#DIV/0!</v>
      </c>
      <c r="I94" s="19">
        <f t="shared" ca="1" si="34"/>
        <v>0</v>
      </c>
      <c r="J94" s="19">
        <f t="shared" ca="1" si="35"/>
        <v>0</v>
      </c>
      <c r="K94" s="131" t="e">
        <f t="shared" ca="1" si="36"/>
        <v>#DIV/0!</v>
      </c>
      <c r="L94" s="19">
        <f t="shared" ca="1" si="37"/>
        <v>0</v>
      </c>
      <c r="M94" s="131" t="e">
        <f t="shared" ca="1" si="27"/>
        <v>#DIV/0!</v>
      </c>
    </row>
    <row r="95" spans="1:14" ht="15" customHeight="1" x14ac:dyDescent="0.35">
      <c r="A95" s="198" t="s">
        <v>2496</v>
      </c>
      <c r="B95" s="19">
        <f t="shared" ca="1" si="28"/>
        <v>0</v>
      </c>
      <c r="C95" s="19">
        <f t="shared" ca="1" si="29"/>
        <v>0</v>
      </c>
      <c r="D95" s="19">
        <f t="shared" ca="1" si="30"/>
        <v>0</v>
      </c>
      <c r="E95" s="19">
        <f t="shared" ca="1" si="31"/>
        <v>0</v>
      </c>
      <c r="F95" s="167" t="e">
        <f t="shared" ca="1" si="32"/>
        <v>#DIV/0!</v>
      </c>
      <c r="G95" s="19">
        <f t="shared" ca="1" si="33"/>
        <v>0</v>
      </c>
      <c r="H95" s="164" t="e">
        <f t="shared" ca="1" si="26"/>
        <v>#DIV/0!</v>
      </c>
      <c r="I95" s="19">
        <f t="shared" ca="1" si="34"/>
        <v>0</v>
      </c>
      <c r="J95" s="19">
        <f t="shared" ca="1" si="35"/>
        <v>0</v>
      </c>
      <c r="K95" s="131" t="e">
        <f t="shared" ca="1" si="36"/>
        <v>#DIV/0!</v>
      </c>
      <c r="L95" s="19">
        <f t="shared" ca="1" si="37"/>
        <v>0</v>
      </c>
      <c r="M95" s="131" t="e">
        <f t="shared" ca="1" si="27"/>
        <v>#DIV/0!</v>
      </c>
    </row>
    <row r="96" spans="1:14" ht="15" customHeight="1" x14ac:dyDescent="0.35">
      <c r="A96" s="198" t="s">
        <v>2495</v>
      </c>
      <c r="B96" s="19">
        <f t="shared" ca="1" si="28"/>
        <v>0</v>
      </c>
      <c r="C96" s="19">
        <f t="shared" ca="1" si="29"/>
        <v>0</v>
      </c>
      <c r="D96" s="19">
        <f t="shared" ca="1" si="30"/>
        <v>0</v>
      </c>
      <c r="E96" s="19">
        <f t="shared" ca="1" si="31"/>
        <v>0</v>
      </c>
      <c r="F96" s="167" t="e">
        <f t="shared" ca="1" si="32"/>
        <v>#DIV/0!</v>
      </c>
      <c r="G96" s="19">
        <f t="shared" ca="1" si="33"/>
        <v>0</v>
      </c>
      <c r="H96" s="164" t="e">
        <f t="shared" ca="1" si="26"/>
        <v>#DIV/0!</v>
      </c>
      <c r="I96" s="19">
        <f t="shared" ca="1" si="34"/>
        <v>0</v>
      </c>
      <c r="J96" s="19">
        <f t="shared" ca="1" si="35"/>
        <v>0</v>
      </c>
      <c r="K96" s="131" t="e">
        <f t="shared" ca="1" si="36"/>
        <v>#DIV/0!</v>
      </c>
      <c r="L96" s="19">
        <f t="shared" ca="1" si="37"/>
        <v>0</v>
      </c>
      <c r="M96" s="131" t="e">
        <f t="shared" ca="1" si="27"/>
        <v>#DIV/0!</v>
      </c>
    </row>
    <row r="97" spans="1:15" ht="15" customHeight="1" x14ac:dyDescent="0.35">
      <c r="A97" s="198" t="s">
        <v>2494</v>
      </c>
      <c r="B97" s="19">
        <f t="shared" ca="1" si="28"/>
        <v>0</v>
      </c>
      <c r="C97" s="19">
        <f t="shared" ca="1" si="29"/>
        <v>0</v>
      </c>
      <c r="D97" s="19">
        <f t="shared" ca="1" si="30"/>
        <v>0</v>
      </c>
      <c r="E97" s="19">
        <f t="shared" ca="1" si="31"/>
        <v>0</v>
      </c>
      <c r="F97" s="167" t="e">
        <f t="shared" ca="1" si="32"/>
        <v>#DIV/0!</v>
      </c>
      <c r="G97" s="19">
        <f t="shared" ca="1" si="33"/>
        <v>0</v>
      </c>
      <c r="H97" s="164" t="e">
        <f t="shared" ca="1" si="26"/>
        <v>#DIV/0!</v>
      </c>
      <c r="I97" s="19">
        <f t="shared" ca="1" si="34"/>
        <v>0</v>
      </c>
      <c r="J97" s="19">
        <f t="shared" ca="1" si="35"/>
        <v>0</v>
      </c>
      <c r="K97" s="131" t="e">
        <f t="shared" ca="1" si="36"/>
        <v>#DIV/0!</v>
      </c>
      <c r="L97" s="19">
        <f t="shared" ca="1" si="37"/>
        <v>0</v>
      </c>
      <c r="M97" s="131" t="e">
        <f t="shared" ca="1" si="27"/>
        <v>#DIV/0!</v>
      </c>
    </row>
    <row r="98" spans="1:15" ht="15" customHeight="1" x14ac:dyDescent="0.35">
      <c r="A98" s="198" t="s">
        <v>2493</v>
      </c>
      <c r="B98" s="19">
        <f t="shared" ca="1" si="28"/>
        <v>0</v>
      </c>
      <c r="C98" s="19">
        <f t="shared" ca="1" si="29"/>
        <v>0</v>
      </c>
      <c r="D98" s="19">
        <f t="shared" ca="1" si="30"/>
        <v>0</v>
      </c>
      <c r="E98" s="19">
        <f t="shared" ca="1" si="31"/>
        <v>0</v>
      </c>
      <c r="F98" s="167" t="e">
        <f t="shared" ca="1" si="32"/>
        <v>#DIV/0!</v>
      </c>
      <c r="G98" s="19">
        <f t="shared" ca="1" si="33"/>
        <v>0</v>
      </c>
      <c r="H98" s="164" t="e">
        <f t="shared" ca="1" si="26"/>
        <v>#DIV/0!</v>
      </c>
      <c r="I98" s="19">
        <f t="shared" ca="1" si="34"/>
        <v>0</v>
      </c>
      <c r="J98" s="19">
        <f t="shared" ca="1" si="35"/>
        <v>0</v>
      </c>
      <c r="K98" s="131" t="e">
        <f t="shared" ca="1" si="36"/>
        <v>#DIV/0!</v>
      </c>
      <c r="L98" s="19">
        <f t="shared" ca="1" si="37"/>
        <v>0</v>
      </c>
      <c r="M98" s="131" t="e">
        <f t="shared" ca="1" si="27"/>
        <v>#DIV/0!</v>
      </c>
    </row>
    <row r="99" spans="1:15" ht="15" customHeight="1" x14ac:dyDescent="0.35">
      <c r="A99" s="198" t="s">
        <v>2492</v>
      </c>
      <c r="B99" s="19">
        <f t="shared" ca="1" si="28"/>
        <v>0</v>
      </c>
      <c r="C99" s="19">
        <f t="shared" ca="1" si="29"/>
        <v>0</v>
      </c>
      <c r="D99" s="19">
        <f t="shared" ca="1" si="30"/>
        <v>0</v>
      </c>
      <c r="E99" s="19">
        <f t="shared" ca="1" si="31"/>
        <v>0</v>
      </c>
      <c r="F99" s="167" t="e">
        <f t="shared" ca="1" si="32"/>
        <v>#DIV/0!</v>
      </c>
      <c r="G99" s="19">
        <f t="shared" ca="1" si="33"/>
        <v>0</v>
      </c>
      <c r="H99" s="164" t="e">
        <f t="shared" ca="1" si="26"/>
        <v>#DIV/0!</v>
      </c>
      <c r="I99" s="19">
        <f t="shared" ca="1" si="34"/>
        <v>0</v>
      </c>
      <c r="J99" s="19">
        <f t="shared" ca="1" si="35"/>
        <v>0</v>
      </c>
      <c r="K99" s="131" t="e">
        <f t="shared" ca="1" si="36"/>
        <v>#DIV/0!</v>
      </c>
      <c r="L99" s="19">
        <f t="shared" ca="1" si="37"/>
        <v>0</v>
      </c>
      <c r="M99" s="131" t="e">
        <f t="shared" ca="1" si="27"/>
        <v>#DIV/0!</v>
      </c>
    </row>
    <row r="100" spans="1:15" ht="15" customHeight="1" x14ac:dyDescent="0.35">
      <c r="A100" s="198" t="s">
        <v>2491</v>
      </c>
      <c r="B100" s="19">
        <f t="shared" ca="1" si="28"/>
        <v>0</v>
      </c>
      <c r="C100" s="19">
        <f t="shared" ca="1" si="29"/>
        <v>0</v>
      </c>
      <c r="D100" s="19">
        <f t="shared" ca="1" si="30"/>
        <v>0</v>
      </c>
      <c r="E100" s="19">
        <f t="shared" ca="1" si="31"/>
        <v>0</v>
      </c>
      <c r="F100" s="167" t="e">
        <f t="shared" ca="1" si="32"/>
        <v>#DIV/0!</v>
      </c>
      <c r="G100" s="19">
        <f t="shared" ca="1" si="33"/>
        <v>0</v>
      </c>
      <c r="H100" s="164" t="e">
        <f t="shared" ca="1" si="26"/>
        <v>#DIV/0!</v>
      </c>
      <c r="I100" s="19">
        <f t="shared" ca="1" si="34"/>
        <v>0</v>
      </c>
      <c r="J100" s="19">
        <f t="shared" ca="1" si="35"/>
        <v>0</v>
      </c>
      <c r="K100" s="131" t="e">
        <f t="shared" ca="1" si="36"/>
        <v>#DIV/0!</v>
      </c>
      <c r="L100" s="19">
        <f t="shared" ca="1" si="37"/>
        <v>0</v>
      </c>
      <c r="M100" s="131" t="e">
        <f t="shared" ca="1" si="27"/>
        <v>#DIV/0!</v>
      </c>
    </row>
    <row r="101" spans="1:15" ht="15" customHeight="1" x14ac:dyDescent="0.35">
      <c r="A101" s="197" t="s">
        <v>2490</v>
      </c>
      <c r="B101" s="19">
        <f t="shared" ca="1" si="28"/>
        <v>0</v>
      </c>
      <c r="C101" s="19">
        <f t="shared" ca="1" si="29"/>
        <v>0</v>
      </c>
      <c r="D101" s="19">
        <f t="shared" ca="1" si="30"/>
        <v>0</v>
      </c>
      <c r="E101" s="19">
        <f t="shared" ca="1" si="31"/>
        <v>0</v>
      </c>
      <c r="F101" s="167" t="e">
        <f t="shared" ca="1" si="32"/>
        <v>#DIV/0!</v>
      </c>
      <c r="G101" s="19">
        <f t="shared" ca="1" si="33"/>
        <v>0</v>
      </c>
      <c r="H101" s="164" t="e">
        <f t="shared" ca="1" si="26"/>
        <v>#DIV/0!</v>
      </c>
      <c r="I101" s="19">
        <f t="shared" ca="1" si="34"/>
        <v>0</v>
      </c>
      <c r="J101" s="19">
        <f t="shared" ca="1" si="35"/>
        <v>0</v>
      </c>
      <c r="K101" s="131" t="e">
        <f t="shared" ca="1" si="36"/>
        <v>#DIV/0!</v>
      </c>
      <c r="L101" s="19">
        <f t="shared" ca="1" si="37"/>
        <v>0</v>
      </c>
      <c r="M101" s="131" t="e">
        <f t="shared" ca="1" si="27"/>
        <v>#DIV/0!</v>
      </c>
    </row>
    <row r="102" spans="1:15" s="160" customFormat="1" ht="15" customHeight="1" x14ac:dyDescent="0.35">
      <c r="A102" s="122" t="s">
        <v>2529</v>
      </c>
      <c r="B102" s="130">
        <f ca="1">SUM(B76:B101)</f>
        <v>40</v>
      </c>
      <c r="C102" s="163">
        <f ca="1">SUM(C76:C101)</f>
        <v>75333</v>
      </c>
      <c r="D102" s="127">
        <f ca="1">SUM(D76:D101)</f>
        <v>8</v>
      </c>
      <c r="E102" s="126">
        <f ca="1">SUM(E76:E101)</f>
        <v>10071</v>
      </c>
      <c r="F102" s="167">
        <f t="shared" ca="1" si="32"/>
        <v>13.36864322408506</v>
      </c>
      <c r="G102" s="124">
        <f ca="1">SUM(G76:G101)</f>
        <v>7</v>
      </c>
      <c r="H102" s="151">
        <f t="shared" ca="1" si="26"/>
        <v>17.5</v>
      </c>
      <c r="I102" s="127">
        <f ca="1">SUM(I76:I101)</f>
        <v>7</v>
      </c>
      <c r="J102" s="126">
        <f ca="1">SUM(J76:J101)</f>
        <v>2556</v>
      </c>
      <c r="K102" s="131">
        <f t="shared" ca="1" si="36"/>
        <v>3.3929353669706499</v>
      </c>
      <c r="L102" s="124">
        <f ca="1">SUM(L76:L101)</f>
        <v>0</v>
      </c>
      <c r="M102" s="150">
        <f t="shared" ca="1" si="27"/>
        <v>0</v>
      </c>
      <c r="N102" s="162"/>
      <c r="O102" s="161"/>
    </row>
    <row r="103" spans="1:15" x14ac:dyDescent="0.35">
      <c r="E103" s="120" t="s">
        <v>2487</v>
      </c>
      <c r="F103" s="147"/>
      <c r="H103" s="147"/>
      <c r="J103" s="120" t="s">
        <v>2487</v>
      </c>
      <c r="K103" s="147"/>
      <c r="M103" s="147"/>
    </row>
    <row r="104" spans="1:15" x14ac:dyDescent="0.25">
      <c r="A104" s="79" t="s">
        <v>2558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</row>
    <row r="105" spans="1:15" x14ac:dyDescent="0.25">
      <c r="A105" s="79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</row>
    <row r="106" spans="1:15" s="77" customFormat="1" ht="29" x14ac:dyDescent="0.25">
      <c r="A106" s="80" t="s">
        <v>2557</v>
      </c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79"/>
      <c r="N106" s="136"/>
      <c r="O106" s="135"/>
    </row>
    <row r="107" spans="1:15" x14ac:dyDescent="0.35">
      <c r="N107" s="152"/>
    </row>
    <row r="108" spans="1:15" s="5" customFormat="1" ht="14.25" customHeight="1" x14ac:dyDescent="0.35">
      <c r="A108" s="289" t="s">
        <v>2513</v>
      </c>
      <c r="B108" s="302" t="s">
        <v>2556</v>
      </c>
      <c r="C108" s="303" t="s">
        <v>2555</v>
      </c>
      <c r="D108" s="293" t="s">
        <v>2575</v>
      </c>
      <c r="E108" s="294"/>
      <c r="F108" s="294"/>
      <c r="G108" s="294"/>
      <c r="H108" s="295"/>
      <c r="I108" s="293" t="s">
        <v>2594</v>
      </c>
      <c r="J108" s="294"/>
      <c r="K108" s="294"/>
      <c r="L108" s="294"/>
      <c r="M108" s="294"/>
      <c r="N108" s="168"/>
      <c r="O108" s="148"/>
    </row>
    <row r="109" spans="1:15" s="5" customFormat="1" ht="43.5" x14ac:dyDescent="0.35">
      <c r="A109" s="289"/>
      <c r="B109" s="302"/>
      <c r="C109" s="304"/>
      <c r="D109" s="133" t="s">
        <v>2554</v>
      </c>
      <c r="E109" s="112" t="s">
        <v>2553</v>
      </c>
      <c r="F109" s="111" t="s">
        <v>2539</v>
      </c>
      <c r="G109" s="111" t="s">
        <v>2552</v>
      </c>
      <c r="H109" s="134" t="s">
        <v>2537</v>
      </c>
      <c r="I109" s="133" t="s">
        <v>2554</v>
      </c>
      <c r="J109" s="112" t="s">
        <v>2553</v>
      </c>
      <c r="K109" s="111" t="s">
        <v>2539</v>
      </c>
      <c r="L109" s="111" t="s">
        <v>2552</v>
      </c>
      <c r="M109" s="111" t="s">
        <v>2537</v>
      </c>
      <c r="N109" s="168"/>
      <c r="O109" s="148"/>
    </row>
    <row r="110" spans="1:15" ht="15" customHeight="1" x14ac:dyDescent="0.35">
      <c r="A110" s="204" t="s">
        <v>2512</v>
      </c>
      <c r="B110" s="19">
        <f ca="1">INDIRECT("'"&amp;$A110&amp;"'!AW39")</f>
        <v>0</v>
      </c>
      <c r="C110" s="19">
        <f ca="1">INDIRECT("'"&amp;$A110&amp;"'!AM35")</f>
        <v>0</v>
      </c>
      <c r="D110" s="19">
        <f ca="1">INDIRECT("'"&amp;$A110&amp;"'!AP14")</f>
        <v>0</v>
      </c>
      <c r="E110" s="19">
        <f ca="1">INDIRECT("'"&amp;$A110&amp;"'!AM14")</f>
        <v>0</v>
      </c>
      <c r="F110" s="167" t="e">
        <f t="shared" ref="F110" ca="1" si="38">SUM(E110/C110*100)</f>
        <v>#DIV/0!</v>
      </c>
      <c r="G110" s="19">
        <f ca="1">INDIRECT("'"&amp;$A110&amp;"'!AZ14")</f>
        <v>0</v>
      </c>
      <c r="H110" s="166" t="e">
        <f t="shared" ref="H110:H136" ca="1" si="39">SUM(G110/B110*100)</f>
        <v>#DIV/0!</v>
      </c>
      <c r="I110" s="19">
        <f ca="1">INDIRECT("'"&amp;$A110&amp;"'!AP15")</f>
        <v>0</v>
      </c>
      <c r="J110" s="19">
        <f ca="1">INDIRECT("'"&amp;$A110&amp;"'!AM15")</f>
        <v>0</v>
      </c>
      <c r="K110" s="131" t="e">
        <f ca="1">SUM(J110/C110*100)</f>
        <v>#DIV/0!</v>
      </c>
      <c r="L110" s="19">
        <f ca="1">INDIRECT("'"&amp;$A110&amp;"'!AZ15")</f>
        <v>0</v>
      </c>
      <c r="M110" s="131" t="e">
        <f t="shared" ref="M110:M136" ca="1" si="40">SUM(L110/B110*100)</f>
        <v>#DIV/0!</v>
      </c>
    </row>
    <row r="111" spans="1:15" ht="15" customHeight="1" x14ac:dyDescent="0.35">
      <c r="A111" s="198" t="s">
        <v>2511</v>
      </c>
      <c r="B111" s="19">
        <f t="shared" ref="B111:B135" ca="1" si="41">INDIRECT("'"&amp;$A111&amp;"'!AW39")</f>
        <v>0</v>
      </c>
      <c r="C111" s="19">
        <f t="shared" ref="C111:C135" ca="1" si="42">INDIRECT("'"&amp;$A111&amp;"'!AM35")</f>
        <v>0</v>
      </c>
      <c r="D111" s="19">
        <f t="shared" ref="D111:D135" ca="1" si="43">INDIRECT("'"&amp;$A111&amp;"'!AP14")</f>
        <v>0</v>
      </c>
      <c r="E111" s="19">
        <f t="shared" ref="E111:E135" ca="1" si="44">INDIRECT("'"&amp;$A111&amp;"'!AM14")</f>
        <v>0</v>
      </c>
      <c r="F111" s="167" t="e">
        <f t="shared" ref="F111:F136" ca="1" si="45">SUM(E111/C111*100)</f>
        <v>#DIV/0!</v>
      </c>
      <c r="G111" s="19">
        <f t="shared" ref="G111:G135" ca="1" si="46">INDIRECT("'"&amp;$A111&amp;"'!AZ14")</f>
        <v>0</v>
      </c>
      <c r="H111" s="164" t="e">
        <f t="shared" ca="1" si="39"/>
        <v>#DIV/0!</v>
      </c>
      <c r="I111" s="19">
        <f t="shared" ref="I111:I135" ca="1" si="47">INDIRECT("'"&amp;$A111&amp;"'!AP15")</f>
        <v>0</v>
      </c>
      <c r="J111" s="19">
        <f t="shared" ref="J111:J135" ca="1" si="48">INDIRECT("'"&amp;$A111&amp;"'!AM15")</f>
        <v>0</v>
      </c>
      <c r="K111" s="131" t="e">
        <f t="shared" ref="K111:K136" ca="1" si="49">SUM(J111/C111*100)</f>
        <v>#DIV/0!</v>
      </c>
      <c r="L111" s="19">
        <f t="shared" ref="L111:L135" ca="1" si="50">INDIRECT("'"&amp;$A111&amp;"'!AZ15")</f>
        <v>0</v>
      </c>
      <c r="M111" s="131" t="e">
        <f t="shared" ca="1" si="40"/>
        <v>#DIV/0!</v>
      </c>
    </row>
    <row r="112" spans="1:15" ht="15" customHeight="1" x14ac:dyDescent="0.35">
      <c r="A112" s="198" t="s">
        <v>2510</v>
      </c>
      <c r="B112" s="19">
        <f t="shared" ca="1" si="41"/>
        <v>0</v>
      </c>
      <c r="C112" s="19">
        <f t="shared" ca="1" si="42"/>
        <v>0</v>
      </c>
      <c r="D112" s="19">
        <f t="shared" ca="1" si="43"/>
        <v>0</v>
      </c>
      <c r="E112" s="19">
        <f t="shared" ca="1" si="44"/>
        <v>0</v>
      </c>
      <c r="F112" s="167" t="e">
        <f t="shared" ca="1" si="45"/>
        <v>#DIV/0!</v>
      </c>
      <c r="G112" s="19">
        <f t="shared" ca="1" si="46"/>
        <v>0</v>
      </c>
      <c r="H112" s="164" t="e">
        <f t="shared" ca="1" si="39"/>
        <v>#DIV/0!</v>
      </c>
      <c r="I112" s="19">
        <f t="shared" ca="1" si="47"/>
        <v>0</v>
      </c>
      <c r="J112" s="19">
        <f t="shared" ca="1" si="48"/>
        <v>0</v>
      </c>
      <c r="K112" s="131" t="e">
        <f t="shared" ca="1" si="49"/>
        <v>#DIV/0!</v>
      </c>
      <c r="L112" s="19">
        <f t="shared" ca="1" si="50"/>
        <v>0</v>
      </c>
      <c r="M112" s="131" t="e">
        <f t="shared" ca="1" si="40"/>
        <v>#DIV/0!</v>
      </c>
    </row>
    <row r="113" spans="1:13" ht="15" customHeight="1" x14ac:dyDescent="0.35">
      <c r="A113" s="198" t="s">
        <v>3613</v>
      </c>
      <c r="B113" s="19">
        <f t="shared" ca="1" si="41"/>
        <v>0</v>
      </c>
      <c r="C113" s="19">
        <f t="shared" ca="1" si="42"/>
        <v>0</v>
      </c>
      <c r="D113" s="19">
        <f t="shared" ca="1" si="43"/>
        <v>0</v>
      </c>
      <c r="E113" s="19">
        <f t="shared" ca="1" si="44"/>
        <v>0</v>
      </c>
      <c r="F113" s="167" t="e">
        <f t="shared" ca="1" si="45"/>
        <v>#DIV/0!</v>
      </c>
      <c r="G113" s="19">
        <f t="shared" ca="1" si="46"/>
        <v>0</v>
      </c>
      <c r="H113" s="164" t="e">
        <f t="shared" ca="1" si="39"/>
        <v>#DIV/0!</v>
      </c>
      <c r="I113" s="19">
        <f t="shared" ca="1" si="47"/>
        <v>0</v>
      </c>
      <c r="J113" s="19">
        <f t="shared" ca="1" si="48"/>
        <v>0</v>
      </c>
      <c r="K113" s="131" t="e">
        <f t="shared" ca="1" si="49"/>
        <v>#DIV/0!</v>
      </c>
      <c r="L113" s="19">
        <f t="shared" ca="1" si="50"/>
        <v>0</v>
      </c>
      <c r="M113" s="131" t="e">
        <f t="shared" ca="1" si="40"/>
        <v>#DIV/0!</v>
      </c>
    </row>
    <row r="114" spans="1:13" ht="15" customHeight="1" x14ac:dyDescent="0.35">
      <c r="A114" s="198" t="s">
        <v>2509</v>
      </c>
      <c r="B114" s="19">
        <f t="shared" ca="1" si="41"/>
        <v>0</v>
      </c>
      <c r="C114" s="19">
        <f t="shared" ca="1" si="42"/>
        <v>0</v>
      </c>
      <c r="D114" s="19">
        <f t="shared" ca="1" si="43"/>
        <v>0</v>
      </c>
      <c r="E114" s="19">
        <f t="shared" ca="1" si="44"/>
        <v>0</v>
      </c>
      <c r="F114" s="167" t="e">
        <f t="shared" ca="1" si="45"/>
        <v>#DIV/0!</v>
      </c>
      <c r="G114" s="19">
        <f t="shared" ca="1" si="46"/>
        <v>0</v>
      </c>
      <c r="H114" s="164" t="e">
        <f t="shared" ca="1" si="39"/>
        <v>#DIV/0!</v>
      </c>
      <c r="I114" s="19">
        <f t="shared" ca="1" si="47"/>
        <v>0</v>
      </c>
      <c r="J114" s="19">
        <f t="shared" ca="1" si="48"/>
        <v>0</v>
      </c>
      <c r="K114" s="131" t="e">
        <f t="shared" ca="1" si="49"/>
        <v>#DIV/0!</v>
      </c>
      <c r="L114" s="19">
        <f t="shared" ca="1" si="50"/>
        <v>0</v>
      </c>
      <c r="M114" s="131" t="e">
        <f t="shared" ca="1" si="40"/>
        <v>#DIV/0!</v>
      </c>
    </row>
    <row r="115" spans="1:13" ht="15" customHeight="1" x14ac:dyDescent="0.35">
      <c r="A115" s="198" t="s">
        <v>2508</v>
      </c>
      <c r="B115" s="19">
        <f t="shared" ca="1" si="41"/>
        <v>0</v>
      </c>
      <c r="C115" s="19">
        <f t="shared" ca="1" si="42"/>
        <v>0</v>
      </c>
      <c r="D115" s="19">
        <f t="shared" ca="1" si="43"/>
        <v>0</v>
      </c>
      <c r="E115" s="19">
        <f t="shared" ca="1" si="44"/>
        <v>0</v>
      </c>
      <c r="F115" s="167" t="e">
        <f t="shared" ca="1" si="45"/>
        <v>#DIV/0!</v>
      </c>
      <c r="G115" s="19">
        <f t="shared" ca="1" si="46"/>
        <v>0</v>
      </c>
      <c r="H115" s="164" t="e">
        <f t="shared" ca="1" si="39"/>
        <v>#DIV/0!</v>
      </c>
      <c r="I115" s="19">
        <f t="shared" ca="1" si="47"/>
        <v>0</v>
      </c>
      <c r="J115" s="19">
        <f t="shared" ca="1" si="48"/>
        <v>0</v>
      </c>
      <c r="K115" s="131" t="e">
        <f t="shared" ca="1" si="49"/>
        <v>#DIV/0!</v>
      </c>
      <c r="L115" s="19">
        <f t="shared" ca="1" si="50"/>
        <v>0</v>
      </c>
      <c r="M115" s="131" t="e">
        <f t="shared" ca="1" si="40"/>
        <v>#DIV/0!</v>
      </c>
    </row>
    <row r="116" spans="1:13" ht="15" customHeight="1" x14ac:dyDescent="0.35">
      <c r="A116" s="198" t="s">
        <v>2507</v>
      </c>
      <c r="B116" s="19">
        <f t="shared" ca="1" si="41"/>
        <v>0</v>
      </c>
      <c r="C116" s="19">
        <f t="shared" ca="1" si="42"/>
        <v>0</v>
      </c>
      <c r="D116" s="19">
        <f t="shared" ca="1" si="43"/>
        <v>0</v>
      </c>
      <c r="E116" s="19">
        <f t="shared" ca="1" si="44"/>
        <v>0</v>
      </c>
      <c r="F116" s="167" t="e">
        <f t="shared" ca="1" si="45"/>
        <v>#DIV/0!</v>
      </c>
      <c r="G116" s="19">
        <f t="shared" ca="1" si="46"/>
        <v>0</v>
      </c>
      <c r="H116" s="164" t="e">
        <f t="shared" ca="1" si="39"/>
        <v>#DIV/0!</v>
      </c>
      <c r="I116" s="19">
        <f t="shared" ca="1" si="47"/>
        <v>0</v>
      </c>
      <c r="J116" s="19">
        <f t="shared" ca="1" si="48"/>
        <v>0</v>
      </c>
      <c r="K116" s="131" t="e">
        <f t="shared" ca="1" si="49"/>
        <v>#DIV/0!</v>
      </c>
      <c r="L116" s="19">
        <f t="shared" ca="1" si="50"/>
        <v>0</v>
      </c>
      <c r="M116" s="131" t="e">
        <f t="shared" ca="1" si="40"/>
        <v>#DIV/0!</v>
      </c>
    </row>
    <row r="117" spans="1:13" ht="15" customHeight="1" x14ac:dyDescent="0.35">
      <c r="A117" s="198" t="s">
        <v>3617</v>
      </c>
      <c r="B117" s="19">
        <f t="shared" ca="1" si="41"/>
        <v>0</v>
      </c>
      <c r="C117" s="19">
        <f t="shared" ca="1" si="42"/>
        <v>0</v>
      </c>
      <c r="D117" s="19">
        <f t="shared" ca="1" si="43"/>
        <v>0</v>
      </c>
      <c r="E117" s="19">
        <f t="shared" ca="1" si="44"/>
        <v>0</v>
      </c>
      <c r="F117" s="167" t="e">
        <f t="shared" ca="1" si="45"/>
        <v>#DIV/0!</v>
      </c>
      <c r="G117" s="19">
        <f t="shared" ca="1" si="46"/>
        <v>0</v>
      </c>
      <c r="H117" s="164" t="e">
        <f t="shared" ca="1" si="39"/>
        <v>#DIV/0!</v>
      </c>
      <c r="I117" s="19">
        <f t="shared" ca="1" si="47"/>
        <v>0</v>
      </c>
      <c r="J117" s="19">
        <f t="shared" ca="1" si="48"/>
        <v>0</v>
      </c>
      <c r="K117" s="131" t="e">
        <f t="shared" ca="1" si="49"/>
        <v>#DIV/0!</v>
      </c>
      <c r="L117" s="19">
        <f t="shared" ca="1" si="50"/>
        <v>0</v>
      </c>
      <c r="M117" s="131" t="e">
        <f t="shared" ca="1" si="40"/>
        <v>#DIV/0!</v>
      </c>
    </row>
    <row r="118" spans="1:13" ht="15" customHeight="1" x14ac:dyDescent="0.35">
      <c r="A118" s="198" t="s">
        <v>2506</v>
      </c>
      <c r="B118" s="19">
        <f t="shared" ca="1" si="41"/>
        <v>0</v>
      </c>
      <c r="C118" s="19">
        <f t="shared" ca="1" si="42"/>
        <v>0</v>
      </c>
      <c r="D118" s="19">
        <f t="shared" ca="1" si="43"/>
        <v>0</v>
      </c>
      <c r="E118" s="19">
        <f t="shared" ca="1" si="44"/>
        <v>0</v>
      </c>
      <c r="F118" s="167" t="e">
        <f t="shared" ca="1" si="45"/>
        <v>#DIV/0!</v>
      </c>
      <c r="G118" s="19">
        <f t="shared" ca="1" si="46"/>
        <v>0</v>
      </c>
      <c r="H118" s="164" t="e">
        <f t="shared" ca="1" si="39"/>
        <v>#DIV/0!</v>
      </c>
      <c r="I118" s="19">
        <f t="shared" ca="1" si="47"/>
        <v>0</v>
      </c>
      <c r="J118" s="19">
        <f t="shared" ca="1" si="48"/>
        <v>0</v>
      </c>
      <c r="K118" s="131" t="e">
        <f t="shared" ca="1" si="49"/>
        <v>#DIV/0!</v>
      </c>
      <c r="L118" s="19">
        <f t="shared" ca="1" si="50"/>
        <v>0</v>
      </c>
      <c r="M118" s="131" t="e">
        <f t="shared" ca="1" si="40"/>
        <v>#DIV/0!</v>
      </c>
    </row>
    <row r="119" spans="1:13" ht="13.15" customHeight="1" x14ac:dyDescent="0.35">
      <c r="A119" s="198" t="s">
        <v>2505</v>
      </c>
      <c r="B119" s="19">
        <f t="shared" ca="1" si="41"/>
        <v>40</v>
      </c>
      <c r="C119" s="19">
        <f t="shared" ca="1" si="42"/>
        <v>75333</v>
      </c>
      <c r="D119" s="19">
        <f t="shared" ca="1" si="43"/>
        <v>5</v>
      </c>
      <c r="E119" s="19">
        <f t="shared" ca="1" si="44"/>
        <v>3027</v>
      </c>
      <c r="F119" s="167">
        <f t="shared" ca="1" si="45"/>
        <v>4.018159372386604</v>
      </c>
      <c r="G119" s="19">
        <f t="shared" ca="1" si="46"/>
        <v>1</v>
      </c>
      <c r="H119" s="164">
        <f t="shared" ca="1" si="39"/>
        <v>2.5</v>
      </c>
      <c r="I119" s="19">
        <f t="shared" ca="1" si="47"/>
        <v>0</v>
      </c>
      <c r="J119" s="19">
        <f t="shared" ca="1" si="48"/>
        <v>0</v>
      </c>
      <c r="K119" s="131">
        <f t="shared" ca="1" si="49"/>
        <v>0</v>
      </c>
      <c r="L119" s="19">
        <f t="shared" ca="1" si="50"/>
        <v>0</v>
      </c>
      <c r="M119" s="131">
        <f t="shared" ca="1" si="40"/>
        <v>0</v>
      </c>
    </row>
    <row r="120" spans="1:13" ht="15" customHeight="1" x14ac:dyDescent="0.35">
      <c r="A120" s="198" t="s">
        <v>2504</v>
      </c>
      <c r="B120" s="19">
        <f t="shared" ca="1" si="41"/>
        <v>0</v>
      </c>
      <c r="C120" s="19">
        <f t="shared" ca="1" si="42"/>
        <v>0</v>
      </c>
      <c r="D120" s="19">
        <f t="shared" ca="1" si="43"/>
        <v>0</v>
      </c>
      <c r="E120" s="19">
        <f t="shared" ca="1" si="44"/>
        <v>0</v>
      </c>
      <c r="F120" s="167" t="e">
        <f t="shared" ca="1" si="45"/>
        <v>#DIV/0!</v>
      </c>
      <c r="G120" s="19">
        <f t="shared" ca="1" si="46"/>
        <v>0</v>
      </c>
      <c r="H120" s="164" t="e">
        <f t="shared" ca="1" si="39"/>
        <v>#DIV/0!</v>
      </c>
      <c r="I120" s="19">
        <f t="shared" ca="1" si="47"/>
        <v>0</v>
      </c>
      <c r="J120" s="19">
        <f t="shared" ca="1" si="48"/>
        <v>0</v>
      </c>
      <c r="K120" s="131" t="e">
        <f t="shared" ca="1" si="49"/>
        <v>#DIV/0!</v>
      </c>
      <c r="L120" s="19">
        <f t="shared" ca="1" si="50"/>
        <v>0</v>
      </c>
      <c r="M120" s="131" t="e">
        <f t="shared" ca="1" si="40"/>
        <v>#DIV/0!</v>
      </c>
    </row>
    <row r="121" spans="1:13" ht="15" customHeight="1" x14ac:dyDescent="0.35">
      <c r="A121" s="198" t="s">
        <v>2503</v>
      </c>
      <c r="B121" s="19">
        <f t="shared" ca="1" si="41"/>
        <v>0</v>
      </c>
      <c r="C121" s="19">
        <f t="shared" ca="1" si="42"/>
        <v>0</v>
      </c>
      <c r="D121" s="19">
        <f t="shared" ca="1" si="43"/>
        <v>0</v>
      </c>
      <c r="E121" s="19">
        <f t="shared" ca="1" si="44"/>
        <v>0</v>
      </c>
      <c r="F121" s="167" t="e">
        <f t="shared" ca="1" si="45"/>
        <v>#DIV/0!</v>
      </c>
      <c r="G121" s="19">
        <f t="shared" ca="1" si="46"/>
        <v>0</v>
      </c>
      <c r="H121" s="164" t="e">
        <f t="shared" ca="1" si="39"/>
        <v>#DIV/0!</v>
      </c>
      <c r="I121" s="19">
        <f t="shared" ca="1" si="47"/>
        <v>0</v>
      </c>
      <c r="J121" s="19">
        <f t="shared" ca="1" si="48"/>
        <v>0</v>
      </c>
      <c r="K121" s="131" t="e">
        <f t="shared" ca="1" si="49"/>
        <v>#DIV/0!</v>
      </c>
      <c r="L121" s="19">
        <f t="shared" ca="1" si="50"/>
        <v>0</v>
      </c>
      <c r="M121" s="131" t="e">
        <f t="shared" ca="1" si="40"/>
        <v>#DIV/0!</v>
      </c>
    </row>
    <row r="122" spans="1:13" ht="15" customHeight="1" x14ac:dyDescent="0.35">
      <c r="A122" s="198" t="s">
        <v>1335</v>
      </c>
      <c r="B122" s="19">
        <f t="shared" ca="1" si="41"/>
        <v>0</v>
      </c>
      <c r="C122" s="19">
        <f t="shared" ca="1" si="42"/>
        <v>0</v>
      </c>
      <c r="D122" s="19">
        <f t="shared" ca="1" si="43"/>
        <v>0</v>
      </c>
      <c r="E122" s="19">
        <f t="shared" ca="1" si="44"/>
        <v>0</v>
      </c>
      <c r="F122" s="167" t="e">
        <f t="shared" ca="1" si="45"/>
        <v>#DIV/0!</v>
      </c>
      <c r="G122" s="19">
        <f t="shared" ca="1" si="46"/>
        <v>0</v>
      </c>
      <c r="H122" s="164" t="e">
        <f t="shared" ca="1" si="39"/>
        <v>#DIV/0!</v>
      </c>
      <c r="I122" s="19">
        <f t="shared" ca="1" si="47"/>
        <v>0</v>
      </c>
      <c r="J122" s="19">
        <f t="shared" ca="1" si="48"/>
        <v>0</v>
      </c>
      <c r="K122" s="131" t="e">
        <f t="shared" ca="1" si="49"/>
        <v>#DIV/0!</v>
      </c>
      <c r="L122" s="19">
        <f t="shared" ca="1" si="50"/>
        <v>0</v>
      </c>
      <c r="M122" s="131" t="e">
        <f t="shared" ca="1" si="40"/>
        <v>#DIV/0!</v>
      </c>
    </row>
    <row r="123" spans="1:13" ht="15" customHeight="1" x14ac:dyDescent="0.35">
      <c r="A123" s="198" t="s">
        <v>2502</v>
      </c>
      <c r="B123" s="19">
        <f t="shared" ca="1" si="41"/>
        <v>0</v>
      </c>
      <c r="C123" s="19">
        <f t="shared" ca="1" si="42"/>
        <v>0</v>
      </c>
      <c r="D123" s="19">
        <f t="shared" ca="1" si="43"/>
        <v>0</v>
      </c>
      <c r="E123" s="19">
        <f t="shared" ca="1" si="44"/>
        <v>0</v>
      </c>
      <c r="F123" s="167" t="e">
        <f t="shared" ca="1" si="45"/>
        <v>#DIV/0!</v>
      </c>
      <c r="G123" s="19">
        <f t="shared" ca="1" si="46"/>
        <v>0</v>
      </c>
      <c r="H123" s="164" t="e">
        <f t="shared" ca="1" si="39"/>
        <v>#DIV/0!</v>
      </c>
      <c r="I123" s="19">
        <f t="shared" ca="1" si="47"/>
        <v>0</v>
      </c>
      <c r="J123" s="19">
        <f t="shared" ca="1" si="48"/>
        <v>0</v>
      </c>
      <c r="K123" s="131" t="e">
        <f t="shared" ca="1" si="49"/>
        <v>#DIV/0!</v>
      </c>
      <c r="L123" s="19">
        <f t="shared" ca="1" si="50"/>
        <v>0</v>
      </c>
      <c r="M123" s="131" t="e">
        <f t="shared" ca="1" si="40"/>
        <v>#DIV/0!</v>
      </c>
    </row>
    <row r="124" spans="1:13" ht="15" customHeight="1" x14ac:dyDescent="0.35">
      <c r="A124" s="198" t="s">
        <v>2501</v>
      </c>
      <c r="B124" s="19">
        <f t="shared" ca="1" si="41"/>
        <v>0</v>
      </c>
      <c r="C124" s="19">
        <f t="shared" ca="1" si="42"/>
        <v>0</v>
      </c>
      <c r="D124" s="19">
        <f t="shared" ca="1" si="43"/>
        <v>0</v>
      </c>
      <c r="E124" s="19">
        <f t="shared" ca="1" si="44"/>
        <v>0</v>
      </c>
      <c r="F124" s="167" t="e">
        <f t="shared" ca="1" si="45"/>
        <v>#DIV/0!</v>
      </c>
      <c r="G124" s="19">
        <f t="shared" ca="1" si="46"/>
        <v>0</v>
      </c>
      <c r="H124" s="164" t="e">
        <f t="shared" ca="1" si="39"/>
        <v>#DIV/0!</v>
      </c>
      <c r="I124" s="19">
        <f t="shared" ca="1" si="47"/>
        <v>0</v>
      </c>
      <c r="J124" s="19">
        <f t="shared" ca="1" si="48"/>
        <v>0</v>
      </c>
      <c r="K124" s="131" t="e">
        <f t="shared" ca="1" si="49"/>
        <v>#DIV/0!</v>
      </c>
      <c r="L124" s="19">
        <f t="shared" ca="1" si="50"/>
        <v>0</v>
      </c>
      <c r="M124" s="131" t="e">
        <f t="shared" ca="1" si="40"/>
        <v>#DIV/0!</v>
      </c>
    </row>
    <row r="125" spans="1:13" ht="15" customHeight="1" x14ac:dyDescent="0.35">
      <c r="A125" s="198" t="s">
        <v>2500</v>
      </c>
      <c r="B125" s="19">
        <f t="shared" ca="1" si="41"/>
        <v>0</v>
      </c>
      <c r="C125" s="19">
        <f t="shared" ca="1" si="42"/>
        <v>0</v>
      </c>
      <c r="D125" s="19">
        <f t="shared" ca="1" si="43"/>
        <v>0</v>
      </c>
      <c r="E125" s="19">
        <f t="shared" ca="1" si="44"/>
        <v>0</v>
      </c>
      <c r="F125" s="167" t="e">
        <f t="shared" ca="1" si="45"/>
        <v>#DIV/0!</v>
      </c>
      <c r="G125" s="19">
        <f t="shared" ca="1" si="46"/>
        <v>0</v>
      </c>
      <c r="H125" s="164" t="e">
        <f t="shared" ca="1" si="39"/>
        <v>#DIV/0!</v>
      </c>
      <c r="I125" s="19">
        <f t="shared" ca="1" si="47"/>
        <v>0</v>
      </c>
      <c r="J125" s="19">
        <f t="shared" ca="1" si="48"/>
        <v>0</v>
      </c>
      <c r="K125" s="131" t="e">
        <f t="shared" ca="1" si="49"/>
        <v>#DIV/0!</v>
      </c>
      <c r="L125" s="19">
        <f t="shared" ca="1" si="50"/>
        <v>0</v>
      </c>
      <c r="M125" s="131" t="e">
        <f t="shared" ca="1" si="40"/>
        <v>#DIV/0!</v>
      </c>
    </row>
    <row r="126" spans="1:13" ht="15" customHeight="1" x14ac:dyDescent="0.35">
      <c r="A126" s="198" t="s">
        <v>2499</v>
      </c>
      <c r="B126" s="19">
        <f t="shared" ca="1" si="41"/>
        <v>0</v>
      </c>
      <c r="C126" s="19">
        <f t="shared" ca="1" si="42"/>
        <v>0</v>
      </c>
      <c r="D126" s="19">
        <f t="shared" ca="1" si="43"/>
        <v>0</v>
      </c>
      <c r="E126" s="19">
        <f t="shared" ca="1" si="44"/>
        <v>0</v>
      </c>
      <c r="F126" s="167" t="e">
        <f t="shared" ca="1" si="45"/>
        <v>#DIV/0!</v>
      </c>
      <c r="G126" s="19">
        <f t="shared" ca="1" si="46"/>
        <v>0</v>
      </c>
      <c r="H126" s="164" t="e">
        <f t="shared" ca="1" si="39"/>
        <v>#DIV/0!</v>
      </c>
      <c r="I126" s="19">
        <f t="shared" ca="1" si="47"/>
        <v>0</v>
      </c>
      <c r="J126" s="19">
        <f t="shared" ca="1" si="48"/>
        <v>0</v>
      </c>
      <c r="K126" s="131" t="e">
        <f t="shared" ca="1" si="49"/>
        <v>#DIV/0!</v>
      </c>
      <c r="L126" s="19">
        <f t="shared" ca="1" si="50"/>
        <v>0</v>
      </c>
      <c r="M126" s="131" t="e">
        <f t="shared" ca="1" si="40"/>
        <v>#DIV/0!</v>
      </c>
    </row>
    <row r="127" spans="1:13" ht="15" customHeight="1" x14ac:dyDescent="0.35">
      <c r="A127" s="198" t="s">
        <v>2498</v>
      </c>
      <c r="B127" s="19">
        <f t="shared" ca="1" si="41"/>
        <v>0</v>
      </c>
      <c r="C127" s="19">
        <f t="shared" ca="1" si="42"/>
        <v>0</v>
      </c>
      <c r="D127" s="19">
        <f t="shared" ca="1" si="43"/>
        <v>0</v>
      </c>
      <c r="E127" s="19">
        <f t="shared" ca="1" si="44"/>
        <v>0</v>
      </c>
      <c r="F127" s="167" t="e">
        <f t="shared" ca="1" si="45"/>
        <v>#DIV/0!</v>
      </c>
      <c r="G127" s="19">
        <f t="shared" ca="1" si="46"/>
        <v>0</v>
      </c>
      <c r="H127" s="164" t="e">
        <f t="shared" ca="1" si="39"/>
        <v>#DIV/0!</v>
      </c>
      <c r="I127" s="19">
        <f t="shared" ca="1" si="47"/>
        <v>0</v>
      </c>
      <c r="J127" s="19">
        <f t="shared" ca="1" si="48"/>
        <v>0</v>
      </c>
      <c r="K127" s="131" t="e">
        <f t="shared" ca="1" si="49"/>
        <v>#DIV/0!</v>
      </c>
      <c r="L127" s="19">
        <f t="shared" ca="1" si="50"/>
        <v>0</v>
      </c>
      <c r="M127" s="131" t="e">
        <f t="shared" ca="1" si="40"/>
        <v>#DIV/0!</v>
      </c>
    </row>
    <row r="128" spans="1:13" ht="15" customHeight="1" x14ac:dyDescent="0.35">
      <c r="A128" s="198" t="s">
        <v>2497</v>
      </c>
      <c r="B128" s="19">
        <f t="shared" ca="1" si="41"/>
        <v>0</v>
      </c>
      <c r="C128" s="19">
        <f t="shared" ca="1" si="42"/>
        <v>0</v>
      </c>
      <c r="D128" s="19">
        <f t="shared" ca="1" si="43"/>
        <v>0</v>
      </c>
      <c r="E128" s="19">
        <f t="shared" ca="1" si="44"/>
        <v>0</v>
      </c>
      <c r="F128" s="167" t="e">
        <f t="shared" ca="1" si="45"/>
        <v>#DIV/0!</v>
      </c>
      <c r="G128" s="19">
        <f t="shared" ca="1" si="46"/>
        <v>0</v>
      </c>
      <c r="H128" s="164" t="e">
        <f t="shared" ca="1" si="39"/>
        <v>#DIV/0!</v>
      </c>
      <c r="I128" s="19">
        <f t="shared" ca="1" si="47"/>
        <v>0</v>
      </c>
      <c r="J128" s="19">
        <f t="shared" ca="1" si="48"/>
        <v>0</v>
      </c>
      <c r="K128" s="131" t="e">
        <f t="shared" ca="1" si="49"/>
        <v>#DIV/0!</v>
      </c>
      <c r="L128" s="19">
        <f t="shared" ca="1" si="50"/>
        <v>0</v>
      </c>
      <c r="M128" s="131" t="e">
        <f t="shared" ca="1" si="40"/>
        <v>#DIV/0!</v>
      </c>
    </row>
    <row r="129" spans="1:15" ht="15" customHeight="1" x14ac:dyDescent="0.35">
      <c r="A129" s="198" t="s">
        <v>2496</v>
      </c>
      <c r="B129" s="19">
        <f t="shared" ca="1" si="41"/>
        <v>0</v>
      </c>
      <c r="C129" s="19">
        <f t="shared" ca="1" si="42"/>
        <v>0</v>
      </c>
      <c r="D129" s="19">
        <f t="shared" ca="1" si="43"/>
        <v>0</v>
      </c>
      <c r="E129" s="19">
        <f t="shared" ca="1" si="44"/>
        <v>0</v>
      </c>
      <c r="F129" s="167" t="e">
        <f t="shared" ca="1" si="45"/>
        <v>#DIV/0!</v>
      </c>
      <c r="G129" s="19">
        <f t="shared" ca="1" si="46"/>
        <v>0</v>
      </c>
      <c r="H129" s="164" t="e">
        <f t="shared" ca="1" si="39"/>
        <v>#DIV/0!</v>
      </c>
      <c r="I129" s="19">
        <f t="shared" ca="1" si="47"/>
        <v>0</v>
      </c>
      <c r="J129" s="19">
        <f t="shared" ca="1" si="48"/>
        <v>0</v>
      </c>
      <c r="K129" s="131" t="e">
        <f t="shared" ca="1" si="49"/>
        <v>#DIV/0!</v>
      </c>
      <c r="L129" s="19">
        <f t="shared" ca="1" si="50"/>
        <v>0</v>
      </c>
      <c r="M129" s="131" t="e">
        <f t="shared" ca="1" si="40"/>
        <v>#DIV/0!</v>
      </c>
    </row>
    <row r="130" spans="1:15" ht="15" customHeight="1" x14ac:dyDescent="0.35">
      <c r="A130" s="198" t="s">
        <v>2495</v>
      </c>
      <c r="B130" s="19">
        <f t="shared" ca="1" si="41"/>
        <v>0</v>
      </c>
      <c r="C130" s="19">
        <f t="shared" ca="1" si="42"/>
        <v>0</v>
      </c>
      <c r="D130" s="19">
        <f t="shared" ca="1" si="43"/>
        <v>0</v>
      </c>
      <c r="E130" s="19">
        <f t="shared" ca="1" si="44"/>
        <v>0</v>
      </c>
      <c r="F130" s="167" t="e">
        <f t="shared" ca="1" si="45"/>
        <v>#DIV/0!</v>
      </c>
      <c r="G130" s="19">
        <f t="shared" ca="1" si="46"/>
        <v>0</v>
      </c>
      <c r="H130" s="164" t="e">
        <f t="shared" ca="1" si="39"/>
        <v>#DIV/0!</v>
      </c>
      <c r="I130" s="19">
        <f t="shared" ca="1" si="47"/>
        <v>0</v>
      </c>
      <c r="J130" s="19">
        <f t="shared" ca="1" si="48"/>
        <v>0</v>
      </c>
      <c r="K130" s="131" t="e">
        <f t="shared" ca="1" si="49"/>
        <v>#DIV/0!</v>
      </c>
      <c r="L130" s="19">
        <f t="shared" ca="1" si="50"/>
        <v>0</v>
      </c>
      <c r="M130" s="131" t="e">
        <f t="shared" ca="1" si="40"/>
        <v>#DIV/0!</v>
      </c>
    </row>
    <row r="131" spans="1:15" ht="15" customHeight="1" x14ac:dyDescent="0.35">
      <c r="A131" s="198" t="s">
        <v>2494</v>
      </c>
      <c r="B131" s="19">
        <f t="shared" ca="1" si="41"/>
        <v>0</v>
      </c>
      <c r="C131" s="19">
        <f t="shared" ca="1" si="42"/>
        <v>0</v>
      </c>
      <c r="D131" s="19">
        <f t="shared" ca="1" si="43"/>
        <v>0</v>
      </c>
      <c r="E131" s="19">
        <f t="shared" ca="1" si="44"/>
        <v>0</v>
      </c>
      <c r="F131" s="167" t="e">
        <f t="shared" ca="1" si="45"/>
        <v>#DIV/0!</v>
      </c>
      <c r="G131" s="19">
        <f t="shared" ca="1" si="46"/>
        <v>0</v>
      </c>
      <c r="H131" s="164" t="e">
        <f t="shared" ca="1" si="39"/>
        <v>#DIV/0!</v>
      </c>
      <c r="I131" s="19">
        <f t="shared" ca="1" si="47"/>
        <v>0</v>
      </c>
      <c r="J131" s="19">
        <f t="shared" ca="1" si="48"/>
        <v>0</v>
      </c>
      <c r="K131" s="131" t="e">
        <f t="shared" ca="1" si="49"/>
        <v>#DIV/0!</v>
      </c>
      <c r="L131" s="19">
        <f t="shared" ca="1" si="50"/>
        <v>0</v>
      </c>
      <c r="M131" s="131" t="e">
        <f t="shared" ca="1" si="40"/>
        <v>#DIV/0!</v>
      </c>
    </row>
    <row r="132" spans="1:15" ht="15" customHeight="1" x14ac:dyDescent="0.35">
      <c r="A132" s="198" t="s">
        <v>2493</v>
      </c>
      <c r="B132" s="19">
        <f t="shared" ca="1" si="41"/>
        <v>0</v>
      </c>
      <c r="C132" s="19">
        <f t="shared" ca="1" si="42"/>
        <v>0</v>
      </c>
      <c r="D132" s="19">
        <f t="shared" ca="1" si="43"/>
        <v>0</v>
      </c>
      <c r="E132" s="19">
        <f t="shared" ca="1" si="44"/>
        <v>0</v>
      </c>
      <c r="F132" s="167" t="e">
        <f t="shared" ca="1" si="45"/>
        <v>#DIV/0!</v>
      </c>
      <c r="G132" s="19">
        <f t="shared" ca="1" si="46"/>
        <v>0</v>
      </c>
      <c r="H132" s="164" t="e">
        <f t="shared" ca="1" si="39"/>
        <v>#DIV/0!</v>
      </c>
      <c r="I132" s="19">
        <f t="shared" ca="1" si="47"/>
        <v>0</v>
      </c>
      <c r="J132" s="19">
        <f t="shared" ca="1" si="48"/>
        <v>0</v>
      </c>
      <c r="K132" s="131" t="e">
        <f t="shared" ca="1" si="49"/>
        <v>#DIV/0!</v>
      </c>
      <c r="L132" s="19">
        <f t="shared" ca="1" si="50"/>
        <v>0</v>
      </c>
      <c r="M132" s="131" t="e">
        <f t="shared" ca="1" si="40"/>
        <v>#DIV/0!</v>
      </c>
    </row>
    <row r="133" spans="1:15" ht="15" customHeight="1" x14ac:dyDescent="0.35">
      <c r="A133" s="198" t="s">
        <v>2492</v>
      </c>
      <c r="B133" s="19">
        <f t="shared" ca="1" si="41"/>
        <v>0</v>
      </c>
      <c r="C133" s="19">
        <f t="shared" ca="1" si="42"/>
        <v>0</v>
      </c>
      <c r="D133" s="19">
        <f t="shared" ca="1" si="43"/>
        <v>0</v>
      </c>
      <c r="E133" s="19">
        <f t="shared" ca="1" si="44"/>
        <v>0</v>
      </c>
      <c r="F133" s="167" t="e">
        <f t="shared" ca="1" si="45"/>
        <v>#DIV/0!</v>
      </c>
      <c r="G133" s="19">
        <f t="shared" ca="1" si="46"/>
        <v>0</v>
      </c>
      <c r="H133" s="164" t="e">
        <f t="shared" ca="1" si="39"/>
        <v>#DIV/0!</v>
      </c>
      <c r="I133" s="19">
        <f t="shared" ca="1" si="47"/>
        <v>0</v>
      </c>
      <c r="J133" s="19">
        <f t="shared" ca="1" si="48"/>
        <v>0</v>
      </c>
      <c r="K133" s="131" t="e">
        <f t="shared" ca="1" si="49"/>
        <v>#DIV/0!</v>
      </c>
      <c r="L133" s="19">
        <f t="shared" ca="1" si="50"/>
        <v>0</v>
      </c>
      <c r="M133" s="131" t="e">
        <f t="shared" ca="1" si="40"/>
        <v>#DIV/0!</v>
      </c>
    </row>
    <row r="134" spans="1:15" ht="15" customHeight="1" x14ac:dyDescent="0.35">
      <c r="A134" s="198" t="s">
        <v>2491</v>
      </c>
      <c r="B134" s="19">
        <f t="shared" ca="1" si="41"/>
        <v>0</v>
      </c>
      <c r="C134" s="19">
        <f t="shared" ca="1" si="42"/>
        <v>0</v>
      </c>
      <c r="D134" s="19">
        <f t="shared" ca="1" si="43"/>
        <v>0</v>
      </c>
      <c r="E134" s="19">
        <f t="shared" ca="1" si="44"/>
        <v>0</v>
      </c>
      <c r="F134" s="167" t="e">
        <f t="shared" ca="1" si="45"/>
        <v>#DIV/0!</v>
      </c>
      <c r="G134" s="19">
        <f t="shared" ca="1" si="46"/>
        <v>0</v>
      </c>
      <c r="H134" s="164" t="e">
        <f t="shared" ca="1" si="39"/>
        <v>#DIV/0!</v>
      </c>
      <c r="I134" s="19">
        <f t="shared" ca="1" si="47"/>
        <v>0</v>
      </c>
      <c r="J134" s="19">
        <f t="shared" ca="1" si="48"/>
        <v>0</v>
      </c>
      <c r="K134" s="131" t="e">
        <f t="shared" ca="1" si="49"/>
        <v>#DIV/0!</v>
      </c>
      <c r="L134" s="19">
        <f t="shared" ca="1" si="50"/>
        <v>0</v>
      </c>
      <c r="M134" s="131" t="e">
        <f t="shared" ca="1" si="40"/>
        <v>#DIV/0!</v>
      </c>
    </row>
    <row r="135" spans="1:15" ht="15" customHeight="1" x14ac:dyDescent="0.35">
      <c r="A135" s="197" t="s">
        <v>2490</v>
      </c>
      <c r="B135" s="19">
        <f t="shared" ca="1" si="41"/>
        <v>0</v>
      </c>
      <c r="C135" s="19">
        <f t="shared" ca="1" si="42"/>
        <v>0</v>
      </c>
      <c r="D135" s="19">
        <f t="shared" ca="1" si="43"/>
        <v>0</v>
      </c>
      <c r="E135" s="19">
        <f t="shared" ca="1" si="44"/>
        <v>0</v>
      </c>
      <c r="F135" s="167" t="e">
        <f t="shared" ca="1" si="45"/>
        <v>#DIV/0!</v>
      </c>
      <c r="G135" s="19">
        <f t="shared" ca="1" si="46"/>
        <v>0</v>
      </c>
      <c r="H135" s="164" t="e">
        <f t="shared" ca="1" si="39"/>
        <v>#DIV/0!</v>
      </c>
      <c r="I135" s="19">
        <f t="shared" ca="1" si="47"/>
        <v>0</v>
      </c>
      <c r="J135" s="19">
        <f t="shared" ca="1" si="48"/>
        <v>0</v>
      </c>
      <c r="K135" s="131" t="e">
        <f t="shared" ca="1" si="49"/>
        <v>#DIV/0!</v>
      </c>
      <c r="L135" s="19">
        <f t="shared" ca="1" si="50"/>
        <v>0</v>
      </c>
      <c r="M135" s="131" t="e">
        <f t="shared" ca="1" si="40"/>
        <v>#DIV/0!</v>
      </c>
    </row>
    <row r="136" spans="1:15" s="160" customFormat="1" ht="15" customHeight="1" x14ac:dyDescent="0.35">
      <c r="A136" s="122" t="s">
        <v>2529</v>
      </c>
      <c r="B136" s="130">
        <f ca="1">SUM(B110:B135)</f>
        <v>40</v>
      </c>
      <c r="C136" s="163">
        <f ca="1">SUM(C110:C135)</f>
        <v>75333</v>
      </c>
      <c r="D136" s="127">
        <f ca="1">SUM(D110:D135)</f>
        <v>5</v>
      </c>
      <c r="E136" s="126">
        <f ca="1">SUM(E110:E135)</f>
        <v>3027</v>
      </c>
      <c r="F136" s="167">
        <f t="shared" ca="1" si="45"/>
        <v>4.018159372386604</v>
      </c>
      <c r="G136" s="124">
        <f ca="1">SUM(G110:G135)</f>
        <v>1</v>
      </c>
      <c r="H136" s="151">
        <f t="shared" ca="1" si="39"/>
        <v>2.5</v>
      </c>
      <c r="I136" s="127">
        <f ca="1">SUM(I110:I135)</f>
        <v>0</v>
      </c>
      <c r="J136" s="126">
        <f ca="1">SUM(J110:J135)</f>
        <v>0</v>
      </c>
      <c r="K136" s="131">
        <f t="shared" ca="1" si="49"/>
        <v>0</v>
      </c>
      <c r="L136" s="124">
        <f ca="1">SUM(L110:L135)</f>
        <v>0</v>
      </c>
      <c r="M136" s="150">
        <f t="shared" ca="1" si="40"/>
        <v>0</v>
      </c>
      <c r="N136" s="162"/>
      <c r="O136" s="161"/>
    </row>
    <row r="137" spans="1:15" s="61" customFormat="1" x14ac:dyDescent="0.35">
      <c r="A137" s="159"/>
      <c r="B137" s="157"/>
      <c r="C137" s="157"/>
      <c r="D137" s="157"/>
      <c r="E137" s="158" t="s">
        <v>2487</v>
      </c>
      <c r="F137" s="157"/>
      <c r="G137" s="157"/>
      <c r="H137" s="157"/>
      <c r="I137" s="157"/>
      <c r="J137" s="157" t="s">
        <v>2487</v>
      </c>
      <c r="K137" s="157"/>
      <c r="L137" s="157"/>
      <c r="M137" s="157"/>
      <c r="N137" s="156"/>
      <c r="O137" s="155"/>
    </row>
    <row r="138" spans="1:15" x14ac:dyDescent="0.25">
      <c r="A138" s="79" t="s">
        <v>2558</v>
      </c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</row>
    <row r="139" spans="1:15" x14ac:dyDescent="0.25">
      <c r="A139" s="79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</row>
    <row r="140" spans="1:15" s="77" customFormat="1" ht="29" x14ac:dyDescent="0.25">
      <c r="A140" s="80" t="s">
        <v>2557</v>
      </c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79"/>
      <c r="N140" s="136"/>
      <c r="O140" s="135"/>
    </row>
    <row r="141" spans="1:15" x14ac:dyDescent="0.35">
      <c r="N141" s="152"/>
    </row>
    <row r="142" spans="1:15" s="5" customFormat="1" ht="12.75" customHeight="1" x14ac:dyDescent="0.35">
      <c r="A142" s="289" t="s">
        <v>2513</v>
      </c>
      <c r="B142" s="290" t="s">
        <v>2556</v>
      </c>
      <c r="C142" s="291" t="s">
        <v>2555</v>
      </c>
      <c r="D142" s="293" t="s">
        <v>2576</v>
      </c>
      <c r="E142" s="294"/>
      <c r="F142" s="294"/>
      <c r="G142" s="294"/>
      <c r="H142" s="295"/>
      <c r="I142" s="293" t="s">
        <v>2582</v>
      </c>
      <c r="J142" s="294"/>
      <c r="K142" s="294"/>
      <c r="L142" s="294"/>
      <c r="M142" s="294"/>
      <c r="N142" s="149"/>
      <c r="O142" s="148"/>
    </row>
    <row r="143" spans="1:15" s="5" customFormat="1" ht="43.5" x14ac:dyDescent="0.35">
      <c r="A143" s="289"/>
      <c r="B143" s="290"/>
      <c r="C143" s="292"/>
      <c r="D143" s="133" t="s">
        <v>2554</v>
      </c>
      <c r="E143" s="112" t="s">
        <v>2553</v>
      </c>
      <c r="F143" s="111" t="s">
        <v>2539</v>
      </c>
      <c r="G143" s="111" t="s">
        <v>2552</v>
      </c>
      <c r="H143" s="134" t="s">
        <v>2537</v>
      </c>
      <c r="I143" s="133" t="s">
        <v>2554</v>
      </c>
      <c r="J143" s="112" t="s">
        <v>2553</v>
      </c>
      <c r="K143" s="111" t="s">
        <v>2539</v>
      </c>
      <c r="L143" s="111" t="s">
        <v>2552</v>
      </c>
      <c r="M143" s="111" t="s">
        <v>2537</v>
      </c>
      <c r="N143" s="149"/>
      <c r="O143" s="148"/>
    </row>
    <row r="144" spans="1:15" ht="15" customHeight="1" x14ac:dyDescent="0.35">
      <c r="A144" s="204" t="s">
        <v>2512</v>
      </c>
      <c r="B144" s="19">
        <f ca="1">INDIRECT("'"&amp;$A144&amp;"'!AW39")</f>
        <v>0</v>
      </c>
      <c r="C144" s="19">
        <f ca="1">INDIRECT("'"&amp;$A144&amp;"'!AM35")</f>
        <v>0</v>
      </c>
      <c r="D144" s="19">
        <f ca="1">INDIRECT("'"&amp;$A144&amp;"'!AP16")</f>
        <v>0</v>
      </c>
      <c r="E144" s="19">
        <f ca="1">INDIRECT("'"&amp;$A144&amp;"'!AM16")</f>
        <v>0</v>
      </c>
      <c r="F144" s="167" t="e">
        <f t="shared" ref="F144" ca="1" si="51">SUM(E144/C144*100)</f>
        <v>#DIV/0!</v>
      </c>
      <c r="G144" s="19">
        <f ca="1">INDIRECT("'"&amp;$A144&amp;"'!AZ16")</f>
        <v>0</v>
      </c>
      <c r="H144" s="132" t="e">
        <f t="shared" ref="H144:H170" ca="1" si="52">SUM(G144/B144*100)</f>
        <v>#DIV/0!</v>
      </c>
      <c r="I144" s="19">
        <f ca="1">INDIRECT("'"&amp;$A144&amp;"'!AP18")</f>
        <v>0</v>
      </c>
      <c r="J144" s="19">
        <f ca="1">INDIRECT("'"&amp;$A144&amp;"'!AM18")</f>
        <v>0</v>
      </c>
      <c r="K144" s="131" t="e">
        <f ca="1">SUM(J144/C144*100)</f>
        <v>#DIV/0!</v>
      </c>
      <c r="L144" s="19">
        <f ca="1">INDIRECT("'"&amp;$A144&amp;"'!AZ18")</f>
        <v>0</v>
      </c>
      <c r="M144" s="131" t="e">
        <f t="shared" ref="M144:M170" ca="1" si="53">SUM(L144/B144*100)</f>
        <v>#DIV/0!</v>
      </c>
    </row>
    <row r="145" spans="1:14" ht="15" customHeight="1" x14ac:dyDescent="0.35">
      <c r="A145" s="198" t="s">
        <v>2511</v>
      </c>
      <c r="B145" s="19">
        <f t="shared" ref="B145:B169" ca="1" si="54">INDIRECT("'"&amp;$A145&amp;"'!AW39")</f>
        <v>0</v>
      </c>
      <c r="C145" s="19">
        <f t="shared" ref="C145:C169" ca="1" si="55">INDIRECT("'"&amp;$A145&amp;"'!AM35")</f>
        <v>0</v>
      </c>
      <c r="D145" s="19">
        <f t="shared" ref="D145:D169" ca="1" si="56">INDIRECT("'"&amp;$A145&amp;"'!AP16")</f>
        <v>0</v>
      </c>
      <c r="E145" s="19">
        <f t="shared" ref="E145:E169" ca="1" si="57">INDIRECT("'"&amp;$A145&amp;"'!AM16")</f>
        <v>0</v>
      </c>
      <c r="F145" s="167" t="e">
        <f t="shared" ref="F145:F170" ca="1" si="58">SUM(E145/C145*100)</f>
        <v>#DIV/0!</v>
      </c>
      <c r="G145" s="19">
        <f t="shared" ref="G145:G169" ca="1" si="59">INDIRECT("'"&amp;$A145&amp;"'!AZ16")</f>
        <v>0</v>
      </c>
      <c r="H145" s="132" t="e">
        <f t="shared" ca="1" si="52"/>
        <v>#DIV/0!</v>
      </c>
      <c r="I145" s="19">
        <f t="shared" ref="I145:I169" ca="1" si="60">INDIRECT("'"&amp;$A145&amp;"'!AP18")</f>
        <v>0</v>
      </c>
      <c r="J145" s="19">
        <f t="shared" ref="J145:J169" ca="1" si="61">INDIRECT("'"&amp;$A145&amp;"'!AM18")</f>
        <v>0</v>
      </c>
      <c r="K145" s="131" t="e">
        <f t="shared" ref="K145:K170" ca="1" si="62">SUM(J145/C145*100)</f>
        <v>#DIV/0!</v>
      </c>
      <c r="L145" s="19">
        <f t="shared" ref="L145:L169" ca="1" si="63">INDIRECT("'"&amp;$A145&amp;"'!AZ18")</f>
        <v>0</v>
      </c>
      <c r="M145" s="131" t="e">
        <f t="shared" ca="1" si="53"/>
        <v>#DIV/0!</v>
      </c>
    </row>
    <row r="146" spans="1:14" ht="15" customHeight="1" x14ac:dyDescent="0.35">
      <c r="A146" s="198" t="s">
        <v>2510</v>
      </c>
      <c r="B146" s="19">
        <f t="shared" ca="1" si="54"/>
        <v>0</v>
      </c>
      <c r="C146" s="19">
        <f t="shared" ca="1" si="55"/>
        <v>0</v>
      </c>
      <c r="D146" s="19">
        <f t="shared" ca="1" si="56"/>
        <v>0</v>
      </c>
      <c r="E146" s="19">
        <f t="shared" ca="1" si="57"/>
        <v>0</v>
      </c>
      <c r="F146" s="167" t="e">
        <f t="shared" ca="1" si="58"/>
        <v>#DIV/0!</v>
      </c>
      <c r="G146" s="19">
        <f t="shared" ca="1" si="59"/>
        <v>0</v>
      </c>
      <c r="H146" s="132" t="e">
        <f t="shared" ca="1" si="52"/>
        <v>#DIV/0!</v>
      </c>
      <c r="I146" s="19">
        <f t="shared" ca="1" si="60"/>
        <v>0</v>
      </c>
      <c r="J146" s="19">
        <f t="shared" ca="1" si="61"/>
        <v>0</v>
      </c>
      <c r="K146" s="131" t="e">
        <f t="shared" ca="1" si="62"/>
        <v>#DIV/0!</v>
      </c>
      <c r="L146" s="19">
        <f t="shared" ca="1" si="63"/>
        <v>0</v>
      </c>
      <c r="M146" s="131" t="e">
        <f t="shared" ca="1" si="53"/>
        <v>#DIV/0!</v>
      </c>
    </row>
    <row r="147" spans="1:14" ht="15" customHeight="1" x14ac:dyDescent="0.35">
      <c r="A147" s="198" t="s">
        <v>3613</v>
      </c>
      <c r="B147" s="19">
        <f t="shared" ca="1" si="54"/>
        <v>0</v>
      </c>
      <c r="C147" s="19">
        <f t="shared" ca="1" si="55"/>
        <v>0</v>
      </c>
      <c r="D147" s="19">
        <f t="shared" ca="1" si="56"/>
        <v>0</v>
      </c>
      <c r="E147" s="19">
        <f t="shared" ca="1" si="57"/>
        <v>0</v>
      </c>
      <c r="F147" s="167" t="e">
        <f t="shared" ca="1" si="58"/>
        <v>#DIV/0!</v>
      </c>
      <c r="G147" s="19">
        <f t="shared" ca="1" si="59"/>
        <v>0</v>
      </c>
      <c r="H147" s="132" t="e">
        <f t="shared" ca="1" si="52"/>
        <v>#DIV/0!</v>
      </c>
      <c r="I147" s="19">
        <f t="shared" ca="1" si="60"/>
        <v>0</v>
      </c>
      <c r="J147" s="19">
        <f t="shared" ca="1" si="61"/>
        <v>0</v>
      </c>
      <c r="K147" s="131" t="e">
        <f t="shared" ca="1" si="62"/>
        <v>#DIV/0!</v>
      </c>
      <c r="L147" s="19">
        <f t="shared" ca="1" si="63"/>
        <v>0</v>
      </c>
      <c r="M147" s="131" t="e">
        <f t="shared" ca="1" si="53"/>
        <v>#DIV/0!</v>
      </c>
    </row>
    <row r="148" spans="1:14" ht="15" customHeight="1" x14ac:dyDescent="0.35">
      <c r="A148" s="198" t="s">
        <v>2509</v>
      </c>
      <c r="B148" s="19">
        <f t="shared" ca="1" si="54"/>
        <v>0</v>
      </c>
      <c r="C148" s="19">
        <f t="shared" ca="1" si="55"/>
        <v>0</v>
      </c>
      <c r="D148" s="19">
        <f t="shared" ca="1" si="56"/>
        <v>0</v>
      </c>
      <c r="E148" s="19">
        <f t="shared" ca="1" si="57"/>
        <v>0</v>
      </c>
      <c r="F148" s="167" t="e">
        <f t="shared" ca="1" si="58"/>
        <v>#DIV/0!</v>
      </c>
      <c r="G148" s="19">
        <f t="shared" ca="1" si="59"/>
        <v>0</v>
      </c>
      <c r="H148" s="132" t="e">
        <f t="shared" ca="1" si="52"/>
        <v>#DIV/0!</v>
      </c>
      <c r="I148" s="19">
        <f t="shared" ca="1" si="60"/>
        <v>0</v>
      </c>
      <c r="J148" s="19">
        <f t="shared" ca="1" si="61"/>
        <v>0</v>
      </c>
      <c r="K148" s="131" t="e">
        <f t="shared" ca="1" si="62"/>
        <v>#DIV/0!</v>
      </c>
      <c r="L148" s="19">
        <f t="shared" ca="1" si="63"/>
        <v>0</v>
      </c>
      <c r="M148" s="131" t="e">
        <f t="shared" ca="1" si="53"/>
        <v>#DIV/0!</v>
      </c>
      <c r="N148" s="121"/>
    </row>
    <row r="149" spans="1:14" ht="15" customHeight="1" x14ac:dyDescent="0.35">
      <c r="A149" s="198" t="s">
        <v>2508</v>
      </c>
      <c r="B149" s="19">
        <f t="shared" ca="1" si="54"/>
        <v>0</v>
      </c>
      <c r="C149" s="19">
        <f t="shared" ca="1" si="55"/>
        <v>0</v>
      </c>
      <c r="D149" s="19">
        <f t="shared" ca="1" si="56"/>
        <v>0</v>
      </c>
      <c r="E149" s="19">
        <f t="shared" ca="1" si="57"/>
        <v>0</v>
      </c>
      <c r="F149" s="167" t="e">
        <f t="shared" ca="1" si="58"/>
        <v>#DIV/0!</v>
      </c>
      <c r="G149" s="19">
        <f t="shared" ca="1" si="59"/>
        <v>0</v>
      </c>
      <c r="H149" s="132" t="e">
        <f t="shared" ca="1" si="52"/>
        <v>#DIV/0!</v>
      </c>
      <c r="I149" s="19">
        <f t="shared" ca="1" si="60"/>
        <v>0</v>
      </c>
      <c r="J149" s="19">
        <f t="shared" ca="1" si="61"/>
        <v>0</v>
      </c>
      <c r="K149" s="131" t="e">
        <f t="shared" ca="1" si="62"/>
        <v>#DIV/0!</v>
      </c>
      <c r="L149" s="19">
        <f t="shared" ca="1" si="63"/>
        <v>0</v>
      </c>
      <c r="M149" s="131" t="e">
        <f t="shared" ca="1" si="53"/>
        <v>#DIV/0!</v>
      </c>
    </row>
    <row r="150" spans="1:14" ht="15" customHeight="1" x14ac:dyDescent="0.35">
      <c r="A150" s="198" t="s">
        <v>2507</v>
      </c>
      <c r="B150" s="19">
        <f t="shared" ca="1" si="54"/>
        <v>0</v>
      </c>
      <c r="C150" s="19">
        <f t="shared" ca="1" si="55"/>
        <v>0</v>
      </c>
      <c r="D150" s="19">
        <f t="shared" ca="1" si="56"/>
        <v>0</v>
      </c>
      <c r="E150" s="19">
        <f t="shared" ca="1" si="57"/>
        <v>0</v>
      </c>
      <c r="F150" s="167" t="e">
        <f t="shared" ca="1" si="58"/>
        <v>#DIV/0!</v>
      </c>
      <c r="G150" s="19">
        <f t="shared" ca="1" si="59"/>
        <v>0</v>
      </c>
      <c r="H150" s="132" t="e">
        <f t="shared" ca="1" si="52"/>
        <v>#DIV/0!</v>
      </c>
      <c r="I150" s="19">
        <f t="shared" ca="1" si="60"/>
        <v>0</v>
      </c>
      <c r="J150" s="19">
        <f t="shared" ca="1" si="61"/>
        <v>0</v>
      </c>
      <c r="K150" s="131" t="e">
        <f t="shared" ca="1" si="62"/>
        <v>#DIV/0!</v>
      </c>
      <c r="L150" s="19">
        <f t="shared" ca="1" si="63"/>
        <v>0</v>
      </c>
      <c r="M150" s="131" t="e">
        <f t="shared" ca="1" si="53"/>
        <v>#DIV/0!</v>
      </c>
    </row>
    <row r="151" spans="1:14" ht="15" customHeight="1" x14ac:dyDescent="0.35">
      <c r="A151" s="198" t="s">
        <v>3617</v>
      </c>
      <c r="B151" s="19">
        <f t="shared" ca="1" si="54"/>
        <v>0</v>
      </c>
      <c r="C151" s="19">
        <f t="shared" ca="1" si="55"/>
        <v>0</v>
      </c>
      <c r="D151" s="19">
        <f t="shared" ca="1" si="56"/>
        <v>0</v>
      </c>
      <c r="E151" s="19">
        <f t="shared" ca="1" si="57"/>
        <v>0</v>
      </c>
      <c r="F151" s="167" t="e">
        <f t="shared" ca="1" si="58"/>
        <v>#DIV/0!</v>
      </c>
      <c r="G151" s="19">
        <f t="shared" ca="1" si="59"/>
        <v>0</v>
      </c>
      <c r="H151" s="132" t="e">
        <f t="shared" ca="1" si="52"/>
        <v>#DIV/0!</v>
      </c>
      <c r="I151" s="19">
        <f t="shared" ca="1" si="60"/>
        <v>0</v>
      </c>
      <c r="J151" s="19">
        <f t="shared" ca="1" si="61"/>
        <v>0</v>
      </c>
      <c r="K151" s="131" t="e">
        <f t="shared" ca="1" si="62"/>
        <v>#DIV/0!</v>
      </c>
      <c r="L151" s="19">
        <f t="shared" ca="1" si="63"/>
        <v>0</v>
      </c>
      <c r="M151" s="131" t="e">
        <f t="shared" ca="1" si="53"/>
        <v>#DIV/0!</v>
      </c>
    </row>
    <row r="152" spans="1:14" ht="15" customHeight="1" x14ac:dyDescent="0.35">
      <c r="A152" s="198" t="s">
        <v>2506</v>
      </c>
      <c r="B152" s="19">
        <f t="shared" ca="1" si="54"/>
        <v>0</v>
      </c>
      <c r="C152" s="19">
        <f t="shared" ca="1" si="55"/>
        <v>0</v>
      </c>
      <c r="D152" s="19">
        <f t="shared" ca="1" si="56"/>
        <v>0</v>
      </c>
      <c r="E152" s="19">
        <f t="shared" ca="1" si="57"/>
        <v>0</v>
      </c>
      <c r="F152" s="167" t="e">
        <f t="shared" ca="1" si="58"/>
        <v>#DIV/0!</v>
      </c>
      <c r="G152" s="19">
        <f t="shared" ca="1" si="59"/>
        <v>0</v>
      </c>
      <c r="H152" s="132" t="e">
        <f t="shared" ca="1" si="52"/>
        <v>#DIV/0!</v>
      </c>
      <c r="I152" s="19">
        <f t="shared" ca="1" si="60"/>
        <v>0</v>
      </c>
      <c r="J152" s="19">
        <f t="shared" ca="1" si="61"/>
        <v>0</v>
      </c>
      <c r="K152" s="131" t="e">
        <f t="shared" ca="1" si="62"/>
        <v>#DIV/0!</v>
      </c>
      <c r="L152" s="19">
        <f t="shared" ca="1" si="63"/>
        <v>0</v>
      </c>
      <c r="M152" s="131" t="e">
        <f t="shared" ca="1" si="53"/>
        <v>#DIV/0!</v>
      </c>
    </row>
    <row r="153" spans="1:14" ht="15" customHeight="1" x14ac:dyDescent="0.35">
      <c r="A153" s="198" t="s">
        <v>2505</v>
      </c>
      <c r="B153" s="19">
        <f t="shared" ca="1" si="54"/>
        <v>40</v>
      </c>
      <c r="C153" s="19">
        <f t="shared" ca="1" si="55"/>
        <v>75333</v>
      </c>
      <c r="D153" s="19">
        <f t="shared" ca="1" si="56"/>
        <v>2</v>
      </c>
      <c r="E153" s="19">
        <f t="shared" ca="1" si="57"/>
        <v>1156</v>
      </c>
      <c r="F153" s="167">
        <f t="shared" ca="1" si="58"/>
        <v>1.5345200642480719</v>
      </c>
      <c r="G153" s="19">
        <f t="shared" ca="1" si="59"/>
        <v>0</v>
      </c>
      <c r="H153" s="132">
        <f t="shared" ca="1" si="52"/>
        <v>0</v>
      </c>
      <c r="I153" s="19">
        <f t="shared" ca="1" si="60"/>
        <v>0</v>
      </c>
      <c r="J153" s="19">
        <f t="shared" ca="1" si="61"/>
        <v>0</v>
      </c>
      <c r="K153" s="131">
        <f t="shared" ca="1" si="62"/>
        <v>0</v>
      </c>
      <c r="L153" s="19">
        <f t="shared" ca="1" si="63"/>
        <v>0</v>
      </c>
      <c r="M153" s="131">
        <f t="shared" ca="1" si="53"/>
        <v>0</v>
      </c>
    </row>
    <row r="154" spans="1:14" ht="15" customHeight="1" x14ac:dyDescent="0.35">
      <c r="A154" s="198" t="s">
        <v>2504</v>
      </c>
      <c r="B154" s="19">
        <f t="shared" ca="1" si="54"/>
        <v>0</v>
      </c>
      <c r="C154" s="19">
        <f t="shared" ca="1" si="55"/>
        <v>0</v>
      </c>
      <c r="D154" s="19">
        <f t="shared" ca="1" si="56"/>
        <v>0</v>
      </c>
      <c r="E154" s="19">
        <f t="shared" ca="1" si="57"/>
        <v>0</v>
      </c>
      <c r="F154" s="167" t="e">
        <f t="shared" ca="1" si="58"/>
        <v>#DIV/0!</v>
      </c>
      <c r="G154" s="19">
        <f t="shared" ca="1" si="59"/>
        <v>0</v>
      </c>
      <c r="H154" s="132" t="e">
        <f t="shared" ca="1" si="52"/>
        <v>#DIV/0!</v>
      </c>
      <c r="I154" s="19">
        <f t="shared" ca="1" si="60"/>
        <v>0</v>
      </c>
      <c r="J154" s="19">
        <f t="shared" ca="1" si="61"/>
        <v>0</v>
      </c>
      <c r="K154" s="131" t="e">
        <f t="shared" ca="1" si="62"/>
        <v>#DIV/0!</v>
      </c>
      <c r="L154" s="19">
        <f t="shared" ca="1" si="63"/>
        <v>0</v>
      </c>
      <c r="M154" s="131" t="e">
        <f t="shared" ca="1" si="53"/>
        <v>#DIV/0!</v>
      </c>
    </row>
    <row r="155" spans="1:14" ht="15" customHeight="1" x14ac:dyDescent="0.35">
      <c r="A155" s="198" t="s">
        <v>2503</v>
      </c>
      <c r="B155" s="19">
        <f t="shared" ca="1" si="54"/>
        <v>0</v>
      </c>
      <c r="C155" s="19">
        <f t="shared" ca="1" si="55"/>
        <v>0</v>
      </c>
      <c r="D155" s="19">
        <f t="shared" ca="1" si="56"/>
        <v>0</v>
      </c>
      <c r="E155" s="19">
        <f t="shared" ca="1" si="57"/>
        <v>0</v>
      </c>
      <c r="F155" s="167" t="e">
        <f t="shared" ca="1" si="58"/>
        <v>#DIV/0!</v>
      </c>
      <c r="G155" s="19">
        <f t="shared" ca="1" si="59"/>
        <v>0</v>
      </c>
      <c r="H155" s="132" t="e">
        <f t="shared" ca="1" si="52"/>
        <v>#DIV/0!</v>
      </c>
      <c r="I155" s="19">
        <f t="shared" ca="1" si="60"/>
        <v>0</v>
      </c>
      <c r="J155" s="19">
        <f t="shared" ca="1" si="61"/>
        <v>0</v>
      </c>
      <c r="K155" s="131" t="e">
        <f t="shared" ca="1" si="62"/>
        <v>#DIV/0!</v>
      </c>
      <c r="L155" s="19">
        <f t="shared" ca="1" si="63"/>
        <v>0</v>
      </c>
      <c r="M155" s="131" t="e">
        <f t="shared" ca="1" si="53"/>
        <v>#DIV/0!</v>
      </c>
    </row>
    <row r="156" spans="1:14" ht="15" customHeight="1" x14ac:dyDescent="0.35">
      <c r="A156" s="198" t="s">
        <v>1335</v>
      </c>
      <c r="B156" s="19">
        <f t="shared" ca="1" si="54"/>
        <v>0</v>
      </c>
      <c r="C156" s="19">
        <f t="shared" ca="1" si="55"/>
        <v>0</v>
      </c>
      <c r="D156" s="19">
        <f t="shared" ca="1" si="56"/>
        <v>0</v>
      </c>
      <c r="E156" s="19">
        <f t="shared" ca="1" si="57"/>
        <v>0</v>
      </c>
      <c r="F156" s="167" t="e">
        <f t="shared" ca="1" si="58"/>
        <v>#DIV/0!</v>
      </c>
      <c r="G156" s="19">
        <f t="shared" ca="1" si="59"/>
        <v>0</v>
      </c>
      <c r="H156" s="132" t="e">
        <f t="shared" ca="1" si="52"/>
        <v>#DIV/0!</v>
      </c>
      <c r="I156" s="19">
        <f t="shared" ca="1" si="60"/>
        <v>0</v>
      </c>
      <c r="J156" s="19">
        <f t="shared" ca="1" si="61"/>
        <v>0</v>
      </c>
      <c r="K156" s="131" t="e">
        <f t="shared" ca="1" si="62"/>
        <v>#DIV/0!</v>
      </c>
      <c r="L156" s="19">
        <f t="shared" ca="1" si="63"/>
        <v>0</v>
      </c>
      <c r="M156" s="131" t="e">
        <f t="shared" ca="1" si="53"/>
        <v>#DIV/0!</v>
      </c>
    </row>
    <row r="157" spans="1:14" ht="15" customHeight="1" x14ac:dyDescent="0.35">
      <c r="A157" s="198" t="s">
        <v>2502</v>
      </c>
      <c r="B157" s="19">
        <f t="shared" ca="1" si="54"/>
        <v>0</v>
      </c>
      <c r="C157" s="19">
        <f t="shared" ca="1" si="55"/>
        <v>0</v>
      </c>
      <c r="D157" s="19">
        <f t="shared" ca="1" si="56"/>
        <v>0</v>
      </c>
      <c r="E157" s="19">
        <f t="shared" ca="1" si="57"/>
        <v>0</v>
      </c>
      <c r="F157" s="167" t="e">
        <f t="shared" ca="1" si="58"/>
        <v>#DIV/0!</v>
      </c>
      <c r="G157" s="19">
        <f t="shared" ca="1" si="59"/>
        <v>0</v>
      </c>
      <c r="H157" s="132" t="e">
        <f t="shared" ca="1" si="52"/>
        <v>#DIV/0!</v>
      </c>
      <c r="I157" s="19">
        <f t="shared" ca="1" si="60"/>
        <v>0</v>
      </c>
      <c r="J157" s="19">
        <f t="shared" ca="1" si="61"/>
        <v>0</v>
      </c>
      <c r="K157" s="131" t="e">
        <f t="shared" ca="1" si="62"/>
        <v>#DIV/0!</v>
      </c>
      <c r="L157" s="19">
        <f t="shared" ca="1" si="63"/>
        <v>0</v>
      </c>
      <c r="M157" s="131" t="e">
        <f t="shared" ca="1" si="53"/>
        <v>#DIV/0!</v>
      </c>
    </row>
    <row r="158" spans="1:14" ht="15" customHeight="1" x14ac:dyDescent="0.35">
      <c r="A158" s="198" t="s">
        <v>2501</v>
      </c>
      <c r="B158" s="19">
        <f t="shared" ca="1" si="54"/>
        <v>0</v>
      </c>
      <c r="C158" s="19">
        <f t="shared" ca="1" si="55"/>
        <v>0</v>
      </c>
      <c r="D158" s="19">
        <f t="shared" ca="1" si="56"/>
        <v>0</v>
      </c>
      <c r="E158" s="19">
        <f t="shared" ca="1" si="57"/>
        <v>0</v>
      </c>
      <c r="F158" s="167" t="e">
        <f t="shared" ca="1" si="58"/>
        <v>#DIV/0!</v>
      </c>
      <c r="G158" s="19">
        <f t="shared" ca="1" si="59"/>
        <v>0</v>
      </c>
      <c r="H158" s="132" t="e">
        <f t="shared" ca="1" si="52"/>
        <v>#DIV/0!</v>
      </c>
      <c r="I158" s="19">
        <f t="shared" ca="1" si="60"/>
        <v>0</v>
      </c>
      <c r="J158" s="19">
        <f t="shared" ca="1" si="61"/>
        <v>0</v>
      </c>
      <c r="K158" s="131" t="e">
        <f t="shared" ca="1" si="62"/>
        <v>#DIV/0!</v>
      </c>
      <c r="L158" s="19">
        <f t="shared" ca="1" si="63"/>
        <v>0</v>
      </c>
      <c r="M158" s="131" t="e">
        <f t="shared" ca="1" si="53"/>
        <v>#DIV/0!</v>
      </c>
      <c r="N158" s="121"/>
    </row>
    <row r="159" spans="1:14" ht="15" customHeight="1" x14ac:dyDescent="0.35">
      <c r="A159" s="198" t="s">
        <v>2500</v>
      </c>
      <c r="B159" s="19">
        <f t="shared" ca="1" si="54"/>
        <v>0</v>
      </c>
      <c r="C159" s="19">
        <f t="shared" ca="1" si="55"/>
        <v>0</v>
      </c>
      <c r="D159" s="19">
        <f t="shared" ca="1" si="56"/>
        <v>0</v>
      </c>
      <c r="E159" s="19">
        <f t="shared" ca="1" si="57"/>
        <v>0</v>
      </c>
      <c r="F159" s="167" t="e">
        <f t="shared" ca="1" si="58"/>
        <v>#DIV/0!</v>
      </c>
      <c r="G159" s="19">
        <f t="shared" ca="1" si="59"/>
        <v>0</v>
      </c>
      <c r="H159" s="132" t="e">
        <f t="shared" ca="1" si="52"/>
        <v>#DIV/0!</v>
      </c>
      <c r="I159" s="19">
        <f t="shared" ca="1" si="60"/>
        <v>0</v>
      </c>
      <c r="J159" s="19">
        <f t="shared" ca="1" si="61"/>
        <v>0</v>
      </c>
      <c r="K159" s="131" t="e">
        <f t="shared" ca="1" si="62"/>
        <v>#DIV/0!</v>
      </c>
      <c r="L159" s="19">
        <f t="shared" ca="1" si="63"/>
        <v>0</v>
      </c>
      <c r="M159" s="131" t="e">
        <f t="shared" ca="1" si="53"/>
        <v>#DIV/0!</v>
      </c>
    </row>
    <row r="160" spans="1:14" ht="15" customHeight="1" x14ac:dyDescent="0.35">
      <c r="A160" s="198" t="s">
        <v>2499</v>
      </c>
      <c r="B160" s="19">
        <f t="shared" ca="1" si="54"/>
        <v>0</v>
      </c>
      <c r="C160" s="19">
        <f t="shared" ca="1" si="55"/>
        <v>0</v>
      </c>
      <c r="D160" s="19">
        <f t="shared" ca="1" si="56"/>
        <v>0</v>
      </c>
      <c r="E160" s="19">
        <f t="shared" ca="1" si="57"/>
        <v>0</v>
      </c>
      <c r="F160" s="167" t="e">
        <f t="shared" ca="1" si="58"/>
        <v>#DIV/0!</v>
      </c>
      <c r="G160" s="19">
        <f t="shared" ca="1" si="59"/>
        <v>0</v>
      </c>
      <c r="H160" s="132" t="e">
        <f t="shared" ca="1" si="52"/>
        <v>#DIV/0!</v>
      </c>
      <c r="I160" s="19">
        <f t="shared" ca="1" si="60"/>
        <v>0</v>
      </c>
      <c r="J160" s="19">
        <f t="shared" ca="1" si="61"/>
        <v>0</v>
      </c>
      <c r="K160" s="131" t="e">
        <f t="shared" ca="1" si="62"/>
        <v>#DIV/0!</v>
      </c>
      <c r="L160" s="19">
        <f t="shared" ca="1" si="63"/>
        <v>0</v>
      </c>
      <c r="M160" s="131" t="e">
        <f t="shared" ca="1" si="53"/>
        <v>#DIV/0!</v>
      </c>
    </row>
    <row r="161" spans="1:15" ht="15" customHeight="1" x14ac:dyDescent="0.35">
      <c r="A161" s="198" t="s">
        <v>2498</v>
      </c>
      <c r="B161" s="19">
        <f t="shared" ca="1" si="54"/>
        <v>0</v>
      </c>
      <c r="C161" s="19">
        <f t="shared" ca="1" si="55"/>
        <v>0</v>
      </c>
      <c r="D161" s="19">
        <f t="shared" ca="1" si="56"/>
        <v>0</v>
      </c>
      <c r="E161" s="19">
        <f t="shared" ca="1" si="57"/>
        <v>0</v>
      </c>
      <c r="F161" s="167" t="e">
        <f t="shared" ca="1" si="58"/>
        <v>#DIV/0!</v>
      </c>
      <c r="G161" s="19">
        <f t="shared" ca="1" si="59"/>
        <v>0</v>
      </c>
      <c r="H161" s="132" t="e">
        <f t="shared" ca="1" si="52"/>
        <v>#DIV/0!</v>
      </c>
      <c r="I161" s="19">
        <f t="shared" ca="1" si="60"/>
        <v>0</v>
      </c>
      <c r="J161" s="19">
        <f t="shared" ca="1" si="61"/>
        <v>0</v>
      </c>
      <c r="K161" s="131" t="e">
        <f t="shared" ca="1" si="62"/>
        <v>#DIV/0!</v>
      </c>
      <c r="L161" s="19">
        <f t="shared" ca="1" si="63"/>
        <v>0</v>
      </c>
      <c r="M161" s="131" t="e">
        <f t="shared" ca="1" si="53"/>
        <v>#DIV/0!</v>
      </c>
    </row>
    <row r="162" spans="1:15" ht="15" customHeight="1" x14ac:dyDescent="0.35">
      <c r="A162" s="198" t="s">
        <v>2497</v>
      </c>
      <c r="B162" s="19">
        <f t="shared" ca="1" si="54"/>
        <v>0</v>
      </c>
      <c r="C162" s="19">
        <f t="shared" ca="1" si="55"/>
        <v>0</v>
      </c>
      <c r="D162" s="19">
        <f t="shared" ca="1" si="56"/>
        <v>0</v>
      </c>
      <c r="E162" s="19">
        <f t="shared" ca="1" si="57"/>
        <v>0</v>
      </c>
      <c r="F162" s="167" t="e">
        <f t="shared" ca="1" si="58"/>
        <v>#DIV/0!</v>
      </c>
      <c r="G162" s="19">
        <f t="shared" ca="1" si="59"/>
        <v>0</v>
      </c>
      <c r="H162" s="132" t="e">
        <f t="shared" ca="1" si="52"/>
        <v>#DIV/0!</v>
      </c>
      <c r="I162" s="19">
        <f t="shared" ca="1" si="60"/>
        <v>0</v>
      </c>
      <c r="J162" s="19">
        <f t="shared" ca="1" si="61"/>
        <v>0</v>
      </c>
      <c r="K162" s="131" t="e">
        <f t="shared" ca="1" si="62"/>
        <v>#DIV/0!</v>
      </c>
      <c r="L162" s="19">
        <f t="shared" ca="1" si="63"/>
        <v>0</v>
      </c>
      <c r="M162" s="131" t="e">
        <f t="shared" ca="1" si="53"/>
        <v>#DIV/0!</v>
      </c>
    </row>
    <row r="163" spans="1:15" ht="15" customHeight="1" x14ac:dyDescent="0.35">
      <c r="A163" s="198" t="s">
        <v>2496</v>
      </c>
      <c r="B163" s="19">
        <f t="shared" ca="1" si="54"/>
        <v>0</v>
      </c>
      <c r="C163" s="19">
        <f t="shared" ca="1" si="55"/>
        <v>0</v>
      </c>
      <c r="D163" s="19">
        <f t="shared" ca="1" si="56"/>
        <v>0</v>
      </c>
      <c r="E163" s="19">
        <f t="shared" ca="1" si="57"/>
        <v>0</v>
      </c>
      <c r="F163" s="167" t="e">
        <f t="shared" ca="1" si="58"/>
        <v>#DIV/0!</v>
      </c>
      <c r="G163" s="19">
        <f t="shared" ca="1" si="59"/>
        <v>0</v>
      </c>
      <c r="H163" s="132" t="e">
        <f t="shared" ca="1" si="52"/>
        <v>#DIV/0!</v>
      </c>
      <c r="I163" s="19">
        <f t="shared" ca="1" si="60"/>
        <v>0</v>
      </c>
      <c r="J163" s="19">
        <f t="shared" ca="1" si="61"/>
        <v>0</v>
      </c>
      <c r="K163" s="131" t="e">
        <f t="shared" ca="1" si="62"/>
        <v>#DIV/0!</v>
      </c>
      <c r="L163" s="19">
        <f t="shared" ca="1" si="63"/>
        <v>0</v>
      </c>
      <c r="M163" s="131" t="e">
        <f t="shared" ca="1" si="53"/>
        <v>#DIV/0!</v>
      </c>
    </row>
    <row r="164" spans="1:15" ht="15" customHeight="1" x14ac:dyDescent="0.35">
      <c r="A164" s="198" t="s">
        <v>2495</v>
      </c>
      <c r="B164" s="19">
        <f t="shared" ca="1" si="54"/>
        <v>0</v>
      </c>
      <c r="C164" s="19">
        <f t="shared" ca="1" si="55"/>
        <v>0</v>
      </c>
      <c r="D164" s="19">
        <f t="shared" ca="1" si="56"/>
        <v>0</v>
      </c>
      <c r="E164" s="19">
        <f t="shared" ca="1" si="57"/>
        <v>0</v>
      </c>
      <c r="F164" s="167" t="e">
        <f t="shared" ca="1" si="58"/>
        <v>#DIV/0!</v>
      </c>
      <c r="G164" s="19">
        <f t="shared" ca="1" si="59"/>
        <v>0</v>
      </c>
      <c r="H164" s="132" t="e">
        <f t="shared" ca="1" si="52"/>
        <v>#DIV/0!</v>
      </c>
      <c r="I164" s="19">
        <f t="shared" ca="1" si="60"/>
        <v>0</v>
      </c>
      <c r="J164" s="19">
        <f t="shared" ca="1" si="61"/>
        <v>0</v>
      </c>
      <c r="K164" s="131" t="e">
        <f t="shared" ca="1" si="62"/>
        <v>#DIV/0!</v>
      </c>
      <c r="L164" s="19">
        <f t="shared" ca="1" si="63"/>
        <v>0</v>
      </c>
      <c r="M164" s="131" t="e">
        <f t="shared" ca="1" si="53"/>
        <v>#DIV/0!</v>
      </c>
    </row>
    <row r="165" spans="1:15" ht="15" customHeight="1" x14ac:dyDescent="0.35">
      <c r="A165" s="198" t="s">
        <v>2494</v>
      </c>
      <c r="B165" s="19">
        <f t="shared" ca="1" si="54"/>
        <v>0</v>
      </c>
      <c r="C165" s="19">
        <f t="shared" ca="1" si="55"/>
        <v>0</v>
      </c>
      <c r="D165" s="19">
        <f t="shared" ca="1" si="56"/>
        <v>0</v>
      </c>
      <c r="E165" s="19">
        <f t="shared" ca="1" si="57"/>
        <v>0</v>
      </c>
      <c r="F165" s="167" t="e">
        <f t="shared" ca="1" si="58"/>
        <v>#DIV/0!</v>
      </c>
      <c r="G165" s="19">
        <f t="shared" ca="1" si="59"/>
        <v>0</v>
      </c>
      <c r="H165" s="132" t="e">
        <f t="shared" ca="1" si="52"/>
        <v>#DIV/0!</v>
      </c>
      <c r="I165" s="19">
        <f t="shared" ca="1" si="60"/>
        <v>0</v>
      </c>
      <c r="J165" s="19">
        <f t="shared" ca="1" si="61"/>
        <v>0</v>
      </c>
      <c r="K165" s="131" t="e">
        <f t="shared" ca="1" si="62"/>
        <v>#DIV/0!</v>
      </c>
      <c r="L165" s="19">
        <f t="shared" ca="1" si="63"/>
        <v>0</v>
      </c>
      <c r="M165" s="131" t="e">
        <f t="shared" ca="1" si="53"/>
        <v>#DIV/0!</v>
      </c>
      <c r="N165" s="121"/>
    </row>
    <row r="166" spans="1:15" ht="15" customHeight="1" x14ac:dyDescent="0.35">
      <c r="A166" s="198" t="s">
        <v>2493</v>
      </c>
      <c r="B166" s="19">
        <f t="shared" ca="1" si="54"/>
        <v>0</v>
      </c>
      <c r="C166" s="19">
        <f t="shared" ca="1" si="55"/>
        <v>0</v>
      </c>
      <c r="D166" s="19">
        <f t="shared" ca="1" si="56"/>
        <v>0</v>
      </c>
      <c r="E166" s="19">
        <f t="shared" ca="1" si="57"/>
        <v>0</v>
      </c>
      <c r="F166" s="167" t="e">
        <f t="shared" ca="1" si="58"/>
        <v>#DIV/0!</v>
      </c>
      <c r="G166" s="19">
        <f t="shared" ca="1" si="59"/>
        <v>0</v>
      </c>
      <c r="H166" s="132" t="e">
        <f t="shared" ca="1" si="52"/>
        <v>#DIV/0!</v>
      </c>
      <c r="I166" s="19">
        <f t="shared" ca="1" si="60"/>
        <v>0</v>
      </c>
      <c r="J166" s="19">
        <f t="shared" ca="1" si="61"/>
        <v>0</v>
      </c>
      <c r="K166" s="131" t="e">
        <f t="shared" ca="1" si="62"/>
        <v>#DIV/0!</v>
      </c>
      <c r="L166" s="19">
        <f t="shared" ca="1" si="63"/>
        <v>0</v>
      </c>
      <c r="M166" s="131" t="e">
        <f t="shared" ca="1" si="53"/>
        <v>#DIV/0!</v>
      </c>
    </row>
    <row r="167" spans="1:15" ht="15" customHeight="1" x14ac:dyDescent="0.35">
      <c r="A167" s="198" t="s">
        <v>2492</v>
      </c>
      <c r="B167" s="19">
        <f t="shared" ca="1" si="54"/>
        <v>0</v>
      </c>
      <c r="C167" s="19">
        <f t="shared" ca="1" si="55"/>
        <v>0</v>
      </c>
      <c r="D167" s="19">
        <f t="shared" ca="1" si="56"/>
        <v>0</v>
      </c>
      <c r="E167" s="19">
        <f t="shared" ca="1" si="57"/>
        <v>0</v>
      </c>
      <c r="F167" s="167" t="e">
        <f t="shared" ca="1" si="58"/>
        <v>#DIV/0!</v>
      </c>
      <c r="G167" s="19">
        <f t="shared" ca="1" si="59"/>
        <v>0</v>
      </c>
      <c r="H167" s="132" t="e">
        <f t="shared" ca="1" si="52"/>
        <v>#DIV/0!</v>
      </c>
      <c r="I167" s="19">
        <f t="shared" ca="1" si="60"/>
        <v>0</v>
      </c>
      <c r="J167" s="19">
        <f t="shared" ca="1" si="61"/>
        <v>0</v>
      </c>
      <c r="K167" s="131" t="e">
        <f t="shared" ca="1" si="62"/>
        <v>#DIV/0!</v>
      </c>
      <c r="L167" s="19">
        <f t="shared" ca="1" si="63"/>
        <v>0</v>
      </c>
      <c r="M167" s="131" t="e">
        <f t="shared" ca="1" si="53"/>
        <v>#DIV/0!</v>
      </c>
    </row>
    <row r="168" spans="1:15" ht="15" customHeight="1" x14ac:dyDescent="0.35">
      <c r="A168" s="198" t="s">
        <v>2491</v>
      </c>
      <c r="B168" s="19">
        <f t="shared" ca="1" si="54"/>
        <v>0</v>
      </c>
      <c r="C168" s="19">
        <f t="shared" ca="1" si="55"/>
        <v>0</v>
      </c>
      <c r="D168" s="19">
        <f t="shared" ca="1" si="56"/>
        <v>0</v>
      </c>
      <c r="E168" s="19">
        <f t="shared" ca="1" si="57"/>
        <v>0</v>
      </c>
      <c r="F168" s="167" t="e">
        <f t="shared" ca="1" si="58"/>
        <v>#DIV/0!</v>
      </c>
      <c r="G168" s="19">
        <f t="shared" ca="1" si="59"/>
        <v>0</v>
      </c>
      <c r="H168" s="132" t="e">
        <f t="shared" ca="1" si="52"/>
        <v>#DIV/0!</v>
      </c>
      <c r="I168" s="19">
        <f t="shared" ca="1" si="60"/>
        <v>0</v>
      </c>
      <c r="J168" s="19">
        <f t="shared" ca="1" si="61"/>
        <v>0</v>
      </c>
      <c r="K168" s="131" t="e">
        <f t="shared" ca="1" si="62"/>
        <v>#DIV/0!</v>
      </c>
      <c r="L168" s="19">
        <f t="shared" ca="1" si="63"/>
        <v>0</v>
      </c>
      <c r="M168" s="131" t="e">
        <f t="shared" ca="1" si="53"/>
        <v>#DIV/0!</v>
      </c>
    </row>
    <row r="169" spans="1:15" ht="15" customHeight="1" x14ac:dyDescent="0.35">
      <c r="A169" s="197" t="s">
        <v>2490</v>
      </c>
      <c r="B169" s="19">
        <f t="shared" ca="1" si="54"/>
        <v>0</v>
      </c>
      <c r="C169" s="19">
        <f t="shared" ca="1" si="55"/>
        <v>0</v>
      </c>
      <c r="D169" s="19">
        <f t="shared" ca="1" si="56"/>
        <v>0</v>
      </c>
      <c r="E169" s="19">
        <f t="shared" ca="1" si="57"/>
        <v>0</v>
      </c>
      <c r="F169" s="167" t="e">
        <f t="shared" ca="1" si="58"/>
        <v>#DIV/0!</v>
      </c>
      <c r="G169" s="19">
        <f t="shared" ca="1" si="59"/>
        <v>0</v>
      </c>
      <c r="H169" s="132" t="e">
        <f t="shared" ca="1" si="52"/>
        <v>#DIV/0!</v>
      </c>
      <c r="I169" s="19">
        <f t="shared" ca="1" si="60"/>
        <v>0</v>
      </c>
      <c r="J169" s="19">
        <f t="shared" ca="1" si="61"/>
        <v>0</v>
      </c>
      <c r="K169" s="131" t="e">
        <f t="shared" ca="1" si="62"/>
        <v>#DIV/0!</v>
      </c>
      <c r="L169" s="19">
        <f t="shared" ca="1" si="63"/>
        <v>0</v>
      </c>
      <c r="M169" s="131" t="e">
        <f t="shared" ca="1" si="53"/>
        <v>#DIV/0!</v>
      </c>
    </row>
    <row r="170" spans="1:15" s="5" customFormat="1" ht="15" customHeight="1" x14ac:dyDescent="0.35">
      <c r="A170" s="122" t="s">
        <v>2529</v>
      </c>
      <c r="B170" s="130">
        <f ca="1">SUM(B144:B169)</f>
        <v>40</v>
      </c>
      <c r="C170" s="154">
        <f ca="1">SUM(C144:C169)</f>
        <v>75333</v>
      </c>
      <c r="D170" s="127">
        <f ca="1">SUM(D144:D169)</f>
        <v>2</v>
      </c>
      <c r="E170" s="126">
        <f ca="1">SUM(E144:E169)</f>
        <v>1156</v>
      </c>
      <c r="F170" s="167">
        <f t="shared" ca="1" si="58"/>
        <v>1.5345200642480719</v>
      </c>
      <c r="G170" s="124">
        <f ca="1">SUM(G144:G169)</f>
        <v>0</v>
      </c>
      <c r="H170" s="153">
        <f t="shared" ca="1" si="52"/>
        <v>0</v>
      </c>
      <c r="I170" s="127">
        <f ca="1">SUM(I144:I169)</f>
        <v>0</v>
      </c>
      <c r="J170" s="126">
        <f ca="1">SUM(J144:J169)</f>
        <v>0</v>
      </c>
      <c r="K170" s="131">
        <f t="shared" ca="1" si="62"/>
        <v>0</v>
      </c>
      <c r="L170" s="124">
        <f ca="1">SUM(L144:L169)</f>
        <v>0</v>
      </c>
      <c r="M170" s="125">
        <f t="shared" ca="1" si="53"/>
        <v>0</v>
      </c>
      <c r="N170" s="149"/>
      <c r="O170" s="148"/>
    </row>
    <row r="171" spans="1:15" x14ac:dyDescent="0.35">
      <c r="E171" s="120" t="s">
        <v>2487</v>
      </c>
      <c r="J171" s="120" t="s">
        <v>2487</v>
      </c>
      <c r="K171" s="147"/>
      <c r="M171" s="147"/>
    </row>
    <row r="172" spans="1:15" x14ac:dyDescent="0.25">
      <c r="A172" s="79" t="s">
        <v>2558</v>
      </c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</row>
    <row r="173" spans="1:15" x14ac:dyDescent="0.25">
      <c r="A173" s="79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</row>
    <row r="174" spans="1:15" s="77" customFormat="1" ht="29" x14ac:dyDescent="0.25">
      <c r="A174" s="80" t="s">
        <v>2557</v>
      </c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79"/>
      <c r="N174" s="136"/>
      <c r="O174" s="135"/>
    </row>
    <row r="175" spans="1:15" x14ac:dyDescent="0.35">
      <c r="N175" s="152"/>
    </row>
    <row r="176" spans="1:15" s="5" customFormat="1" ht="12.75" customHeight="1" x14ac:dyDescent="0.35">
      <c r="A176" s="289" t="s">
        <v>2513</v>
      </c>
      <c r="B176" s="290" t="s">
        <v>2556</v>
      </c>
      <c r="C176" s="291" t="s">
        <v>2555</v>
      </c>
      <c r="D176" s="293" t="s">
        <v>2598</v>
      </c>
      <c r="E176" s="294"/>
      <c r="F176" s="294"/>
      <c r="G176" s="294"/>
      <c r="H176" s="295"/>
      <c r="I176" s="293" t="s">
        <v>2584</v>
      </c>
      <c r="J176" s="294"/>
      <c r="K176" s="294"/>
      <c r="L176" s="294"/>
      <c r="M176" s="294"/>
      <c r="N176" s="149"/>
      <c r="O176" s="148"/>
    </row>
    <row r="177" spans="1:15" s="5" customFormat="1" ht="43.5" x14ac:dyDescent="0.35">
      <c r="A177" s="289"/>
      <c r="B177" s="290"/>
      <c r="C177" s="292"/>
      <c r="D177" s="133" t="s">
        <v>2554</v>
      </c>
      <c r="E177" s="112" t="s">
        <v>2553</v>
      </c>
      <c r="F177" s="111" t="s">
        <v>2539</v>
      </c>
      <c r="G177" s="111" t="s">
        <v>2552</v>
      </c>
      <c r="H177" s="134" t="s">
        <v>2537</v>
      </c>
      <c r="I177" s="133" t="s">
        <v>2554</v>
      </c>
      <c r="J177" s="112" t="s">
        <v>2553</v>
      </c>
      <c r="K177" s="111" t="s">
        <v>2539</v>
      </c>
      <c r="L177" s="111" t="s">
        <v>2552</v>
      </c>
      <c r="M177" s="111" t="s">
        <v>2537</v>
      </c>
      <c r="N177" s="149"/>
      <c r="O177" s="148"/>
    </row>
    <row r="178" spans="1:15" ht="15" customHeight="1" x14ac:dyDescent="0.35">
      <c r="A178" s="204" t="s">
        <v>2512</v>
      </c>
      <c r="B178" s="19">
        <f ca="1">INDIRECT("'"&amp;$A178&amp;"'!AW39")</f>
        <v>0</v>
      </c>
      <c r="C178" s="19">
        <f ca="1">INDIRECT("'"&amp;$A178&amp;"'!AM35")</f>
        <v>0</v>
      </c>
      <c r="D178" s="19">
        <f ca="1">INDIRECT("'"&amp;$A178&amp;"'!AP19")</f>
        <v>0</v>
      </c>
      <c r="E178" s="19">
        <f ca="1">INDIRECT("'"&amp;$A178&amp;"'!AM19")</f>
        <v>0</v>
      </c>
      <c r="F178" s="167" t="e">
        <f t="shared" ref="F178" ca="1" si="64">SUM(E178/C178*100)</f>
        <v>#DIV/0!</v>
      </c>
      <c r="G178" s="19">
        <f ca="1">INDIRECT("'"&amp;$A178&amp;"'!AZ19")</f>
        <v>0</v>
      </c>
      <c r="H178" s="132" t="e">
        <f t="shared" ref="H178:H204" ca="1" si="65">SUM(G178/B178*100)</f>
        <v>#DIV/0!</v>
      </c>
      <c r="I178" s="19">
        <f ca="1">INDIRECT("'"&amp;$A178&amp;"'!AP20")</f>
        <v>0</v>
      </c>
      <c r="J178" s="19">
        <f ca="1">INDIRECT("'"&amp;$A178&amp;"'!AM20")</f>
        <v>0</v>
      </c>
      <c r="K178" s="131" t="e">
        <f ca="1">SUM(J178/C178*100)</f>
        <v>#DIV/0!</v>
      </c>
      <c r="L178" s="19">
        <f ca="1">INDIRECT("'"&amp;$A178&amp;"'!AZ20")</f>
        <v>0</v>
      </c>
      <c r="M178" s="131" t="e">
        <f t="shared" ref="M178:M204" ca="1" si="66">SUM(L178/B178*100)</f>
        <v>#DIV/0!</v>
      </c>
    </row>
    <row r="179" spans="1:15" ht="15" customHeight="1" x14ac:dyDescent="0.35">
      <c r="A179" s="198" t="s">
        <v>2511</v>
      </c>
      <c r="B179" s="19">
        <f t="shared" ref="B179:B203" ca="1" si="67">INDIRECT("'"&amp;$A179&amp;"'!AW39")</f>
        <v>0</v>
      </c>
      <c r="C179" s="19">
        <f t="shared" ref="C179:C203" ca="1" si="68">INDIRECT("'"&amp;$A179&amp;"'!AM35")</f>
        <v>0</v>
      </c>
      <c r="D179" s="19">
        <f t="shared" ref="D179:D203" ca="1" si="69">INDIRECT("'"&amp;$A179&amp;"'!AP19")</f>
        <v>0</v>
      </c>
      <c r="E179" s="19">
        <f t="shared" ref="E179:E203" ca="1" si="70">INDIRECT("'"&amp;$A179&amp;"'!AM19")</f>
        <v>0</v>
      </c>
      <c r="F179" s="167" t="e">
        <f t="shared" ref="F179:F204" ca="1" si="71">SUM(E179/C179*100)</f>
        <v>#DIV/0!</v>
      </c>
      <c r="G179" s="19">
        <f t="shared" ref="G179:G203" ca="1" si="72">INDIRECT("'"&amp;$A179&amp;"'!AZ19")</f>
        <v>0</v>
      </c>
      <c r="H179" s="132" t="e">
        <f t="shared" ca="1" si="65"/>
        <v>#DIV/0!</v>
      </c>
      <c r="I179" s="19">
        <f t="shared" ref="I179:I203" ca="1" si="73">INDIRECT("'"&amp;$A179&amp;"'!AP20")</f>
        <v>0</v>
      </c>
      <c r="J179" s="19">
        <f t="shared" ref="J179:J203" ca="1" si="74">INDIRECT("'"&amp;$A179&amp;"'!AM20")</f>
        <v>0</v>
      </c>
      <c r="K179" s="131" t="e">
        <f t="shared" ref="K179:K204" ca="1" si="75">SUM(J179/C179*100)</f>
        <v>#DIV/0!</v>
      </c>
      <c r="L179" s="19">
        <f t="shared" ref="L179:L203" ca="1" si="76">INDIRECT("'"&amp;$A179&amp;"'!AZ20")</f>
        <v>0</v>
      </c>
      <c r="M179" s="131" t="e">
        <f t="shared" ca="1" si="66"/>
        <v>#DIV/0!</v>
      </c>
    </row>
    <row r="180" spans="1:15" ht="15" customHeight="1" x14ac:dyDescent="0.35">
      <c r="A180" s="198" t="s">
        <v>2510</v>
      </c>
      <c r="B180" s="19">
        <f t="shared" ca="1" si="67"/>
        <v>0</v>
      </c>
      <c r="C180" s="19">
        <f t="shared" ca="1" si="68"/>
        <v>0</v>
      </c>
      <c r="D180" s="19">
        <f t="shared" ca="1" si="69"/>
        <v>0</v>
      </c>
      <c r="E180" s="19">
        <f t="shared" ca="1" si="70"/>
        <v>0</v>
      </c>
      <c r="F180" s="167" t="e">
        <f t="shared" ca="1" si="71"/>
        <v>#DIV/0!</v>
      </c>
      <c r="G180" s="19">
        <f t="shared" ca="1" si="72"/>
        <v>0</v>
      </c>
      <c r="H180" s="132" t="e">
        <f t="shared" ca="1" si="65"/>
        <v>#DIV/0!</v>
      </c>
      <c r="I180" s="19">
        <f t="shared" ca="1" si="73"/>
        <v>0</v>
      </c>
      <c r="J180" s="19">
        <f t="shared" ca="1" si="74"/>
        <v>0</v>
      </c>
      <c r="K180" s="131" t="e">
        <f t="shared" ca="1" si="75"/>
        <v>#DIV/0!</v>
      </c>
      <c r="L180" s="19">
        <f t="shared" ca="1" si="76"/>
        <v>0</v>
      </c>
      <c r="M180" s="131" t="e">
        <f t="shared" ca="1" si="66"/>
        <v>#DIV/0!</v>
      </c>
    </row>
    <row r="181" spans="1:15" ht="15" customHeight="1" x14ac:dyDescent="0.35">
      <c r="A181" s="198" t="s">
        <v>3613</v>
      </c>
      <c r="B181" s="19">
        <f t="shared" ca="1" si="67"/>
        <v>0</v>
      </c>
      <c r="C181" s="19">
        <f t="shared" ca="1" si="68"/>
        <v>0</v>
      </c>
      <c r="D181" s="19">
        <f t="shared" ca="1" si="69"/>
        <v>0</v>
      </c>
      <c r="E181" s="19">
        <f t="shared" ca="1" si="70"/>
        <v>0</v>
      </c>
      <c r="F181" s="167" t="e">
        <f t="shared" ca="1" si="71"/>
        <v>#DIV/0!</v>
      </c>
      <c r="G181" s="19">
        <f t="shared" ca="1" si="72"/>
        <v>0</v>
      </c>
      <c r="H181" s="132" t="e">
        <f t="shared" ca="1" si="65"/>
        <v>#DIV/0!</v>
      </c>
      <c r="I181" s="19">
        <f t="shared" ca="1" si="73"/>
        <v>0</v>
      </c>
      <c r="J181" s="19">
        <f t="shared" ca="1" si="74"/>
        <v>0</v>
      </c>
      <c r="K181" s="131" t="e">
        <f t="shared" ca="1" si="75"/>
        <v>#DIV/0!</v>
      </c>
      <c r="L181" s="19">
        <f t="shared" ca="1" si="76"/>
        <v>0</v>
      </c>
      <c r="M181" s="131" t="e">
        <f t="shared" ca="1" si="66"/>
        <v>#DIV/0!</v>
      </c>
    </row>
    <row r="182" spans="1:15" ht="15" customHeight="1" x14ac:dyDescent="0.35">
      <c r="A182" s="198" t="s">
        <v>2509</v>
      </c>
      <c r="B182" s="19">
        <f t="shared" ca="1" si="67"/>
        <v>0</v>
      </c>
      <c r="C182" s="19">
        <f t="shared" ca="1" si="68"/>
        <v>0</v>
      </c>
      <c r="D182" s="19">
        <f t="shared" ca="1" si="69"/>
        <v>0</v>
      </c>
      <c r="E182" s="19">
        <f t="shared" ca="1" si="70"/>
        <v>0</v>
      </c>
      <c r="F182" s="167" t="e">
        <f t="shared" ca="1" si="71"/>
        <v>#DIV/0!</v>
      </c>
      <c r="G182" s="19">
        <f t="shared" ca="1" si="72"/>
        <v>0</v>
      </c>
      <c r="H182" s="132" t="e">
        <f t="shared" ca="1" si="65"/>
        <v>#DIV/0!</v>
      </c>
      <c r="I182" s="19">
        <f t="shared" ca="1" si="73"/>
        <v>0</v>
      </c>
      <c r="J182" s="19">
        <f t="shared" ca="1" si="74"/>
        <v>0</v>
      </c>
      <c r="K182" s="131" t="e">
        <f t="shared" ca="1" si="75"/>
        <v>#DIV/0!</v>
      </c>
      <c r="L182" s="19">
        <f t="shared" ca="1" si="76"/>
        <v>0</v>
      </c>
      <c r="M182" s="131" t="e">
        <f t="shared" ca="1" si="66"/>
        <v>#DIV/0!</v>
      </c>
      <c r="N182" s="121"/>
    </row>
    <row r="183" spans="1:15" ht="15" customHeight="1" x14ac:dyDescent="0.35">
      <c r="A183" s="198" t="s">
        <v>2508</v>
      </c>
      <c r="B183" s="19">
        <f t="shared" ca="1" si="67"/>
        <v>0</v>
      </c>
      <c r="C183" s="19">
        <f t="shared" ca="1" si="68"/>
        <v>0</v>
      </c>
      <c r="D183" s="19">
        <f t="shared" ca="1" si="69"/>
        <v>0</v>
      </c>
      <c r="E183" s="19">
        <f t="shared" ca="1" si="70"/>
        <v>0</v>
      </c>
      <c r="F183" s="167" t="e">
        <f t="shared" ca="1" si="71"/>
        <v>#DIV/0!</v>
      </c>
      <c r="G183" s="19">
        <f t="shared" ca="1" si="72"/>
        <v>0</v>
      </c>
      <c r="H183" s="132" t="e">
        <f t="shared" ca="1" si="65"/>
        <v>#DIV/0!</v>
      </c>
      <c r="I183" s="19">
        <f t="shared" ca="1" si="73"/>
        <v>0</v>
      </c>
      <c r="J183" s="19">
        <f t="shared" ca="1" si="74"/>
        <v>0</v>
      </c>
      <c r="K183" s="131" t="e">
        <f t="shared" ca="1" si="75"/>
        <v>#DIV/0!</v>
      </c>
      <c r="L183" s="19">
        <f t="shared" ca="1" si="76"/>
        <v>0</v>
      </c>
      <c r="M183" s="131" t="e">
        <f t="shared" ca="1" si="66"/>
        <v>#DIV/0!</v>
      </c>
    </row>
    <row r="184" spans="1:15" ht="15" customHeight="1" x14ac:dyDescent="0.35">
      <c r="A184" s="198" t="s">
        <v>2507</v>
      </c>
      <c r="B184" s="19">
        <f t="shared" ca="1" si="67"/>
        <v>0</v>
      </c>
      <c r="C184" s="19">
        <f t="shared" ca="1" si="68"/>
        <v>0</v>
      </c>
      <c r="D184" s="19">
        <f t="shared" ca="1" si="69"/>
        <v>0</v>
      </c>
      <c r="E184" s="19">
        <f t="shared" ca="1" si="70"/>
        <v>0</v>
      </c>
      <c r="F184" s="167" t="e">
        <f t="shared" ca="1" si="71"/>
        <v>#DIV/0!</v>
      </c>
      <c r="G184" s="19">
        <f t="shared" ca="1" si="72"/>
        <v>0</v>
      </c>
      <c r="H184" s="132" t="e">
        <f t="shared" ca="1" si="65"/>
        <v>#DIV/0!</v>
      </c>
      <c r="I184" s="19">
        <f t="shared" ca="1" si="73"/>
        <v>0</v>
      </c>
      <c r="J184" s="19">
        <f t="shared" ca="1" si="74"/>
        <v>0</v>
      </c>
      <c r="K184" s="131" t="e">
        <f t="shared" ca="1" si="75"/>
        <v>#DIV/0!</v>
      </c>
      <c r="L184" s="19">
        <f t="shared" ca="1" si="76"/>
        <v>0</v>
      </c>
      <c r="M184" s="131" t="e">
        <f t="shared" ca="1" si="66"/>
        <v>#DIV/0!</v>
      </c>
    </row>
    <row r="185" spans="1:15" ht="15" customHeight="1" x14ac:dyDescent="0.35">
      <c r="A185" s="198" t="s">
        <v>3617</v>
      </c>
      <c r="B185" s="19">
        <f t="shared" ca="1" si="67"/>
        <v>0</v>
      </c>
      <c r="C185" s="19">
        <f t="shared" ca="1" si="68"/>
        <v>0</v>
      </c>
      <c r="D185" s="19">
        <f t="shared" ca="1" si="69"/>
        <v>0</v>
      </c>
      <c r="E185" s="19">
        <f t="shared" ca="1" si="70"/>
        <v>0</v>
      </c>
      <c r="F185" s="167" t="e">
        <f t="shared" ca="1" si="71"/>
        <v>#DIV/0!</v>
      </c>
      <c r="G185" s="19">
        <f t="shared" ca="1" si="72"/>
        <v>0</v>
      </c>
      <c r="H185" s="132" t="e">
        <f t="shared" ca="1" si="65"/>
        <v>#DIV/0!</v>
      </c>
      <c r="I185" s="19">
        <f t="shared" ca="1" si="73"/>
        <v>0</v>
      </c>
      <c r="J185" s="19">
        <f t="shared" ca="1" si="74"/>
        <v>0</v>
      </c>
      <c r="K185" s="131" t="e">
        <f t="shared" ca="1" si="75"/>
        <v>#DIV/0!</v>
      </c>
      <c r="L185" s="19">
        <f t="shared" ca="1" si="76"/>
        <v>0</v>
      </c>
      <c r="M185" s="131" t="e">
        <f t="shared" ca="1" si="66"/>
        <v>#DIV/0!</v>
      </c>
    </row>
    <row r="186" spans="1:15" ht="15" customHeight="1" x14ac:dyDescent="0.35">
      <c r="A186" s="198" t="s">
        <v>2506</v>
      </c>
      <c r="B186" s="19">
        <f t="shared" ca="1" si="67"/>
        <v>0</v>
      </c>
      <c r="C186" s="19">
        <f t="shared" ca="1" si="68"/>
        <v>0</v>
      </c>
      <c r="D186" s="19">
        <f t="shared" ca="1" si="69"/>
        <v>0</v>
      </c>
      <c r="E186" s="19">
        <f t="shared" ca="1" si="70"/>
        <v>0</v>
      </c>
      <c r="F186" s="167" t="e">
        <f t="shared" ca="1" si="71"/>
        <v>#DIV/0!</v>
      </c>
      <c r="G186" s="19">
        <f t="shared" ca="1" si="72"/>
        <v>0</v>
      </c>
      <c r="H186" s="132" t="e">
        <f t="shared" ca="1" si="65"/>
        <v>#DIV/0!</v>
      </c>
      <c r="I186" s="19">
        <f t="shared" ca="1" si="73"/>
        <v>0</v>
      </c>
      <c r="J186" s="19">
        <f t="shared" ca="1" si="74"/>
        <v>0</v>
      </c>
      <c r="K186" s="131" t="e">
        <f t="shared" ca="1" si="75"/>
        <v>#DIV/0!</v>
      </c>
      <c r="L186" s="19">
        <f t="shared" ca="1" si="76"/>
        <v>0</v>
      </c>
      <c r="M186" s="131" t="e">
        <f t="shared" ca="1" si="66"/>
        <v>#DIV/0!</v>
      </c>
    </row>
    <row r="187" spans="1:15" ht="15" customHeight="1" x14ac:dyDescent="0.35">
      <c r="A187" s="198" t="s">
        <v>2505</v>
      </c>
      <c r="B187" s="19">
        <f t="shared" ca="1" si="67"/>
        <v>40</v>
      </c>
      <c r="C187" s="19">
        <f t="shared" ca="1" si="68"/>
        <v>75333</v>
      </c>
      <c r="D187" s="19">
        <f t="shared" ca="1" si="69"/>
        <v>1</v>
      </c>
      <c r="E187" s="19">
        <f t="shared" ca="1" si="70"/>
        <v>339</v>
      </c>
      <c r="F187" s="167">
        <f t="shared" ca="1" si="71"/>
        <v>0.45000199115925288</v>
      </c>
      <c r="G187" s="19">
        <f t="shared" ca="1" si="72"/>
        <v>0</v>
      </c>
      <c r="H187" s="132">
        <f t="shared" ca="1" si="65"/>
        <v>0</v>
      </c>
      <c r="I187" s="19">
        <f t="shared" ca="1" si="73"/>
        <v>0</v>
      </c>
      <c r="J187" s="19">
        <f t="shared" ca="1" si="74"/>
        <v>0</v>
      </c>
      <c r="K187" s="131">
        <f t="shared" ca="1" si="75"/>
        <v>0</v>
      </c>
      <c r="L187" s="19">
        <f t="shared" ca="1" si="76"/>
        <v>0</v>
      </c>
      <c r="M187" s="131">
        <f t="shared" ca="1" si="66"/>
        <v>0</v>
      </c>
    </row>
    <row r="188" spans="1:15" ht="15" customHeight="1" x14ac:dyDescent="0.35">
      <c r="A188" s="198" t="s">
        <v>2504</v>
      </c>
      <c r="B188" s="19">
        <f t="shared" ca="1" si="67"/>
        <v>0</v>
      </c>
      <c r="C188" s="19">
        <f t="shared" ca="1" si="68"/>
        <v>0</v>
      </c>
      <c r="D188" s="19">
        <f t="shared" ca="1" si="69"/>
        <v>0</v>
      </c>
      <c r="E188" s="19">
        <f t="shared" ca="1" si="70"/>
        <v>0</v>
      </c>
      <c r="F188" s="167" t="e">
        <f t="shared" ca="1" si="71"/>
        <v>#DIV/0!</v>
      </c>
      <c r="G188" s="19">
        <f t="shared" ca="1" si="72"/>
        <v>0</v>
      </c>
      <c r="H188" s="132" t="e">
        <f t="shared" ca="1" si="65"/>
        <v>#DIV/0!</v>
      </c>
      <c r="I188" s="19">
        <f t="shared" ca="1" si="73"/>
        <v>0</v>
      </c>
      <c r="J188" s="19">
        <f t="shared" ca="1" si="74"/>
        <v>0</v>
      </c>
      <c r="K188" s="131" t="e">
        <f t="shared" ca="1" si="75"/>
        <v>#DIV/0!</v>
      </c>
      <c r="L188" s="19">
        <f t="shared" ca="1" si="76"/>
        <v>0</v>
      </c>
      <c r="M188" s="131" t="e">
        <f t="shared" ca="1" si="66"/>
        <v>#DIV/0!</v>
      </c>
    </row>
    <row r="189" spans="1:15" ht="15" customHeight="1" x14ac:dyDescent="0.35">
      <c r="A189" s="198" t="s">
        <v>2503</v>
      </c>
      <c r="B189" s="19">
        <f t="shared" ca="1" si="67"/>
        <v>0</v>
      </c>
      <c r="C189" s="19">
        <f t="shared" ca="1" si="68"/>
        <v>0</v>
      </c>
      <c r="D189" s="19">
        <f t="shared" ca="1" si="69"/>
        <v>0</v>
      </c>
      <c r="E189" s="19">
        <f t="shared" ca="1" si="70"/>
        <v>0</v>
      </c>
      <c r="F189" s="167" t="e">
        <f t="shared" ca="1" si="71"/>
        <v>#DIV/0!</v>
      </c>
      <c r="G189" s="19">
        <f t="shared" ca="1" si="72"/>
        <v>0</v>
      </c>
      <c r="H189" s="132" t="e">
        <f t="shared" ca="1" si="65"/>
        <v>#DIV/0!</v>
      </c>
      <c r="I189" s="19">
        <f t="shared" ca="1" si="73"/>
        <v>0</v>
      </c>
      <c r="J189" s="19">
        <f t="shared" ca="1" si="74"/>
        <v>0</v>
      </c>
      <c r="K189" s="131" t="e">
        <f t="shared" ca="1" si="75"/>
        <v>#DIV/0!</v>
      </c>
      <c r="L189" s="19">
        <f t="shared" ca="1" si="76"/>
        <v>0</v>
      </c>
      <c r="M189" s="131" t="e">
        <f t="shared" ca="1" si="66"/>
        <v>#DIV/0!</v>
      </c>
    </row>
    <row r="190" spans="1:15" ht="15" customHeight="1" x14ac:dyDescent="0.35">
      <c r="A190" s="198" t="s">
        <v>1335</v>
      </c>
      <c r="B190" s="19">
        <f t="shared" ca="1" si="67"/>
        <v>0</v>
      </c>
      <c r="C190" s="19">
        <f t="shared" ca="1" si="68"/>
        <v>0</v>
      </c>
      <c r="D190" s="19">
        <f t="shared" ca="1" si="69"/>
        <v>0</v>
      </c>
      <c r="E190" s="19">
        <f t="shared" ca="1" si="70"/>
        <v>0</v>
      </c>
      <c r="F190" s="167" t="e">
        <f t="shared" ca="1" si="71"/>
        <v>#DIV/0!</v>
      </c>
      <c r="G190" s="19">
        <f t="shared" ca="1" si="72"/>
        <v>0</v>
      </c>
      <c r="H190" s="132" t="e">
        <f t="shared" ca="1" si="65"/>
        <v>#DIV/0!</v>
      </c>
      <c r="I190" s="19">
        <f t="shared" ca="1" si="73"/>
        <v>0</v>
      </c>
      <c r="J190" s="19">
        <f t="shared" ca="1" si="74"/>
        <v>0</v>
      </c>
      <c r="K190" s="131" t="e">
        <f t="shared" ca="1" si="75"/>
        <v>#DIV/0!</v>
      </c>
      <c r="L190" s="19">
        <f t="shared" ca="1" si="76"/>
        <v>0</v>
      </c>
      <c r="M190" s="131" t="e">
        <f t="shared" ca="1" si="66"/>
        <v>#DIV/0!</v>
      </c>
    </row>
    <row r="191" spans="1:15" ht="15" customHeight="1" x14ac:dyDescent="0.35">
      <c r="A191" s="198" t="s">
        <v>2502</v>
      </c>
      <c r="B191" s="19">
        <f t="shared" ca="1" si="67"/>
        <v>0</v>
      </c>
      <c r="C191" s="19">
        <f t="shared" ca="1" si="68"/>
        <v>0</v>
      </c>
      <c r="D191" s="19">
        <f t="shared" ca="1" si="69"/>
        <v>0</v>
      </c>
      <c r="E191" s="19">
        <f t="shared" ca="1" si="70"/>
        <v>0</v>
      </c>
      <c r="F191" s="167" t="e">
        <f t="shared" ca="1" si="71"/>
        <v>#DIV/0!</v>
      </c>
      <c r="G191" s="19">
        <f t="shared" ca="1" si="72"/>
        <v>0</v>
      </c>
      <c r="H191" s="132" t="e">
        <f t="shared" ca="1" si="65"/>
        <v>#DIV/0!</v>
      </c>
      <c r="I191" s="19">
        <f t="shared" ca="1" si="73"/>
        <v>0</v>
      </c>
      <c r="J191" s="19">
        <f t="shared" ca="1" si="74"/>
        <v>0</v>
      </c>
      <c r="K191" s="131" t="e">
        <f t="shared" ca="1" si="75"/>
        <v>#DIV/0!</v>
      </c>
      <c r="L191" s="19">
        <f t="shared" ca="1" si="76"/>
        <v>0</v>
      </c>
      <c r="M191" s="131" t="e">
        <f t="shared" ca="1" si="66"/>
        <v>#DIV/0!</v>
      </c>
    </row>
    <row r="192" spans="1:15" ht="15" customHeight="1" x14ac:dyDescent="0.35">
      <c r="A192" s="198" t="s">
        <v>2501</v>
      </c>
      <c r="B192" s="19">
        <f t="shared" ca="1" si="67"/>
        <v>0</v>
      </c>
      <c r="C192" s="19">
        <f t="shared" ca="1" si="68"/>
        <v>0</v>
      </c>
      <c r="D192" s="19">
        <f t="shared" ca="1" si="69"/>
        <v>0</v>
      </c>
      <c r="E192" s="19">
        <f t="shared" ca="1" si="70"/>
        <v>0</v>
      </c>
      <c r="F192" s="167" t="e">
        <f t="shared" ca="1" si="71"/>
        <v>#DIV/0!</v>
      </c>
      <c r="G192" s="19">
        <f t="shared" ca="1" si="72"/>
        <v>0</v>
      </c>
      <c r="H192" s="132" t="e">
        <f t="shared" ca="1" si="65"/>
        <v>#DIV/0!</v>
      </c>
      <c r="I192" s="19">
        <f t="shared" ca="1" si="73"/>
        <v>0</v>
      </c>
      <c r="J192" s="19">
        <f t="shared" ca="1" si="74"/>
        <v>0</v>
      </c>
      <c r="K192" s="131" t="e">
        <f t="shared" ca="1" si="75"/>
        <v>#DIV/0!</v>
      </c>
      <c r="L192" s="19">
        <f t="shared" ca="1" si="76"/>
        <v>0</v>
      </c>
      <c r="M192" s="131" t="e">
        <f t="shared" ca="1" si="66"/>
        <v>#DIV/0!</v>
      </c>
      <c r="N192" s="121"/>
    </row>
    <row r="193" spans="1:15" ht="15" customHeight="1" x14ac:dyDescent="0.35">
      <c r="A193" s="198" t="s">
        <v>2500</v>
      </c>
      <c r="B193" s="19">
        <f t="shared" ca="1" si="67"/>
        <v>0</v>
      </c>
      <c r="C193" s="19">
        <f t="shared" ca="1" si="68"/>
        <v>0</v>
      </c>
      <c r="D193" s="19">
        <f t="shared" ca="1" si="69"/>
        <v>0</v>
      </c>
      <c r="E193" s="19">
        <f t="shared" ca="1" si="70"/>
        <v>0</v>
      </c>
      <c r="F193" s="167" t="e">
        <f t="shared" ca="1" si="71"/>
        <v>#DIV/0!</v>
      </c>
      <c r="G193" s="19">
        <f t="shared" ca="1" si="72"/>
        <v>0</v>
      </c>
      <c r="H193" s="132" t="e">
        <f t="shared" ca="1" si="65"/>
        <v>#DIV/0!</v>
      </c>
      <c r="I193" s="19">
        <f t="shared" ca="1" si="73"/>
        <v>0</v>
      </c>
      <c r="J193" s="19">
        <f t="shared" ca="1" si="74"/>
        <v>0</v>
      </c>
      <c r="K193" s="131" t="e">
        <f t="shared" ca="1" si="75"/>
        <v>#DIV/0!</v>
      </c>
      <c r="L193" s="19">
        <f t="shared" ca="1" si="76"/>
        <v>0</v>
      </c>
      <c r="M193" s="131" t="e">
        <f t="shared" ca="1" si="66"/>
        <v>#DIV/0!</v>
      </c>
    </row>
    <row r="194" spans="1:15" ht="15" customHeight="1" x14ac:dyDescent="0.35">
      <c r="A194" s="198" t="s">
        <v>2499</v>
      </c>
      <c r="B194" s="19">
        <f t="shared" ca="1" si="67"/>
        <v>0</v>
      </c>
      <c r="C194" s="19">
        <f t="shared" ca="1" si="68"/>
        <v>0</v>
      </c>
      <c r="D194" s="19">
        <f t="shared" ca="1" si="69"/>
        <v>0</v>
      </c>
      <c r="E194" s="19">
        <f t="shared" ca="1" si="70"/>
        <v>0</v>
      </c>
      <c r="F194" s="167" t="e">
        <f t="shared" ca="1" si="71"/>
        <v>#DIV/0!</v>
      </c>
      <c r="G194" s="19">
        <f t="shared" ca="1" si="72"/>
        <v>0</v>
      </c>
      <c r="H194" s="132" t="e">
        <f t="shared" ca="1" si="65"/>
        <v>#DIV/0!</v>
      </c>
      <c r="I194" s="19">
        <f t="shared" ca="1" si="73"/>
        <v>0</v>
      </c>
      <c r="J194" s="19">
        <f t="shared" ca="1" si="74"/>
        <v>0</v>
      </c>
      <c r="K194" s="131" t="e">
        <f t="shared" ca="1" si="75"/>
        <v>#DIV/0!</v>
      </c>
      <c r="L194" s="19">
        <f t="shared" ca="1" si="76"/>
        <v>0</v>
      </c>
      <c r="M194" s="131" t="e">
        <f t="shared" ca="1" si="66"/>
        <v>#DIV/0!</v>
      </c>
    </row>
    <row r="195" spans="1:15" ht="15" customHeight="1" x14ac:dyDescent="0.35">
      <c r="A195" s="198" t="s">
        <v>2498</v>
      </c>
      <c r="B195" s="19">
        <f t="shared" ca="1" si="67"/>
        <v>0</v>
      </c>
      <c r="C195" s="19">
        <f t="shared" ca="1" si="68"/>
        <v>0</v>
      </c>
      <c r="D195" s="19">
        <f t="shared" ca="1" si="69"/>
        <v>0</v>
      </c>
      <c r="E195" s="19">
        <f t="shared" ca="1" si="70"/>
        <v>0</v>
      </c>
      <c r="F195" s="167" t="e">
        <f t="shared" ca="1" si="71"/>
        <v>#DIV/0!</v>
      </c>
      <c r="G195" s="19">
        <f t="shared" ca="1" si="72"/>
        <v>0</v>
      </c>
      <c r="H195" s="132" t="e">
        <f t="shared" ca="1" si="65"/>
        <v>#DIV/0!</v>
      </c>
      <c r="I195" s="19">
        <f t="shared" ca="1" si="73"/>
        <v>0</v>
      </c>
      <c r="J195" s="19">
        <f t="shared" ca="1" si="74"/>
        <v>0</v>
      </c>
      <c r="K195" s="131" t="e">
        <f t="shared" ca="1" si="75"/>
        <v>#DIV/0!</v>
      </c>
      <c r="L195" s="19">
        <f t="shared" ca="1" si="76"/>
        <v>0</v>
      </c>
      <c r="M195" s="131" t="e">
        <f t="shared" ca="1" si="66"/>
        <v>#DIV/0!</v>
      </c>
    </row>
    <row r="196" spans="1:15" ht="15" customHeight="1" x14ac:dyDescent="0.35">
      <c r="A196" s="198" t="s">
        <v>2497</v>
      </c>
      <c r="B196" s="19">
        <f t="shared" ca="1" si="67"/>
        <v>0</v>
      </c>
      <c r="C196" s="19">
        <f t="shared" ca="1" si="68"/>
        <v>0</v>
      </c>
      <c r="D196" s="19">
        <f t="shared" ca="1" si="69"/>
        <v>0</v>
      </c>
      <c r="E196" s="19">
        <f t="shared" ca="1" si="70"/>
        <v>0</v>
      </c>
      <c r="F196" s="167" t="e">
        <f t="shared" ca="1" si="71"/>
        <v>#DIV/0!</v>
      </c>
      <c r="G196" s="19">
        <f t="shared" ca="1" si="72"/>
        <v>0</v>
      </c>
      <c r="H196" s="132" t="e">
        <f t="shared" ca="1" si="65"/>
        <v>#DIV/0!</v>
      </c>
      <c r="I196" s="19">
        <f t="shared" ca="1" si="73"/>
        <v>0</v>
      </c>
      <c r="J196" s="19">
        <f t="shared" ca="1" si="74"/>
        <v>0</v>
      </c>
      <c r="K196" s="131" t="e">
        <f t="shared" ca="1" si="75"/>
        <v>#DIV/0!</v>
      </c>
      <c r="L196" s="19">
        <f t="shared" ca="1" si="76"/>
        <v>0</v>
      </c>
      <c r="M196" s="131" t="e">
        <f t="shared" ca="1" si="66"/>
        <v>#DIV/0!</v>
      </c>
    </row>
    <row r="197" spans="1:15" ht="15" customHeight="1" x14ac:dyDescent="0.35">
      <c r="A197" s="198" t="s">
        <v>2496</v>
      </c>
      <c r="B197" s="19">
        <f t="shared" ca="1" si="67"/>
        <v>0</v>
      </c>
      <c r="C197" s="19">
        <f t="shared" ca="1" si="68"/>
        <v>0</v>
      </c>
      <c r="D197" s="19">
        <f t="shared" ca="1" si="69"/>
        <v>0</v>
      </c>
      <c r="E197" s="19">
        <f t="shared" ca="1" si="70"/>
        <v>0</v>
      </c>
      <c r="F197" s="167" t="e">
        <f t="shared" ca="1" si="71"/>
        <v>#DIV/0!</v>
      </c>
      <c r="G197" s="19">
        <f t="shared" ca="1" si="72"/>
        <v>0</v>
      </c>
      <c r="H197" s="132" t="e">
        <f t="shared" ca="1" si="65"/>
        <v>#DIV/0!</v>
      </c>
      <c r="I197" s="19">
        <f t="shared" ca="1" si="73"/>
        <v>0</v>
      </c>
      <c r="J197" s="19">
        <f t="shared" ca="1" si="74"/>
        <v>0</v>
      </c>
      <c r="K197" s="131" t="e">
        <f t="shared" ca="1" si="75"/>
        <v>#DIV/0!</v>
      </c>
      <c r="L197" s="19">
        <f t="shared" ca="1" si="76"/>
        <v>0</v>
      </c>
      <c r="M197" s="131" t="e">
        <f t="shared" ca="1" si="66"/>
        <v>#DIV/0!</v>
      </c>
    </row>
    <row r="198" spans="1:15" ht="15" customHeight="1" x14ac:dyDescent="0.35">
      <c r="A198" s="198" t="s">
        <v>2495</v>
      </c>
      <c r="B198" s="19">
        <f t="shared" ca="1" si="67"/>
        <v>0</v>
      </c>
      <c r="C198" s="19">
        <f t="shared" ca="1" si="68"/>
        <v>0</v>
      </c>
      <c r="D198" s="19">
        <f t="shared" ca="1" si="69"/>
        <v>0</v>
      </c>
      <c r="E198" s="19">
        <f t="shared" ca="1" si="70"/>
        <v>0</v>
      </c>
      <c r="F198" s="167" t="e">
        <f t="shared" ca="1" si="71"/>
        <v>#DIV/0!</v>
      </c>
      <c r="G198" s="19">
        <f t="shared" ca="1" si="72"/>
        <v>0</v>
      </c>
      <c r="H198" s="132" t="e">
        <f t="shared" ca="1" si="65"/>
        <v>#DIV/0!</v>
      </c>
      <c r="I198" s="19">
        <f t="shared" ca="1" si="73"/>
        <v>0</v>
      </c>
      <c r="J198" s="19">
        <f t="shared" ca="1" si="74"/>
        <v>0</v>
      </c>
      <c r="K198" s="131" t="e">
        <f t="shared" ca="1" si="75"/>
        <v>#DIV/0!</v>
      </c>
      <c r="L198" s="19">
        <f t="shared" ca="1" si="76"/>
        <v>0</v>
      </c>
      <c r="M198" s="131" t="e">
        <f t="shared" ca="1" si="66"/>
        <v>#DIV/0!</v>
      </c>
    </row>
    <row r="199" spans="1:15" ht="15" customHeight="1" x14ac:dyDescent="0.35">
      <c r="A199" s="198" t="s">
        <v>2494</v>
      </c>
      <c r="B199" s="19">
        <f t="shared" ca="1" si="67"/>
        <v>0</v>
      </c>
      <c r="C199" s="19">
        <f t="shared" ca="1" si="68"/>
        <v>0</v>
      </c>
      <c r="D199" s="19">
        <f t="shared" ca="1" si="69"/>
        <v>0</v>
      </c>
      <c r="E199" s="19">
        <f t="shared" ca="1" si="70"/>
        <v>0</v>
      </c>
      <c r="F199" s="167" t="e">
        <f t="shared" ca="1" si="71"/>
        <v>#DIV/0!</v>
      </c>
      <c r="G199" s="19">
        <f t="shared" ca="1" si="72"/>
        <v>0</v>
      </c>
      <c r="H199" s="132" t="e">
        <f t="shared" ca="1" si="65"/>
        <v>#DIV/0!</v>
      </c>
      <c r="I199" s="19">
        <f t="shared" ca="1" si="73"/>
        <v>0</v>
      </c>
      <c r="J199" s="19">
        <f t="shared" ca="1" si="74"/>
        <v>0</v>
      </c>
      <c r="K199" s="131" t="e">
        <f t="shared" ca="1" si="75"/>
        <v>#DIV/0!</v>
      </c>
      <c r="L199" s="19">
        <f t="shared" ca="1" si="76"/>
        <v>0</v>
      </c>
      <c r="M199" s="131" t="e">
        <f t="shared" ca="1" si="66"/>
        <v>#DIV/0!</v>
      </c>
      <c r="N199" s="121"/>
    </row>
    <row r="200" spans="1:15" ht="15" customHeight="1" x14ac:dyDescent="0.35">
      <c r="A200" s="198" t="s">
        <v>2493</v>
      </c>
      <c r="B200" s="19">
        <f t="shared" ca="1" si="67"/>
        <v>0</v>
      </c>
      <c r="C200" s="19">
        <f t="shared" ca="1" si="68"/>
        <v>0</v>
      </c>
      <c r="D200" s="19">
        <f t="shared" ca="1" si="69"/>
        <v>0</v>
      </c>
      <c r="E200" s="19">
        <f t="shared" ca="1" si="70"/>
        <v>0</v>
      </c>
      <c r="F200" s="167" t="e">
        <f t="shared" ca="1" si="71"/>
        <v>#DIV/0!</v>
      </c>
      <c r="G200" s="19">
        <f t="shared" ca="1" si="72"/>
        <v>0</v>
      </c>
      <c r="H200" s="132" t="e">
        <f t="shared" ca="1" si="65"/>
        <v>#DIV/0!</v>
      </c>
      <c r="I200" s="19">
        <f t="shared" ca="1" si="73"/>
        <v>0</v>
      </c>
      <c r="J200" s="19">
        <f t="shared" ca="1" si="74"/>
        <v>0</v>
      </c>
      <c r="K200" s="131" t="e">
        <f t="shared" ca="1" si="75"/>
        <v>#DIV/0!</v>
      </c>
      <c r="L200" s="19">
        <f t="shared" ca="1" si="76"/>
        <v>0</v>
      </c>
      <c r="M200" s="131" t="e">
        <f t="shared" ca="1" si="66"/>
        <v>#DIV/0!</v>
      </c>
    </row>
    <row r="201" spans="1:15" ht="15" customHeight="1" x14ac:dyDescent="0.35">
      <c r="A201" s="198" t="s">
        <v>2492</v>
      </c>
      <c r="B201" s="19">
        <f t="shared" ca="1" si="67"/>
        <v>0</v>
      </c>
      <c r="C201" s="19">
        <f t="shared" ca="1" si="68"/>
        <v>0</v>
      </c>
      <c r="D201" s="19">
        <f t="shared" ca="1" si="69"/>
        <v>0</v>
      </c>
      <c r="E201" s="19">
        <f t="shared" ca="1" si="70"/>
        <v>0</v>
      </c>
      <c r="F201" s="167" t="e">
        <f t="shared" ca="1" si="71"/>
        <v>#DIV/0!</v>
      </c>
      <c r="G201" s="19">
        <f t="shared" ca="1" si="72"/>
        <v>0</v>
      </c>
      <c r="H201" s="132" t="e">
        <f t="shared" ca="1" si="65"/>
        <v>#DIV/0!</v>
      </c>
      <c r="I201" s="19">
        <f t="shared" ca="1" si="73"/>
        <v>0</v>
      </c>
      <c r="J201" s="19">
        <f t="shared" ca="1" si="74"/>
        <v>0</v>
      </c>
      <c r="K201" s="131" t="e">
        <f t="shared" ca="1" si="75"/>
        <v>#DIV/0!</v>
      </c>
      <c r="L201" s="19">
        <f t="shared" ca="1" si="76"/>
        <v>0</v>
      </c>
      <c r="M201" s="131" t="e">
        <f t="shared" ca="1" si="66"/>
        <v>#DIV/0!</v>
      </c>
    </row>
    <row r="202" spans="1:15" ht="15" customHeight="1" x14ac:dyDescent="0.35">
      <c r="A202" s="198" t="s">
        <v>2491</v>
      </c>
      <c r="B202" s="19">
        <f t="shared" ca="1" si="67"/>
        <v>0</v>
      </c>
      <c r="C202" s="19">
        <f t="shared" ca="1" si="68"/>
        <v>0</v>
      </c>
      <c r="D202" s="19">
        <f t="shared" ca="1" si="69"/>
        <v>0</v>
      </c>
      <c r="E202" s="19">
        <f t="shared" ca="1" si="70"/>
        <v>0</v>
      </c>
      <c r="F202" s="167" t="e">
        <f t="shared" ca="1" si="71"/>
        <v>#DIV/0!</v>
      </c>
      <c r="G202" s="19">
        <f t="shared" ca="1" si="72"/>
        <v>0</v>
      </c>
      <c r="H202" s="132" t="e">
        <f t="shared" ca="1" si="65"/>
        <v>#DIV/0!</v>
      </c>
      <c r="I202" s="19">
        <f t="shared" ca="1" si="73"/>
        <v>0</v>
      </c>
      <c r="J202" s="19">
        <f t="shared" ca="1" si="74"/>
        <v>0</v>
      </c>
      <c r="K202" s="131" t="e">
        <f t="shared" ca="1" si="75"/>
        <v>#DIV/0!</v>
      </c>
      <c r="L202" s="19">
        <f t="shared" ca="1" si="76"/>
        <v>0</v>
      </c>
      <c r="M202" s="131" t="e">
        <f t="shared" ca="1" si="66"/>
        <v>#DIV/0!</v>
      </c>
    </row>
    <row r="203" spans="1:15" ht="15" customHeight="1" x14ac:dyDescent="0.35">
      <c r="A203" s="197" t="s">
        <v>2490</v>
      </c>
      <c r="B203" s="19">
        <f t="shared" ca="1" si="67"/>
        <v>0</v>
      </c>
      <c r="C203" s="19">
        <f t="shared" ca="1" si="68"/>
        <v>0</v>
      </c>
      <c r="D203" s="19">
        <f t="shared" ca="1" si="69"/>
        <v>0</v>
      </c>
      <c r="E203" s="19">
        <f t="shared" ca="1" si="70"/>
        <v>0</v>
      </c>
      <c r="F203" s="167" t="e">
        <f t="shared" ca="1" si="71"/>
        <v>#DIV/0!</v>
      </c>
      <c r="G203" s="19">
        <f t="shared" ca="1" si="72"/>
        <v>0</v>
      </c>
      <c r="H203" s="132" t="e">
        <f t="shared" ca="1" si="65"/>
        <v>#DIV/0!</v>
      </c>
      <c r="I203" s="19">
        <f t="shared" ca="1" si="73"/>
        <v>0</v>
      </c>
      <c r="J203" s="19">
        <f t="shared" ca="1" si="74"/>
        <v>0</v>
      </c>
      <c r="K203" s="131" t="e">
        <f t="shared" ca="1" si="75"/>
        <v>#DIV/0!</v>
      </c>
      <c r="L203" s="19">
        <f t="shared" ca="1" si="76"/>
        <v>0</v>
      </c>
      <c r="M203" s="131" t="e">
        <f t="shared" ca="1" si="66"/>
        <v>#DIV/0!</v>
      </c>
    </row>
    <row r="204" spans="1:15" s="5" customFormat="1" ht="15" customHeight="1" x14ac:dyDescent="0.35">
      <c r="A204" s="122" t="s">
        <v>2529</v>
      </c>
      <c r="B204" s="130">
        <f ca="1">SUM(B178:B203)</f>
        <v>40</v>
      </c>
      <c r="C204" s="129">
        <f ca="1">SUM(C178:C203)</f>
        <v>75333</v>
      </c>
      <c r="D204" s="127">
        <f ca="1">SUM(D178:D203)</f>
        <v>1</v>
      </c>
      <c r="E204" s="126">
        <f ca="1">SUM(E178:E203)</f>
        <v>339</v>
      </c>
      <c r="F204" s="167">
        <f t="shared" ca="1" si="71"/>
        <v>0.45000199115925288</v>
      </c>
      <c r="G204" s="124">
        <f ca="1">SUM(G178:G203)</f>
        <v>0</v>
      </c>
      <c r="H204" s="151">
        <f t="shared" ca="1" si="65"/>
        <v>0</v>
      </c>
      <c r="I204" s="127">
        <f ca="1">SUM(I178:I203)</f>
        <v>0</v>
      </c>
      <c r="J204" s="126">
        <f ca="1">SUM(J178:J203)</f>
        <v>0</v>
      </c>
      <c r="K204" s="131">
        <f t="shared" ca="1" si="75"/>
        <v>0</v>
      </c>
      <c r="L204" s="124">
        <f ca="1">SUM(L178:L203)</f>
        <v>0</v>
      </c>
      <c r="M204" s="123">
        <f t="shared" ca="1" si="66"/>
        <v>0</v>
      </c>
      <c r="N204" s="149"/>
      <c r="O204" s="148"/>
    </row>
    <row r="205" spans="1:15" x14ac:dyDescent="0.35">
      <c r="E205" s="120" t="s">
        <v>2487</v>
      </c>
      <c r="F205" s="147"/>
      <c r="J205" s="120" t="s">
        <v>2487</v>
      </c>
    </row>
    <row r="206" spans="1:15" x14ac:dyDescent="0.25">
      <c r="A206" s="79" t="s">
        <v>2558</v>
      </c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</row>
    <row r="207" spans="1:15" x14ac:dyDescent="0.25">
      <c r="A207" s="79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</row>
    <row r="208" spans="1:15" s="77" customFormat="1" ht="29" x14ac:dyDescent="0.25">
      <c r="A208" s="80" t="s">
        <v>2557</v>
      </c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79"/>
      <c r="N208" s="136"/>
      <c r="O208" s="135"/>
    </row>
    <row r="210" spans="1:13" ht="15" customHeight="1" x14ac:dyDescent="0.25">
      <c r="A210" s="289" t="s">
        <v>2513</v>
      </c>
      <c r="B210" s="290" t="s">
        <v>2556</v>
      </c>
      <c r="C210" s="291" t="s">
        <v>2555</v>
      </c>
      <c r="D210" s="293" t="s">
        <v>2577</v>
      </c>
      <c r="E210" s="294"/>
      <c r="F210" s="294"/>
      <c r="G210" s="294"/>
      <c r="H210" s="305"/>
      <c r="I210" s="293" t="s">
        <v>2578</v>
      </c>
      <c r="J210" s="294"/>
      <c r="K210" s="294"/>
      <c r="L210" s="294"/>
      <c r="M210" s="294"/>
    </row>
    <row r="211" spans="1:13" ht="43.5" x14ac:dyDescent="0.25">
      <c r="A211" s="289"/>
      <c r="B211" s="290"/>
      <c r="C211" s="292"/>
      <c r="D211" s="133" t="s">
        <v>2554</v>
      </c>
      <c r="E211" s="112" t="s">
        <v>2553</v>
      </c>
      <c r="F211" s="111" t="s">
        <v>2539</v>
      </c>
      <c r="G211" s="111" t="s">
        <v>2552</v>
      </c>
      <c r="H211" s="146" t="s">
        <v>2537</v>
      </c>
      <c r="I211" s="133" t="s">
        <v>2554</v>
      </c>
      <c r="J211" s="112" t="s">
        <v>2553</v>
      </c>
      <c r="K211" s="111" t="s">
        <v>2539</v>
      </c>
      <c r="L211" s="111" t="s">
        <v>2552</v>
      </c>
      <c r="M211" s="111" t="s">
        <v>2537</v>
      </c>
    </row>
    <row r="212" spans="1:13" ht="15" customHeight="1" x14ac:dyDescent="0.35">
      <c r="A212" s="204" t="s">
        <v>2512</v>
      </c>
      <c r="B212" s="19">
        <f ca="1">INDIRECT("'"&amp;$A212&amp;"'!AW39")</f>
        <v>0</v>
      </c>
      <c r="C212" s="19">
        <f ca="1">INDIRECT("'"&amp;$A212&amp;"'!AM35")</f>
        <v>0</v>
      </c>
      <c r="D212" s="19">
        <f ca="1">INDIRECT("'"&amp;$A212&amp;"'!AP21")</f>
        <v>0</v>
      </c>
      <c r="E212" s="19">
        <f ca="1">INDIRECT("'"&amp;$A212&amp;"'!AM21")</f>
        <v>0</v>
      </c>
      <c r="F212" s="167" t="e">
        <f t="shared" ref="F212" ca="1" si="77">SUM(E212/C212*100)</f>
        <v>#DIV/0!</v>
      </c>
      <c r="G212" s="19">
        <f ca="1">INDIRECT("'"&amp;$A212&amp;"'!AZ21")</f>
        <v>0</v>
      </c>
      <c r="H212" s="145" t="e">
        <f t="shared" ref="H212:H238" ca="1" si="78">SUM(G212/B212*100)</f>
        <v>#DIV/0!</v>
      </c>
      <c r="I212" s="19">
        <f ca="1">INDIRECT("'"&amp;$A212&amp;"'!AP22")</f>
        <v>0</v>
      </c>
      <c r="J212" s="19">
        <f ca="1">INDIRECT("'"&amp;$A212&amp;"'!AM22")</f>
        <v>0</v>
      </c>
      <c r="K212" s="131" t="e">
        <f ca="1">SUM(J212/C212*100)</f>
        <v>#DIV/0!</v>
      </c>
      <c r="L212" s="19">
        <f ca="1">INDIRECT("'"&amp;$A212&amp;"'!AZ22")</f>
        <v>0</v>
      </c>
      <c r="M212" s="144" t="e">
        <f t="shared" ref="M212:M238" ca="1" si="79">SUM(L212/B212*100)</f>
        <v>#DIV/0!</v>
      </c>
    </row>
    <row r="213" spans="1:13" ht="15" customHeight="1" x14ac:dyDescent="0.35">
      <c r="A213" s="198" t="s">
        <v>2511</v>
      </c>
      <c r="B213" s="19">
        <f t="shared" ref="B213:B237" ca="1" si="80">INDIRECT("'"&amp;$A213&amp;"'!AW39")</f>
        <v>0</v>
      </c>
      <c r="C213" s="19">
        <f t="shared" ref="C213:C237" ca="1" si="81">INDIRECT("'"&amp;$A213&amp;"'!AM35")</f>
        <v>0</v>
      </c>
      <c r="D213" s="19">
        <f t="shared" ref="D213:D236" ca="1" si="82">INDIRECT("'"&amp;$A213&amp;"'!AP21")</f>
        <v>0</v>
      </c>
      <c r="E213" s="19">
        <f t="shared" ref="E213:E236" ca="1" si="83">INDIRECT("'"&amp;$A213&amp;"'!AM21")</f>
        <v>0</v>
      </c>
      <c r="F213" s="167" t="e">
        <f t="shared" ref="F213:F238" ca="1" si="84">SUM(E213/C213*100)</f>
        <v>#DIV/0!</v>
      </c>
      <c r="G213" s="19">
        <f t="shared" ref="G213:G236" ca="1" si="85">INDIRECT("'"&amp;$A213&amp;"'!AZ21")</f>
        <v>0</v>
      </c>
      <c r="H213" s="132" t="e">
        <f t="shared" ca="1" si="78"/>
        <v>#DIV/0!</v>
      </c>
      <c r="I213" s="19">
        <f t="shared" ref="I213:I237" ca="1" si="86">INDIRECT("'"&amp;$A213&amp;"'!AP22")</f>
        <v>0</v>
      </c>
      <c r="J213" s="19">
        <f t="shared" ref="J213:J237" ca="1" si="87">INDIRECT("'"&amp;$A213&amp;"'!AM22")</f>
        <v>0</v>
      </c>
      <c r="K213" s="131" t="e">
        <f t="shared" ref="K213:K238" ca="1" si="88">SUM(J213/C213*100)</f>
        <v>#DIV/0!</v>
      </c>
      <c r="L213" s="19">
        <f t="shared" ref="L213:L237" ca="1" si="89">INDIRECT("'"&amp;$A213&amp;"'!AZ22")</f>
        <v>0</v>
      </c>
      <c r="M213" s="144" t="e">
        <f t="shared" ca="1" si="79"/>
        <v>#DIV/0!</v>
      </c>
    </row>
    <row r="214" spans="1:13" ht="15" customHeight="1" x14ac:dyDescent="0.35">
      <c r="A214" s="198" t="s">
        <v>2510</v>
      </c>
      <c r="B214" s="19">
        <f t="shared" ca="1" si="80"/>
        <v>0</v>
      </c>
      <c r="C214" s="19">
        <f t="shared" ca="1" si="81"/>
        <v>0</v>
      </c>
      <c r="D214" s="19">
        <f t="shared" ca="1" si="82"/>
        <v>0</v>
      </c>
      <c r="E214" s="19">
        <f t="shared" ca="1" si="83"/>
        <v>0</v>
      </c>
      <c r="F214" s="167" t="e">
        <f t="shared" ca="1" si="84"/>
        <v>#DIV/0!</v>
      </c>
      <c r="G214" s="19">
        <f t="shared" ca="1" si="85"/>
        <v>0</v>
      </c>
      <c r="H214" s="132" t="e">
        <f t="shared" ca="1" si="78"/>
        <v>#DIV/0!</v>
      </c>
      <c r="I214" s="19">
        <f t="shared" ca="1" si="86"/>
        <v>0</v>
      </c>
      <c r="J214" s="19">
        <f t="shared" ca="1" si="87"/>
        <v>0</v>
      </c>
      <c r="K214" s="131" t="e">
        <f t="shared" ca="1" si="88"/>
        <v>#DIV/0!</v>
      </c>
      <c r="L214" s="19">
        <f t="shared" ca="1" si="89"/>
        <v>0</v>
      </c>
      <c r="M214" s="144" t="e">
        <f t="shared" ca="1" si="79"/>
        <v>#DIV/0!</v>
      </c>
    </row>
    <row r="215" spans="1:13" ht="15" customHeight="1" x14ac:dyDescent="0.35">
      <c r="A215" s="198" t="s">
        <v>3613</v>
      </c>
      <c r="B215" s="19">
        <f t="shared" ca="1" si="80"/>
        <v>0</v>
      </c>
      <c r="C215" s="19">
        <f t="shared" ca="1" si="81"/>
        <v>0</v>
      </c>
      <c r="D215" s="19">
        <f t="shared" ca="1" si="82"/>
        <v>0</v>
      </c>
      <c r="E215" s="19">
        <f t="shared" ca="1" si="83"/>
        <v>0</v>
      </c>
      <c r="F215" s="167" t="e">
        <f t="shared" ca="1" si="84"/>
        <v>#DIV/0!</v>
      </c>
      <c r="G215" s="19">
        <f t="shared" ca="1" si="85"/>
        <v>0</v>
      </c>
      <c r="H215" s="132" t="e">
        <f t="shared" ca="1" si="78"/>
        <v>#DIV/0!</v>
      </c>
      <c r="I215" s="19">
        <f t="shared" ca="1" si="86"/>
        <v>0</v>
      </c>
      <c r="J215" s="19">
        <f t="shared" ca="1" si="87"/>
        <v>0</v>
      </c>
      <c r="K215" s="131" t="e">
        <f t="shared" ca="1" si="88"/>
        <v>#DIV/0!</v>
      </c>
      <c r="L215" s="19">
        <f t="shared" ca="1" si="89"/>
        <v>0</v>
      </c>
      <c r="M215" s="144" t="e">
        <f t="shared" ca="1" si="79"/>
        <v>#DIV/0!</v>
      </c>
    </row>
    <row r="216" spans="1:13" ht="15" customHeight="1" x14ac:dyDescent="0.35">
      <c r="A216" s="198" t="s">
        <v>2509</v>
      </c>
      <c r="B216" s="19">
        <f t="shared" ca="1" si="80"/>
        <v>0</v>
      </c>
      <c r="C216" s="19">
        <f t="shared" ca="1" si="81"/>
        <v>0</v>
      </c>
      <c r="D216" s="19">
        <f t="shared" ca="1" si="82"/>
        <v>0</v>
      </c>
      <c r="E216" s="19">
        <f t="shared" ca="1" si="83"/>
        <v>0</v>
      </c>
      <c r="F216" s="167" t="e">
        <f t="shared" ca="1" si="84"/>
        <v>#DIV/0!</v>
      </c>
      <c r="G216" s="19">
        <f t="shared" ca="1" si="85"/>
        <v>0</v>
      </c>
      <c r="H216" s="132" t="e">
        <f t="shared" ca="1" si="78"/>
        <v>#DIV/0!</v>
      </c>
      <c r="I216" s="19">
        <f t="shared" ca="1" si="86"/>
        <v>0</v>
      </c>
      <c r="J216" s="19">
        <f t="shared" ca="1" si="87"/>
        <v>0</v>
      </c>
      <c r="K216" s="131" t="e">
        <f t="shared" ca="1" si="88"/>
        <v>#DIV/0!</v>
      </c>
      <c r="L216" s="19">
        <f t="shared" ca="1" si="89"/>
        <v>0</v>
      </c>
      <c r="M216" s="144" t="e">
        <f t="shared" ca="1" si="79"/>
        <v>#DIV/0!</v>
      </c>
    </row>
    <row r="217" spans="1:13" ht="15" customHeight="1" x14ac:dyDescent="0.35">
      <c r="A217" s="198" t="s">
        <v>2508</v>
      </c>
      <c r="B217" s="19">
        <f t="shared" ca="1" si="80"/>
        <v>0</v>
      </c>
      <c r="C217" s="19">
        <f t="shared" ca="1" si="81"/>
        <v>0</v>
      </c>
      <c r="D217" s="19">
        <f t="shared" ca="1" si="82"/>
        <v>0</v>
      </c>
      <c r="E217" s="19">
        <f t="shared" ca="1" si="83"/>
        <v>0</v>
      </c>
      <c r="F217" s="167" t="e">
        <f t="shared" ca="1" si="84"/>
        <v>#DIV/0!</v>
      </c>
      <c r="G217" s="19">
        <f t="shared" ca="1" si="85"/>
        <v>0</v>
      </c>
      <c r="H217" s="132" t="e">
        <f t="shared" ca="1" si="78"/>
        <v>#DIV/0!</v>
      </c>
      <c r="I217" s="19">
        <f t="shared" ca="1" si="86"/>
        <v>0</v>
      </c>
      <c r="J217" s="19">
        <f t="shared" ca="1" si="87"/>
        <v>0</v>
      </c>
      <c r="K217" s="131" t="e">
        <f t="shared" ca="1" si="88"/>
        <v>#DIV/0!</v>
      </c>
      <c r="L217" s="19">
        <f t="shared" ca="1" si="89"/>
        <v>0</v>
      </c>
      <c r="M217" s="144" t="e">
        <f t="shared" ca="1" si="79"/>
        <v>#DIV/0!</v>
      </c>
    </row>
    <row r="218" spans="1:13" ht="15" customHeight="1" x14ac:dyDescent="0.35">
      <c r="A218" s="198" t="s">
        <v>2507</v>
      </c>
      <c r="B218" s="19">
        <f t="shared" ca="1" si="80"/>
        <v>0</v>
      </c>
      <c r="C218" s="19">
        <f t="shared" ca="1" si="81"/>
        <v>0</v>
      </c>
      <c r="D218" s="19">
        <f t="shared" ca="1" si="82"/>
        <v>0</v>
      </c>
      <c r="E218" s="19">
        <f t="shared" ca="1" si="83"/>
        <v>0</v>
      </c>
      <c r="F218" s="167" t="e">
        <f t="shared" ca="1" si="84"/>
        <v>#DIV/0!</v>
      </c>
      <c r="G218" s="19">
        <f t="shared" ca="1" si="85"/>
        <v>0</v>
      </c>
      <c r="H218" s="132" t="e">
        <f t="shared" ca="1" si="78"/>
        <v>#DIV/0!</v>
      </c>
      <c r="I218" s="19">
        <f t="shared" ca="1" si="86"/>
        <v>0</v>
      </c>
      <c r="J218" s="19">
        <f t="shared" ca="1" si="87"/>
        <v>0</v>
      </c>
      <c r="K218" s="131" t="e">
        <f t="shared" ca="1" si="88"/>
        <v>#DIV/0!</v>
      </c>
      <c r="L218" s="19">
        <f t="shared" ca="1" si="89"/>
        <v>0</v>
      </c>
      <c r="M218" s="144" t="e">
        <f t="shared" ca="1" si="79"/>
        <v>#DIV/0!</v>
      </c>
    </row>
    <row r="219" spans="1:13" ht="15" customHeight="1" x14ac:dyDescent="0.35">
      <c r="A219" s="198" t="s">
        <v>3617</v>
      </c>
      <c r="B219" s="19">
        <f t="shared" ca="1" si="80"/>
        <v>0</v>
      </c>
      <c r="C219" s="19">
        <f t="shared" ca="1" si="81"/>
        <v>0</v>
      </c>
      <c r="D219" s="19">
        <f t="shared" ca="1" si="82"/>
        <v>0</v>
      </c>
      <c r="E219" s="19">
        <f t="shared" ca="1" si="83"/>
        <v>0</v>
      </c>
      <c r="F219" s="167" t="e">
        <f t="shared" ca="1" si="84"/>
        <v>#DIV/0!</v>
      </c>
      <c r="G219" s="19">
        <f t="shared" ca="1" si="85"/>
        <v>0</v>
      </c>
      <c r="H219" s="132" t="e">
        <f t="shared" ca="1" si="78"/>
        <v>#DIV/0!</v>
      </c>
      <c r="I219" s="19">
        <f t="shared" ca="1" si="86"/>
        <v>0</v>
      </c>
      <c r="J219" s="19">
        <f t="shared" ca="1" si="87"/>
        <v>0</v>
      </c>
      <c r="K219" s="131" t="e">
        <f t="shared" ca="1" si="88"/>
        <v>#DIV/0!</v>
      </c>
      <c r="L219" s="19">
        <f t="shared" ca="1" si="89"/>
        <v>0</v>
      </c>
      <c r="M219" s="144" t="e">
        <f t="shared" ca="1" si="79"/>
        <v>#DIV/0!</v>
      </c>
    </row>
    <row r="220" spans="1:13" ht="15" customHeight="1" x14ac:dyDescent="0.35">
      <c r="A220" s="198" t="s">
        <v>2506</v>
      </c>
      <c r="B220" s="19">
        <f t="shared" ca="1" si="80"/>
        <v>0</v>
      </c>
      <c r="C220" s="19">
        <f t="shared" ca="1" si="81"/>
        <v>0</v>
      </c>
      <c r="D220" s="19">
        <f t="shared" ca="1" si="82"/>
        <v>0</v>
      </c>
      <c r="E220" s="19">
        <f t="shared" ca="1" si="83"/>
        <v>0</v>
      </c>
      <c r="F220" s="167" t="e">
        <f t="shared" ca="1" si="84"/>
        <v>#DIV/0!</v>
      </c>
      <c r="G220" s="19">
        <f t="shared" ca="1" si="85"/>
        <v>0</v>
      </c>
      <c r="H220" s="132" t="e">
        <f t="shared" ca="1" si="78"/>
        <v>#DIV/0!</v>
      </c>
      <c r="I220" s="19">
        <f t="shared" ca="1" si="86"/>
        <v>0</v>
      </c>
      <c r="J220" s="19">
        <f t="shared" ca="1" si="87"/>
        <v>0</v>
      </c>
      <c r="K220" s="131" t="e">
        <f t="shared" ca="1" si="88"/>
        <v>#DIV/0!</v>
      </c>
      <c r="L220" s="19">
        <f t="shared" ca="1" si="89"/>
        <v>0</v>
      </c>
      <c r="M220" s="144" t="e">
        <f t="shared" ca="1" si="79"/>
        <v>#DIV/0!</v>
      </c>
    </row>
    <row r="221" spans="1:13" ht="15" customHeight="1" x14ac:dyDescent="0.35">
      <c r="A221" s="198" t="s">
        <v>2505</v>
      </c>
      <c r="B221" s="19">
        <f t="shared" ca="1" si="80"/>
        <v>40</v>
      </c>
      <c r="C221" s="19">
        <f t="shared" ca="1" si="81"/>
        <v>75333</v>
      </c>
      <c r="D221" s="19">
        <f t="shared" ca="1" si="82"/>
        <v>0</v>
      </c>
      <c r="E221" s="19">
        <f t="shared" ca="1" si="83"/>
        <v>0</v>
      </c>
      <c r="F221" s="167">
        <f t="shared" ca="1" si="84"/>
        <v>0</v>
      </c>
      <c r="G221" s="19">
        <f t="shared" ca="1" si="85"/>
        <v>0</v>
      </c>
      <c r="H221" s="132">
        <f t="shared" ca="1" si="78"/>
        <v>0</v>
      </c>
      <c r="I221" s="19">
        <f t="shared" ca="1" si="86"/>
        <v>0</v>
      </c>
      <c r="J221" s="19">
        <f t="shared" ca="1" si="87"/>
        <v>0</v>
      </c>
      <c r="K221" s="131">
        <f t="shared" ca="1" si="88"/>
        <v>0</v>
      </c>
      <c r="L221" s="19">
        <f t="shared" ca="1" si="89"/>
        <v>0</v>
      </c>
      <c r="M221" s="144">
        <f t="shared" ca="1" si="79"/>
        <v>0</v>
      </c>
    </row>
    <row r="222" spans="1:13" ht="15" customHeight="1" x14ac:dyDescent="0.35">
      <c r="A222" s="198" t="s">
        <v>2504</v>
      </c>
      <c r="B222" s="19">
        <f t="shared" ca="1" si="80"/>
        <v>0</v>
      </c>
      <c r="C222" s="19">
        <f t="shared" ca="1" si="81"/>
        <v>0</v>
      </c>
      <c r="D222" s="19">
        <f t="shared" ca="1" si="82"/>
        <v>0</v>
      </c>
      <c r="E222" s="19">
        <f t="shared" ca="1" si="83"/>
        <v>0</v>
      </c>
      <c r="F222" s="167" t="e">
        <f t="shared" ca="1" si="84"/>
        <v>#DIV/0!</v>
      </c>
      <c r="G222" s="19">
        <f t="shared" ca="1" si="85"/>
        <v>0</v>
      </c>
      <c r="H222" s="132" t="e">
        <f t="shared" ca="1" si="78"/>
        <v>#DIV/0!</v>
      </c>
      <c r="I222" s="19">
        <f t="shared" ca="1" si="86"/>
        <v>0</v>
      </c>
      <c r="J222" s="19">
        <f t="shared" ca="1" si="87"/>
        <v>0</v>
      </c>
      <c r="K222" s="131" t="e">
        <f t="shared" ca="1" si="88"/>
        <v>#DIV/0!</v>
      </c>
      <c r="L222" s="19">
        <f t="shared" ca="1" si="89"/>
        <v>0</v>
      </c>
      <c r="M222" s="144" t="e">
        <f t="shared" ca="1" si="79"/>
        <v>#DIV/0!</v>
      </c>
    </row>
    <row r="223" spans="1:13" ht="15" customHeight="1" x14ac:dyDescent="0.35">
      <c r="A223" s="198" t="s">
        <v>2503</v>
      </c>
      <c r="B223" s="19">
        <f t="shared" ca="1" si="80"/>
        <v>0</v>
      </c>
      <c r="C223" s="19">
        <f t="shared" ca="1" si="81"/>
        <v>0</v>
      </c>
      <c r="D223" s="19">
        <f t="shared" ca="1" si="82"/>
        <v>0</v>
      </c>
      <c r="E223" s="19">
        <f t="shared" ca="1" si="83"/>
        <v>0</v>
      </c>
      <c r="F223" s="167" t="e">
        <f t="shared" ca="1" si="84"/>
        <v>#DIV/0!</v>
      </c>
      <c r="G223" s="19">
        <f t="shared" ca="1" si="85"/>
        <v>0</v>
      </c>
      <c r="H223" s="132" t="e">
        <f t="shared" ca="1" si="78"/>
        <v>#DIV/0!</v>
      </c>
      <c r="I223" s="19">
        <f t="shared" ca="1" si="86"/>
        <v>0</v>
      </c>
      <c r="J223" s="19">
        <f t="shared" ca="1" si="87"/>
        <v>0</v>
      </c>
      <c r="K223" s="131" t="e">
        <f t="shared" ca="1" si="88"/>
        <v>#DIV/0!</v>
      </c>
      <c r="L223" s="19">
        <f t="shared" ca="1" si="89"/>
        <v>0</v>
      </c>
      <c r="M223" s="144" t="e">
        <f t="shared" ca="1" si="79"/>
        <v>#DIV/0!</v>
      </c>
    </row>
    <row r="224" spans="1:13" ht="15" customHeight="1" x14ac:dyDescent="0.35">
      <c r="A224" s="198" t="s">
        <v>1335</v>
      </c>
      <c r="B224" s="19">
        <f t="shared" ca="1" si="80"/>
        <v>0</v>
      </c>
      <c r="C224" s="19">
        <f t="shared" ca="1" si="81"/>
        <v>0</v>
      </c>
      <c r="D224" s="19">
        <f t="shared" ca="1" si="82"/>
        <v>0</v>
      </c>
      <c r="E224" s="19">
        <f t="shared" ca="1" si="83"/>
        <v>0</v>
      </c>
      <c r="F224" s="167" t="e">
        <f t="shared" ca="1" si="84"/>
        <v>#DIV/0!</v>
      </c>
      <c r="G224" s="19">
        <f t="shared" ca="1" si="85"/>
        <v>0</v>
      </c>
      <c r="H224" s="132" t="e">
        <f t="shared" ca="1" si="78"/>
        <v>#DIV/0!</v>
      </c>
      <c r="I224" s="19">
        <f t="shared" ca="1" si="86"/>
        <v>0</v>
      </c>
      <c r="J224" s="19">
        <f t="shared" ca="1" si="87"/>
        <v>0</v>
      </c>
      <c r="K224" s="131" t="e">
        <f t="shared" ca="1" si="88"/>
        <v>#DIV/0!</v>
      </c>
      <c r="L224" s="19">
        <f t="shared" ca="1" si="89"/>
        <v>0</v>
      </c>
      <c r="M224" s="144" t="e">
        <f t="shared" ca="1" si="79"/>
        <v>#DIV/0!</v>
      </c>
    </row>
    <row r="225" spans="1:13" ht="15" customHeight="1" x14ac:dyDescent="0.35">
      <c r="A225" s="198" t="s">
        <v>2502</v>
      </c>
      <c r="B225" s="19">
        <f t="shared" ca="1" si="80"/>
        <v>0</v>
      </c>
      <c r="C225" s="19">
        <f t="shared" ca="1" si="81"/>
        <v>0</v>
      </c>
      <c r="D225" s="19">
        <f t="shared" ca="1" si="82"/>
        <v>0</v>
      </c>
      <c r="E225" s="19">
        <f t="shared" ca="1" si="83"/>
        <v>0</v>
      </c>
      <c r="F225" s="167" t="e">
        <f t="shared" ca="1" si="84"/>
        <v>#DIV/0!</v>
      </c>
      <c r="G225" s="19">
        <f t="shared" ca="1" si="85"/>
        <v>0</v>
      </c>
      <c r="H225" s="132" t="e">
        <f t="shared" ca="1" si="78"/>
        <v>#DIV/0!</v>
      </c>
      <c r="I225" s="19">
        <f t="shared" ca="1" si="86"/>
        <v>0</v>
      </c>
      <c r="J225" s="19">
        <f t="shared" ca="1" si="87"/>
        <v>0</v>
      </c>
      <c r="K225" s="131" t="e">
        <f t="shared" ca="1" si="88"/>
        <v>#DIV/0!</v>
      </c>
      <c r="L225" s="19">
        <f t="shared" ca="1" si="89"/>
        <v>0</v>
      </c>
      <c r="M225" s="144" t="e">
        <f t="shared" ca="1" si="79"/>
        <v>#DIV/0!</v>
      </c>
    </row>
    <row r="226" spans="1:13" ht="15" customHeight="1" x14ac:dyDescent="0.35">
      <c r="A226" s="198" t="s">
        <v>2501</v>
      </c>
      <c r="B226" s="19">
        <f t="shared" ca="1" si="80"/>
        <v>0</v>
      </c>
      <c r="C226" s="19">
        <f t="shared" ca="1" si="81"/>
        <v>0</v>
      </c>
      <c r="D226" s="19">
        <f t="shared" ca="1" si="82"/>
        <v>0</v>
      </c>
      <c r="E226" s="19">
        <f t="shared" ca="1" si="83"/>
        <v>0</v>
      </c>
      <c r="F226" s="167" t="e">
        <f t="shared" ca="1" si="84"/>
        <v>#DIV/0!</v>
      </c>
      <c r="G226" s="19">
        <f t="shared" ca="1" si="85"/>
        <v>0</v>
      </c>
      <c r="H226" s="132" t="e">
        <f t="shared" ca="1" si="78"/>
        <v>#DIV/0!</v>
      </c>
      <c r="I226" s="19">
        <f t="shared" ca="1" si="86"/>
        <v>0</v>
      </c>
      <c r="J226" s="19">
        <f t="shared" ca="1" si="87"/>
        <v>0</v>
      </c>
      <c r="K226" s="131" t="e">
        <f t="shared" ca="1" si="88"/>
        <v>#DIV/0!</v>
      </c>
      <c r="L226" s="19">
        <f t="shared" ca="1" si="89"/>
        <v>0</v>
      </c>
      <c r="M226" s="144" t="e">
        <f t="shared" ca="1" si="79"/>
        <v>#DIV/0!</v>
      </c>
    </row>
    <row r="227" spans="1:13" ht="15" customHeight="1" x14ac:dyDescent="0.35">
      <c r="A227" s="198" t="s">
        <v>2500</v>
      </c>
      <c r="B227" s="19">
        <f t="shared" ca="1" si="80"/>
        <v>0</v>
      </c>
      <c r="C227" s="19">
        <f t="shared" ca="1" si="81"/>
        <v>0</v>
      </c>
      <c r="D227" s="19">
        <f t="shared" ca="1" si="82"/>
        <v>0</v>
      </c>
      <c r="E227" s="19">
        <f t="shared" ca="1" si="83"/>
        <v>0</v>
      </c>
      <c r="F227" s="167" t="e">
        <f t="shared" ca="1" si="84"/>
        <v>#DIV/0!</v>
      </c>
      <c r="G227" s="19">
        <f t="shared" ca="1" si="85"/>
        <v>0</v>
      </c>
      <c r="H227" s="132" t="e">
        <f t="shared" ca="1" si="78"/>
        <v>#DIV/0!</v>
      </c>
      <c r="I227" s="19">
        <f t="shared" ca="1" si="86"/>
        <v>0</v>
      </c>
      <c r="J227" s="19">
        <f t="shared" ca="1" si="87"/>
        <v>0</v>
      </c>
      <c r="K227" s="131" t="e">
        <f t="shared" ca="1" si="88"/>
        <v>#DIV/0!</v>
      </c>
      <c r="L227" s="19">
        <f t="shared" ca="1" si="89"/>
        <v>0</v>
      </c>
      <c r="M227" s="144" t="e">
        <f t="shared" ca="1" si="79"/>
        <v>#DIV/0!</v>
      </c>
    </row>
    <row r="228" spans="1:13" ht="15" customHeight="1" x14ac:dyDescent="0.35">
      <c r="A228" s="198" t="s">
        <v>2499</v>
      </c>
      <c r="B228" s="19">
        <f t="shared" ca="1" si="80"/>
        <v>0</v>
      </c>
      <c r="C228" s="19">
        <f t="shared" ca="1" si="81"/>
        <v>0</v>
      </c>
      <c r="D228" s="19">
        <f t="shared" ca="1" si="82"/>
        <v>0</v>
      </c>
      <c r="E228" s="19">
        <f t="shared" ca="1" si="83"/>
        <v>0</v>
      </c>
      <c r="F228" s="167" t="e">
        <f t="shared" ca="1" si="84"/>
        <v>#DIV/0!</v>
      </c>
      <c r="G228" s="19">
        <f t="shared" ca="1" si="85"/>
        <v>0</v>
      </c>
      <c r="H228" s="132" t="e">
        <f t="shared" ca="1" si="78"/>
        <v>#DIV/0!</v>
      </c>
      <c r="I228" s="19">
        <f t="shared" ca="1" si="86"/>
        <v>0</v>
      </c>
      <c r="J228" s="19">
        <f t="shared" ca="1" si="87"/>
        <v>0</v>
      </c>
      <c r="K228" s="131" t="e">
        <f t="shared" ca="1" si="88"/>
        <v>#DIV/0!</v>
      </c>
      <c r="L228" s="19">
        <f t="shared" ca="1" si="89"/>
        <v>0</v>
      </c>
      <c r="M228" s="144" t="e">
        <f t="shared" ca="1" si="79"/>
        <v>#DIV/0!</v>
      </c>
    </row>
    <row r="229" spans="1:13" ht="15" customHeight="1" x14ac:dyDescent="0.35">
      <c r="A229" s="198" t="s">
        <v>2498</v>
      </c>
      <c r="B229" s="19">
        <f t="shared" ca="1" si="80"/>
        <v>0</v>
      </c>
      <c r="C229" s="19">
        <f t="shared" ca="1" si="81"/>
        <v>0</v>
      </c>
      <c r="D229" s="19">
        <f t="shared" ca="1" si="82"/>
        <v>0</v>
      </c>
      <c r="E229" s="19">
        <f t="shared" ca="1" si="83"/>
        <v>0</v>
      </c>
      <c r="F229" s="167" t="e">
        <f t="shared" ca="1" si="84"/>
        <v>#DIV/0!</v>
      </c>
      <c r="G229" s="19">
        <f t="shared" ca="1" si="85"/>
        <v>0</v>
      </c>
      <c r="H229" s="132" t="e">
        <f t="shared" ca="1" si="78"/>
        <v>#DIV/0!</v>
      </c>
      <c r="I229" s="19">
        <f t="shared" ca="1" si="86"/>
        <v>0</v>
      </c>
      <c r="J229" s="19">
        <f t="shared" ca="1" si="87"/>
        <v>0</v>
      </c>
      <c r="K229" s="131" t="e">
        <f t="shared" ca="1" si="88"/>
        <v>#DIV/0!</v>
      </c>
      <c r="L229" s="19">
        <f t="shared" ca="1" si="89"/>
        <v>0</v>
      </c>
      <c r="M229" s="144" t="e">
        <f t="shared" ca="1" si="79"/>
        <v>#DIV/0!</v>
      </c>
    </row>
    <row r="230" spans="1:13" ht="15" customHeight="1" x14ac:dyDescent="0.35">
      <c r="A230" s="198" t="s">
        <v>2497</v>
      </c>
      <c r="B230" s="19">
        <f t="shared" ca="1" si="80"/>
        <v>0</v>
      </c>
      <c r="C230" s="19">
        <f t="shared" ca="1" si="81"/>
        <v>0</v>
      </c>
      <c r="D230" s="19">
        <f t="shared" ca="1" si="82"/>
        <v>0</v>
      </c>
      <c r="E230" s="19">
        <f t="shared" ca="1" si="83"/>
        <v>0</v>
      </c>
      <c r="F230" s="167" t="e">
        <f t="shared" ca="1" si="84"/>
        <v>#DIV/0!</v>
      </c>
      <c r="G230" s="19">
        <f t="shared" ca="1" si="85"/>
        <v>0</v>
      </c>
      <c r="H230" s="132" t="e">
        <f t="shared" ca="1" si="78"/>
        <v>#DIV/0!</v>
      </c>
      <c r="I230" s="19">
        <f t="shared" ca="1" si="86"/>
        <v>0</v>
      </c>
      <c r="J230" s="19">
        <f t="shared" ca="1" si="87"/>
        <v>0</v>
      </c>
      <c r="K230" s="131" t="e">
        <f t="shared" ca="1" si="88"/>
        <v>#DIV/0!</v>
      </c>
      <c r="L230" s="19">
        <f t="shared" ca="1" si="89"/>
        <v>0</v>
      </c>
      <c r="M230" s="144" t="e">
        <f t="shared" ca="1" si="79"/>
        <v>#DIV/0!</v>
      </c>
    </row>
    <row r="231" spans="1:13" ht="15" customHeight="1" x14ac:dyDescent="0.35">
      <c r="A231" s="198" t="s">
        <v>2496</v>
      </c>
      <c r="B231" s="19">
        <f t="shared" ca="1" si="80"/>
        <v>0</v>
      </c>
      <c r="C231" s="19">
        <f t="shared" ca="1" si="81"/>
        <v>0</v>
      </c>
      <c r="D231" s="19">
        <f t="shared" ca="1" si="82"/>
        <v>0</v>
      </c>
      <c r="E231" s="19">
        <f t="shared" ca="1" si="83"/>
        <v>0</v>
      </c>
      <c r="F231" s="167" t="e">
        <f t="shared" ca="1" si="84"/>
        <v>#DIV/0!</v>
      </c>
      <c r="G231" s="19">
        <f t="shared" ca="1" si="85"/>
        <v>0</v>
      </c>
      <c r="H231" s="132" t="e">
        <f t="shared" ca="1" si="78"/>
        <v>#DIV/0!</v>
      </c>
      <c r="I231" s="19">
        <f t="shared" ca="1" si="86"/>
        <v>0</v>
      </c>
      <c r="J231" s="19">
        <f t="shared" ca="1" si="87"/>
        <v>0</v>
      </c>
      <c r="K231" s="131" t="e">
        <f t="shared" ca="1" si="88"/>
        <v>#DIV/0!</v>
      </c>
      <c r="L231" s="19">
        <f t="shared" ca="1" si="89"/>
        <v>0</v>
      </c>
      <c r="M231" s="144" t="e">
        <f t="shared" ca="1" si="79"/>
        <v>#DIV/0!</v>
      </c>
    </row>
    <row r="232" spans="1:13" ht="15" customHeight="1" x14ac:dyDescent="0.35">
      <c r="A232" s="198" t="s">
        <v>2495</v>
      </c>
      <c r="B232" s="19">
        <f t="shared" ca="1" si="80"/>
        <v>0</v>
      </c>
      <c r="C232" s="19">
        <f t="shared" ca="1" si="81"/>
        <v>0</v>
      </c>
      <c r="D232" s="19">
        <f t="shared" ca="1" si="82"/>
        <v>0</v>
      </c>
      <c r="E232" s="19">
        <f t="shared" ca="1" si="83"/>
        <v>0</v>
      </c>
      <c r="F232" s="167" t="e">
        <f t="shared" ca="1" si="84"/>
        <v>#DIV/0!</v>
      </c>
      <c r="G232" s="19">
        <f t="shared" ca="1" si="85"/>
        <v>0</v>
      </c>
      <c r="H232" s="132" t="e">
        <f t="shared" ca="1" si="78"/>
        <v>#DIV/0!</v>
      </c>
      <c r="I232" s="19">
        <f t="shared" ca="1" si="86"/>
        <v>0</v>
      </c>
      <c r="J232" s="19">
        <f t="shared" ca="1" si="87"/>
        <v>0</v>
      </c>
      <c r="K232" s="131" t="e">
        <f t="shared" ca="1" si="88"/>
        <v>#DIV/0!</v>
      </c>
      <c r="L232" s="19">
        <f t="shared" ca="1" si="89"/>
        <v>0</v>
      </c>
      <c r="M232" s="144" t="e">
        <f t="shared" ca="1" si="79"/>
        <v>#DIV/0!</v>
      </c>
    </row>
    <row r="233" spans="1:13" ht="15" customHeight="1" x14ac:dyDescent="0.35">
      <c r="A233" s="198" t="s">
        <v>2494</v>
      </c>
      <c r="B233" s="19">
        <f t="shared" ca="1" si="80"/>
        <v>0</v>
      </c>
      <c r="C233" s="19">
        <f t="shared" ca="1" si="81"/>
        <v>0</v>
      </c>
      <c r="D233" s="19">
        <f t="shared" ca="1" si="82"/>
        <v>0</v>
      </c>
      <c r="E233" s="19">
        <f t="shared" ca="1" si="83"/>
        <v>0</v>
      </c>
      <c r="F233" s="167" t="e">
        <f t="shared" ca="1" si="84"/>
        <v>#DIV/0!</v>
      </c>
      <c r="G233" s="19">
        <f t="shared" ca="1" si="85"/>
        <v>0</v>
      </c>
      <c r="H233" s="132" t="e">
        <f t="shared" ca="1" si="78"/>
        <v>#DIV/0!</v>
      </c>
      <c r="I233" s="19">
        <f t="shared" ca="1" si="86"/>
        <v>0</v>
      </c>
      <c r="J233" s="19">
        <f t="shared" ca="1" si="87"/>
        <v>0</v>
      </c>
      <c r="K233" s="131" t="e">
        <f t="shared" ca="1" si="88"/>
        <v>#DIV/0!</v>
      </c>
      <c r="L233" s="19">
        <f t="shared" ca="1" si="89"/>
        <v>0</v>
      </c>
      <c r="M233" s="144" t="e">
        <f t="shared" ca="1" si="79"/>
        <v>#DIV/0!</v>
      </c>
    </row>
    <row r="234" spans="1:13" ht="15" customHeight="1" x14ac:dyDescent="0.35">
      <c r="A234" s="198" t="s">
        <v>2493</v>
      </c>
      <c r="B234" s="19">
        <f t="shared" ca="1" si="80"/>
        <v>0</v>
      </c>
      <c r="C234" s="19">
        <f t="shared" ca="1" si="81"/>
        <v>0</v>
      </c>
      <c r="D234" s="19">
        <f t="shared" ca="1" si="82"/>
        <v>0</v>
      </c>
      <c r="E234" s="19">
        <f t="shared" ca="1" si="83"/>
        <v>0</v>
      </c>
      <c r="F234" s="167" t="e">
        <f t="shared" ca="1" si="84"/>
        <v>#DIV/0!</v>
      </c>
      <c r="G234" s="19">
        <f t="shared" ca="1" si="85"/>
        <v>0</v>
      </c>
      <c r="H234" s="132" t="e">
        <f t="shared" ca="1" si="78"/>
        <v>#DIV/0!</v>
      </c>
      <c r="I234" s="19">
        <f t="shared" ca="1" si="86"/>
        <v>0</v>
      </c>
      <c r="J234" s="19">
        <f t="shared" ca="1" si="87"/>
        <v>0</v>
      </c>
      <c r="K234" s="131" t="e">
        <f t="shared" ca="1" si="88"/>
        <v>#DIV/0!</v>
      </c>
      <c r="L234" s="19">
        <f t="shared" ca="1" si="89"/>
        <v>0</v>
      </c>
      <c r="M234" s="144" t="e">
        <f t="shared" ca="1" si="79"/>
        <v>#DIV/0!</v>
      </c>
    </row>
    <row r="235" spans="1:13" ht="15" customHeight="1" x14ac:dyDescent="0.35">
      <c r="A235" s="198" t="s">
        <v>2492</v>
      </c>
      <c r="B235" s="19">
        <f t="shared" ca="1" si="80"/>
        <v>0</v>
      </c>
      <c r="C235" s="19">
        <f t="shared" ca="1" si="81"/>
        <v>0</v>
      </c>
      <c r="D235" s="19">
        <f t="shared" ca="1" si="82"/>
        <v>0</v>
      </c>
      <c r="E235" s="19">
        <f t="shared" ca="1" si="83"/>
        <v>0</v>
      </c>
      <c r="F235" s="167" t="e">
        <f t="shared" ca="1" si="84"/>
        <v>#DIV/0!</v>
      </c>
      <c r="G235" s="19">
        <f t="shared" ca="1" si="85"/>
        <v>0</v>
      </c>
      <c r="H235" s="132" t="e">
        <f t="shared" ca="1" si="78"/>
        <v>#DIV/0!</v>
      </c>
      <c r="I235" s="19">
        <f t="shared" ca="1" si="86"/>
        <v>0</v>
      </c>
      <c r="J235" s="19">
        <f t="shared" ca="1" si="87"/>
        <v>0</v>
      </c>
      <c r="K235" s="131" t="e">
        <f t="shared" ca="1" si="88"/>
        <v>#DIV/0!</v>
      </c>
      <c r="L235" s="19">
        <f t="shared" ca="1" si="89"/>
        <v>0</v>
      </c>
      <c r="M235" s="144" t="e">
        <f t="shared" ca="1" si="79"/>
        <v>#DIV/0!</v>
      </c>
    </row>
    <row r="236" spans="1:13" ht="15" customHeight="1" x14ac:dyDescent="0.35">
      <c r="A236" s="198" t="s">
        <v>2491</v>
      </c>
      <c r="B236" s="19">
        <f t="shared" ca="1" si="80"/>
        <v>0</v>
      </c>
      <c r="C236" s="19">
        <f t="shared" ca="1" si="81"/>
        <v>0</v>
      </c>
      <c r="D236" s="19">
        <f t="shared" ca="1" si="82"/>
        <v>0</v>
      </c>
      <c r="E236" s="19">
        <f t="shared" ca="1" si="83"/>
        <v>0</v>
      </c>
      <c r="F236" s="167" t="e">
        <f t="shared" ca="1" si="84"/>
        <v>#DIV/0!</v>
      </c>
      <c r="G236" s="19">
        <f t="shared" ca="1" si="85"/>
        <v>0</v>
      </c>
      <c r="H236" s="132" t="e">
        <f t="shared" ca="1" si="78"/>
        <v>#DIV/0!</v>
      </c>
      <c r="I236" s="19">
        <f t="shared" ca="1" si="86"/>
        <v>0</v>
      </c>
      <c r="J236" s="19">
        <f t="shared" ca="1" si="87"/>
        <v>0</v>
      </c>
      <c r="K236" s="131" t="e">
        <f t="shared" ca="1" si="88"/>
        <v>#DIV/0!</v>
      </c>
      <c r="L236" s="19">
        <f t="shared" ca="1" si="89"/>
        <v>0</v>
      </c>
      <c r="M236" s="144" t="e">
        <f t="shared" ca="1" si="79"/>
        <v>#DIV/0!</v>
      </c>
    </row>
    <row r="237" spans="1:13" ht="15" customHeight="1" x14ac:dyDescent="0.35">
      <c r="A237" s="197" t="s">
        <v>2490</v>
      </c>
      <c r="B237" s="19">
        <f t="shared" ca="1" si="80"/>
        <v>0</v>
      </c>
      <c r="C237" s="19">
        <f t="shared" ca="1" si="81"/>
        <v>0</v>
      </c>
      <c r="D237" s="19">
        <f ca="1">INDIRECT("'"&amp;$A237&amp;"'!AP21")</f>
        <v>0</v>
      </c>
      <c r="E237" s="19">
        <f ca="1">INDIRECT("'"&amp;$A237&amp;"'!AM21")</f>
        <v>0</v>
      </c>
      <c r="F237" s="167" t="e">
        <f t="shared" ca="1" si="84"/>
        <v>#DIV/0!</v>
      </c>
      <c r="G237" s="19">
        <f ca="1">INDIRECT("'"&amp;$A237&amp;"'!AZ21")</f>
        <v>0</v>
      </c>
      <c r="H237" s="132" t="e">
        <f t="shared" ca="1" si="78"/>
        <v>#DIV/0!</v>
      </c>
      <c r="I237" s="19">
        <f t="shared" ca="1" si="86"/>
        <v>0</v>
      </c>
      <c r="J237" s="19">
        <f t="shared" ca="1" si="87"/>
        <v>0</v>
      </c>
      <c r="K237" s="131" t="e">
        <f t="shared" ca="1" si="88"/>
        <v>#DIV/0!</v>
      </c>
      <c r="L237" s="19">
        <f t="shared" ca="1" si="89"/>
        <v>0</v>
      </c>
      <c r="M237" s="131" t="e">
        <f t="shared" ca="1" si="79"/>
        <v>#DIV/0!</v>
      </c>
    </row>
    <row r="238" spans="1:13" ht="15" customHeight="1" x14ac:dyDescent="0.35">
      <c r="A238" s="122" t="s">
        <v>2529</v>
      </c>
      <c r="B238" s="143">
        <f ca="1">SUM(B212:B237)</f>
        <v>40</v>
      </c>
      <c r="C238" s="142">
        <f ca="1">SUM(C212:C237)</f>
        <v>75333</v>
      </c>
      <c r="D238" s="140">
        <f ca="1">SUM(D212:D237)</f>
        <v>0</v>
      </c>
      <c r="E238" s="139">
        <f ca="1">SUM(E212:E237)</f>
        <v>0</v>
      </c>
      <c r="F238" s="167">
        <f t="shared" ca="1" si="84"/>
        <v>0</v>
      </c>
      <c r="G238" s="138">
        <f ca="1">SUM(G212:G237)</f>
        <v>0</v>
      </c>
      <c r="H238" s="141">
        <f t="shared" ca="1" si="78"/>
        <v>0</v>
      </c>
      <c r="I238" s="140">
        <f ca="1">SUM(I212:I237)</f>
        <v>0</v>
      </c>
      <c r="J238" s="139">
        <f ca="1">SUM(J212:J237)</f>
        <v>0</v>
      </c>
      <c r="K238" s="131">
        <f t="shared" ca="1" si="88"/>
        <v>0</v>
      </c>
      <c r="L238" s="138">
        <f ca="1">SUM(L212:L237)</f>
        <v>0</v>
      </c>
      <c r="M238" s="137">
        <f t="shared" ca="1" si="79"/>
        <v>0</v>
      </c>
    </row>
    <row r="239" spans="1:13" x14ac:dyDescent="0.35">
      <c r="E239" s="120" t="s">
        <v>2487</v>
      </c>
      <c r="J239" s="120" t="s">
        <v>2487</v>
      </c>
    </row>
    <row r="240" spans="1:13" x14ac:dyDescent="0.25">
      <c r="A240" s="79" t="s">
        <v>2558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</row>
    <row r="241" spans="1:15" x14ac:dyDescent="0.25">
      <c r="A241" s="79"/>
      <c r="B241" s="83"/>
      <c r="C241" s="83"/>
      <c r="D241" s="83"/>
      <c r="E241" s="83"/>
      <c r="F241" s="83"/>
      <c r="G241" s="83"/>
      <c r="H241" s="83"/>
      <c r="I241" s="83"/>
      <c r="J241" s="83"/>
      <c r="K241" s="83"/>
      <c r="L241" s="83"/>
      <c r="M241" s="83"/>
    </row>
    <row r="242" spans="1:15" s="77" customFormat="1" ht="29" x14ac:dyDescent="0.25">
      <c r="A242" s="80" t="s">
        <v>2557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79"/>
      <c r="N242" s="136"/>
      <c r="O242" s="135"/>
    </row>
    <row r="244" spans="1:15" ht="15" customHeight="1" x14ac:dyDescent="0.25">
      <c r="A244" s="289" t="s">
        <v>2513</v>
      </c>
      <c r="B244" s="290" t="s">
        <v>2556</v>
      </c>
      <c r="C244" s="291" t="s">
        <v>2555</v>
      </c>
      <c r="D244" s="293" t="s">
        <v>2581</v>
      </c>
      <c r="E244" s="294"/>
      <c r="F244" s="294"/>
      <c r="G244" s="294"/>
      <c r="H244" s="295"/>
      <c r="I244" s="293" t="s">
        <v>2579</v>
      </c>
      <c r="J244" s="294"/>
      <c r="K244" s="294"/>
      <c r="L244" s="294"/>
      <c r="M244" s="294"/>
      <c r="N244" s="121"/>
    </row>
    <row r="245" spans="1:15" ht="43.5" x14ac:dyDescent="0.25">
      <c r="A245" s="289"/>
      <c r="B245" s="290"/>
      <c r="C245" s="292"/>
      <c r="D245" s="133" t="s">
        <v>2554</v>
      </c>
      <c r="E245" s="112" t="s">
        <v>2553</v>
      </c>
      <c r="F245" s="111" t="s">
        <v>2539</v>
      </c>
      <c r="G245" s="111" t="s">
        <v>2552</v>
      </c>
      <c r="H245" s="134" t="s">
        <v>2537</v>
      </c>
      <c r="I245" s="133" t="s">
        <v>2554</v>
      </c>
      <c r="J245" s="112" t="s">
        <v>2553</v>
      </c>
      <c r="K245" s="111" t="s">
        <v>2539</v>
      </c>
      <c r="L245" s="111" t="s">
        <v>2552</v>
      </c>
      <c r="M245" s="111" t="s">
        <v>2537</v>
      </c>
      <c r="N245" s="121"/>
    </row>
    <row r="246" spans="1:15" x14ac:dyDescent="0.35">
      <c r="A246" s="204" t="s">
        <v>2512</v>
      </c>
      <c r="B246" s="19">
        <f ca="1">INDIRECT("'"&amp;$A246&amp;"'!AW39")</f>
        <v>0</v>
      </c>
      <c r="C246" s="19">
        <f ca="1">INDIRECT("'"&amp;$A246&amp;"'!AM35")</f>
        <v>0</v>
      </c>
      <c r="D246" s="19">
        <f ca="1">INDIRECT("'"&amp;$A246&amp;"'!AP23")</f>
        <v>0</v>
      </c>
      <c r="E246" s="19">
        <f ca="1">INDIRECT("'"&amp;$A246&amp;"'!AM23")</f>
        <v>0</v>
      </c>
      <c r="F246" s="167" t="e">
        <f t="shared" ref="F246" ca="1" si="90">SUM(E246/C246*100)</f>
        <v>#DIV/0!</v>
      </c>
      <c r="G246" s="19">
        <f ca="1">INDIRECT("'"&amp;$A246&amp;"'!AZ23")</f>
        <v>0</v>
      </c>
      <c r="H246" s="132" t="e">
        <f t="shared" ref="H246:H272" ca="1" si="91">SUM(G246/B246*100)</f>
        <v>#DIV/0!</v>
      </c>
      <c r="I246" s="19">
        <f ca="1">INDIRECT("'"&amp;$A246&amp;"'!AP24")</f>
        <v>0</v>
      </c>
      <c r="J246" s="19">
        <f ca="1">INDIRECT("'"&amp;$A246&amp;"'!AM24")</f>
        <v>0</v>
      </c>
      <c r="K246" s="131" t="e">
        <f ca="1">SUM(J246/C246*100)</f>
        <v>#DIV/0!</v>
      </c>
      <c r="L246" s="19">
        <f ca="1">INDIRECT("'"&amp;$A246&amp;"'!AZ24")</f>
        <v>0</v>
      </c>
      <c r="M246" s="131" t="e">
        <f t="shared" ref="M246:M271" ca="1" si="92">SUM(L246/B212*100)</f>
        <v>#DIV/0!</v>
      </c>
      <c r="N246" s="121"/>
    </row>
    <row r="247" spans="1:15" x14ac:dyDescent="0.35">
      <c r="A247" s="198" t="s">
        <v>2511</v>
      </c>
      <c r="B247" s="19">
        <f t="shared" ref="B247:B271" ca="1" si="93">INDIRECT("'"&amp;$A247&amp;"'!AW39")</f>
        <v>0</v>
      </c>
      <c r="C247" s="19">
        <f t="shared" ref="C247:C271" ca="1" si="94">INDIRECT("'"&amp;$A247&amp;"'!AM35")</f>
        <v>0</v>
      </c>
      <c r="D247" s="19">
        <f t="shared" ref="D247:D271" ca="1" si="95">INDIRECT("'"&amp;$A247&amp;"'!AP23")</f>
        <v>0</v>
      </c>
      <c r="E247" s="19">
        <f t="shared" ref="E247:E271" ca="1" si="96">INDIRECT("'"&amp;$A247&amp;"'!AM23")</f>
        <v>0</v>
      </c>
      <c r="F247" s="167" t="e">
        <f t="shared" ref="F247:F272" ca="1" si="97">SUM(E247/C247*100)</f>
        <v>#DIV/0!</v>
      </c>
      <c r="G247" s="19">
        <f t="shared" ref="G247:G271" ca="1" si="98">INDIRECT("'"&amp;$A247&amp;"'!AZ23")</f>
        <v>0</v>
      </c>
      <c r="H247" s="132" t="e">
        <f t="shared" ca="1" si="91"/>
        <v>#DIV/0!</v>
      </c>
      <c r="I247" s="19">
        <f t="shared" ref="I247:I271" ca="1" si="99">INDIRECT("'"&amp;$A247&amp;"'!AP24")</f>
        <v>0</v>
      </c>
      <c r="J247" s="19">
        <f t="shared" ref="J247:J271" ca="1" si="100">INDIRECT("'"&amp;$A247&amp;"'!AM24")</f>
        <v>0</v>
      </c>
      <c r="K247" s="131" t="e">
        <f t="shared" ref="K247:K271" ca="1" si="101">SUM(J247/C247*100)</f>
        <v>#DIV/0!</v>
      </c>
      <c r="L247" s="19">
        <f t="shared" ref="L247:L271" ca="1" si="102">INDIRECT("'"&amp;$A247&amp;"'!AZ24")</f>
        <v>0</v>
      </c>
      <c r="M247" s="131" t="e">
        <f t="shared" ca="1" si="92"/>
        <v>#DIV/0!</v>
      </c>
      <c r="N247" s="121"/>
    </row>
    <row r="248" spans="1:15" x14ac:dyDescent="0.35">
      <c r="A248" s="198" t="s">
        <v>2510</v>
      </c>
      <c r="B248" s="19">
        <f t="shared" ca="1" si="93"/>
        <v>0</v>
      </c>
      <c r="C248" s="19">
        <f t="shared" ca="1" si="94"/>
        <v>0</v>
      </c>
      <c r="D248" s="19">
        <f t="shared" ca="1" si="95"/>
        <v>0</v>
      </c>
      <c r="E248" s="19">
        <f t="shared" ca="1" si="96"/>
        <v>0</v>
      </c>
      <c r="F248" s="167" t="e">
        <f t="shared" ca="1" si="97"/>
        <v>#DIV/0!</v>
      </c>
      <c r="G248" s="19">
        <f t="shared" ca="1" si="98"/>
        <v>0</v>
      </c>
      <c r="H248" s="132" t="e">
        <f t="shared" ca="1" si="91"/>
        <v>#DIV/0!</v>
      </c>
      <c r="I248" s="19">
        <f t="shared" ca="1" si="99"/>
        <v>0</v>
      </c>
      <c r="J248" s="19">
        <f t="shared" ca="1" si="100"/>
        <v>0</v>
      </c>
      <c r="K248" s="131" t="e">
        <f t="shared" ca="1" si="101"/>
        <v>#DIV/0!</v>
      </c>
      <c r="L248" s="19">
        <f t="shared" ca="1" si="102"/>
        <v>0</v>
      </c>
      <c r="M248" s="131" t="e">
        <f t="shared" ca="1" si="92"/>
        <v>#DIV/0!</v>
      </c>
      <c r="N248" s="121"/>
    </row>
    <row r="249" spans="1:15" x14ac:dyDescent="0.35">
      <c r="A249" s="198" t="s">
        <v>3613</v>
      </c>
      <c r="B249" s="19">
        <f t="shared" ca="1" si="93"/>
        <v>0</v>
      </c>
      <c r="C249" s="19">
        <f t="shared" ca="1" si="94"/>
        <v>0</v>
      </c>
      <c r="D249" s="19">
        <f t="shared" ca="1" si="95"/>
        <v>0</v>
      </c>
      <c r="E249" s="19">
        <f t="shared" ca="1" si="96"/>
        <v>0</v>
      </c>
      <c r="F249" s="167" t="e">
        <f t="shared" ca="1" si="97"/>
        <v>#DIV/0!</v>
      </c>
      <c r="G249" s="19">
        <f t="shared" ca="1" si="98"/>
        <v>0</v>
      </c>
      <c r="H249" s="132" t="e">
        <f t="shared" ca="1" si="91"/>
        <v>#DIV/0!</v>
      </c>
      <c r="I249" s="19">
        <f t="shared" ca="1" si="99"/>
        <v>0</v>
      </c>
      <c r="J249" s="19">
        <f t="shared" ca="1" si="100"/>
        <v>0</v>
      </c>
      <c r="K249" s="131" t="e">
        <f t="shared" ca="1" si="101"/>
        <v>#DIV/0!</v>
      </c>
      <c r="L249" s="19">
        <f t="shared" ca="1" si="102"/>
        <v>0</v>
      </c>
      <c r="M249" s="131" t="e">
        <f t="shared" ca="1" si="92"/>
        <v>#DIV/0!</v>
      </c>
      <c r="N249" s="121"/>
    </row>
    <row r="250" spans="1:15" x14ac:dyDescent="0.35">
      <c r="A250" s="198" t="s">
        <v>2509</v>
      </c>
      <c r="B250" s="19">
        <f t="shared" ca="1" si="93"/>
        <v>0</v>
      </c>
      <c r="C250" s="19">
        <f t="shared" ca="1" si="94"/>
        <v>0</v>
      </c>
      <c r="D250" s="19">
        <f t="shared" ca="1" si="95"/>
        <v>0</v>
      </c>
      <c r="E250" s="19">
        <f t="shared" ca="1" si="96"/>
        <v>0</v>
      </c>
      <c r="F250" s="167" t="e">
        <f t="shared" ca="1" si="97"/>
        <v>#DIV/0!</v>
      </c>
      <c r="G250" s="19">
        <f t="shared" ca="1" si="98"/>
        <v>0</v>
      </c>
      <c r="H250" s="132" t="e">
        <f t="shared" ca="1" si="91"/>
        <v>#DIV/0!</v>
      </c>
      <c r="I250" s="19">
        <f t="shared" ca="1" si="99"/>
        <v>0</v>
      </c>
      <c r="J250" s="19">
        <f t="shared" ca="1" si="100"/>
        <v>0</v>
      </c>
      <c r="K250" s="131" t="e">
        <f t="shared" ca="1" si="101"/>
        <v>#DIV/0!</v>
      </c>
      <c r="L250" s="19">
        <f t="shared" ca="1" si="102"/>
        <v>0</v>
      </c>
      <c r="M250" s="131" t="e">
        <f t="shared" ca="1" si="92"/>
        <v>#DIV/0!</v>
      </c>
      <c r="N250" s="121"/>
    </row>
    <row r="251" spans="1:15" x14ac:dyDescent="0.35">
      <c r="A251" s="198" t="s">
        <v>2508</v>
      </c>
      <c r="B251" s="19">
        <f t="shared" ca="1" si="93"/>
        <v>0</v>
      </c>
      <c r="C251" s="19">
        <f t="shared" ca="1" si="94"/>
        <v>0</v>
      </c>
      <c r="D251" s="19">
        <f t="shared" ca="1" si="95"/>
        <v>0</v>
      </c>
      <c r="E251" s="19">
        <f t="shared" ca="1" si="96"/>
        <v>0</v>
      </c>
      <c r="F251" s="167" t="e">
        <f t="shared" ca="1" si="97"/>
        <v>#DIV/0!</v>
      </c>
      <c r="G251" s="19">
        <f t="shared" ca="1" si="98"/>
        <v>0</v>
      </c>
      <c r="H251" s="132" t="e">
        <f t="shared" ca="1" si="91"/>
        <v>#DIV/0!</v>
      </c>
      <c r="I251" s="19">
        <f t="shared" ca="1" si="99"/>
        <v>0</v>
      </c>
      <c r="J251" s="19">
        <f t="shared" ca="1" si="100"/>
        <v>0</v>
      </c>
      <c r="K251" s="131" t="e">
        <f t="shared" ca="1" si="101"/>
        <v>#DIV/0!</v>
      </c>
      <c r="L251" s="19">
        <f t="shared" ca="1" si="102"/>
        <v>0</v>
      </c>
      <c r="M251" s="131" t="e">
        <f t="shared" ca="1" si="92"/>
        <v>#DIV/0!</v>
      </c>
      <c r="N251" s="121"/>
    </row>
    <row r="252" spans="1:15" x14ac:dyDescent="0.35">
      <c r="A252" s="198" t="s">
        <v>2507</v>
      </c>
      <c r="B252" s="19">
        <f t="shared" ca="1" si="93"/>
        <v>0</v>
      </c>
      <c r="C252" s="19">
        <f t="shared" ca="1" si="94"/>
        <v>0</v>
      </c>
      <c r="D252" s="19">
        <f t="shared" ca="1" si="95"/>
        <v>0</v>
      </c>
      <c r="E252" s="19">
        <f t="shared" ca="1" si="96"/>
        <v>0</v>
      </c>
      <c r="F252" s="167" t="e">
        <f t="shared" ca="1" si="97"/>
        <v>#DIV/0!</v>
      </c>
      <c r="G252" s="19">
        <f t="shared" ca="1" si="98"/>
        <v>0</v>
      </c>
      <c r="H252" s="132" t="e">
        <f t="shared" ca="1" si="91"/>
        <v>#DIV/0!</v>
      </c>
      <c r="I252" s="19">
        <f t="shared" ca="1" si="99"/>
        <v>0</v>
      </c>
      <c r="J252" s="19">
        <f t="shared" ca="1" si="100"/>
        <v>0</v>
      </c>
      <c r="K252" s="131" t="e">
        <f t="shared" ca="1" si="101"/>
        <v>#DIV/0!</v>
      </c>
      <c r="L252" s="19">
        <f t="shared" ca="1" si="102"/>
        <v>0</v>
      </c>
      <c r="M252" s="131" t="e">
        <f t="shared" ca="1" si="92"/>
        <v>#DIV/0!</v>
      </c>
      <c r="N252" s="121"/>
    </row>
    <row r="253" spans="1:15" x14ac:dyDescent="0.35">
      <c r="A253" s="198" t="s">
        <v>3617</v>
      </c>
      <c r="B253" s="19">
        <f t="shared" ca="1" si="93"/>
        <v>0</v>
      </c>
      <c r="C253" s="19">
        <f t="shared" ca="1" si="94"/>
        <v>0</v>
      </c>
      <c r="D253" s="19">
        <f t="shared" ca="1" si="95"/>
        <v>0</v>
      </c>
      <c r="E253" s="19">
        <f t="shared" ca="1" si="96"/>
        <v>0</v>
      </c>
      <c r="F253" s="167" t="e">
        <f t="shared" ca="1" si="97"/>
        <v>#DIV/0!</v>
      </c>
      <c r="G253" s="19">
        <f t="shared" ca="1" si="98"/>
        <v>0</v>
      </c>
      <c r="H253" s="132" t="e">
        <f t="shared" ca="1" si="91"/>
        <v>#DIV/0!</v>
      </c>
      <c r="I253" s="19">
        <f t="shared" ca="1" si="99"/>
        <v>0</v>
      </c>
      <c r="J253" s="19">
        <f t="shared" ca="1" si="100"/>
        <v>0</v>
      </c>
      <c r="K253" s="131" t="e">
        <f t="shared" ca="1" si="101"/>
        <v>#DIV/0!</v>
      </c>
      <c r="L253" s="19">
        <f t="shared" ca="1" si="102"/>
        <v>0</v>
      </c>
      <c r="M253" s="131" t="e">
        <f t="shared" ca="1" si="92"/>
        <v>#DIV/0!</v>
      </c>
      <c r="N253" s="121"/>
    </row>
    <row r="254" spans="1:15" x14ac:dyDescent="0.35">
      <c r="A254" s="198" t="s">
        <v>2506</v>
      </c>
      <c r="B254" s="19">
        <f t="shared" ca="1" si="93"/>
        <v>0</v>
      </c>
      <c r="C254" s="19">
        <f t="shared" ca="1" si="94"/>
        <v>0</v>
      </c>
      <c r="D254" s="19">
        <f t="shared" ca="1" si="95"/>
        <v>0</v>
      </c>
      <c r="E254" s="19">
        <f t="shared" ca="1" si="96"/>
        <v>0</v>
      </c>
      <c r="F254" s="167" t="e">
        <f t="shared" ca="1" si="97"/>
        <v>#DIV/0!</v>
      </c>
      <c r="G254" s="19">
        <f t="shared" ca="1" si="98"/>
        <v>0</v>
      </c>
      <c r="H254" s="132" t="e">
        <f t="shared" ca="1" si="91"/>
        <v>#DIV/0!</v>
      </c>
      <c r="I254" s="19">
        <f t="shared" ca="1" si="99"/>
        <v>0</v>
      </c>
      <c r="J254" s="19">
        <f t="shared" ca="1" si="100"/>
        <v>0</v>
      </c>
      <c r="K254" s="131" t="e">
        <f t="shared" ca="1" si="101"/>
        <v>#DIV/0!</v>
      </c>
      <c r="L254" s="19">
        <f t="shared" ca="1" si="102"/>
        <v>0</v>
      </c>
      <c r="M254" s="131" t="e">
        <f t="shared" ca="1" si="92"/>
        <v>#DIV/0!</v>
      </c>
      <c r="N254" s="121"/>
    </row>
    <row r="255" spans="1:15" x14ac:dyDescent="0.35">
      <c r="A255" s="198" t="s">
        <v>2505</v>
      </c>
      <c r="B255" s="19">
        <f t="shared" ca="1" si="93"/>
        <v>40</v>
      </c>
      <c r="C255" s="19">
        <f t="shared" ca="1" si="94"/>
        <v>75333</v>
      </c>
      <c r="D255" s="19">
        <f t="shared" ca="1" si="95"/>
        <v>0</v>
      </c>
      <c r="E255" s="19">
        <f t="shared" ca="1" si="96"/>
        <v>0</v>
      </c>
      <c r="F255" s="167">
        <f t="shared" ca="1" si="97"/>
        <v>0</v>
      </c>
      <c r="G255" s="19">
        <f t="shared" ca="1" si="98"/>
        <v>0</v>
      </c>
      <c r="H255" s="132">
        <f t="shared" ca="1" si="91"/>
        <v>0</v>
      </c>
      <c r="I255" s="19">
        <f t="shared" ca="1" si="99"/>
        <v>0</v>
      </c>
      <c r="J255" s="19">
        <f t="shared" ca="1" si="100"/>
        <v>0</v>
      </c>
      <c r="K255" s="131">
        <f t="shared" ca="1" si="101"/>
        <v>0</v>
      </c>
      <c r="L255" s="19">
        <f t="shared" ca="1" si="102"/>
        <v>0</v>
      </c>
      <c r="M255" s="131">
        <f t="shared" ca="1" si="92"/>
        <v>0</v>
      </c>
      <c r="N255" s="121"/>
    </row>
    <row r="256" spans="1:15" x14ac:dyDescent="0.35">
      <c r="A256" s="198" t="s">
        <v>2504</v>
      </c>
      <c r="B256" s="19">
        <f t="shared" ca="1" si="93"/>
        <v>0</v>
      </c>
      <c r="C256" s="19">
        <f t="shared" ca="1" si="94"/>
        <v>0</v>
      </c>
      <c r="D256" s="19">
        <f t="shared" ca="1" si="95"/>
        <v>0</v>
      </c>
      <c r="E256" s="19">
        <f t="shared" ca="1" si="96"/>
        <v>0</v>
      </c>
      <c r="F256" s="167" t="e">
        <f t="shared" ca="1" si="97"/>
        <v>#DIV/0!</v>
      </c>
      <c r="G256" s="19">
        <f t="shared" ca="1" si="98"/>
        <v>0</v>
      </c>
      <c r="H256" s="132" t="e">
        <f t="shared" ca="1" si="91"/>
        <v>#DIV/0!</v>
      </c>
      <c r="I256" s="19">
        <f t="shared" ca="1" si="99"/>
        <v>0</v>
      </c>
      <c r="J256" s="19">
        <f t="shared" ca="1" si="100"/>
        <v>0</v>
      </c>
      <c r="K256" s="131" t="e">
        <f t="shared" ca="1" si="101"/>
        <v>#DIV/0!</v>
      </c>
      <c r="L256" s="19">
        <f t="shared" ca="1" si="102"/>
        <v>0</v>
      </c>
      <c r="M256" s="131" t="e">
        <f t="shared" ca="1" si="92"/>
        <v>#DIV/0!</v>
      </c>
      <c r="N256" s="121"/>
    </row>
    <row r="257" spans="1:14" x14ac:dyDescent="0.35">
      <c r="A257" s="198" t="s">
        <v>2503</v>
      </c>
      <c r="B257" s="19">
        <f t="shared" ca="1" si="93"/>
        <v>0</v>
      </c>
      <c r="C257" s="19">
        <f t="shared" ca="1" si="94"/>
        <v>0</v>
      </c>
      <c r="D257" s="19">
        <f t="shared" ca="1" si="95"/>
        <v>0</v>
      </c>
      <c r="E257" s="19">
        <f t="shared" ca="1" si="96"/>
        <v>0</v>
      </c>
      <c r="F257" s="167" t="e">
        <f t="shared" ca="1" si="97"/>
        <v>#DIV/0!</v>
      </c>
      <c r="G257" s="19">
        <f t="shared" ca="1" si="98"/>
        <v>0</v>
      </c>
      <c r="H257" s="132" t="e">
        <f t="shared" ca="1" si="91"/>
        <v>#DIV/0!</v>
      </c>
      <c r="I257" s="19">
        <f t="shared" ca="1" si="99"/>
        <v>0</v>
      </c>
      <c r="J257" s="19">
        <f t="shared" ca="1" si="100"/>
        <v>0</v>
      </c>
      <c r="K257" s="131" t="e">
        <f t="shared" ca="1" si="101"/>
        <v>#DIV/0!</v>
      </c>
      <c r="L257" s="19">
        <f t="shared" ca="1" si="102"/>
        <v>0</v>
      </c>
      <c r="M257" s="131" t="e">
        <f t="shared" ca="1" si="92"/>
        <v>#DIV/0!</v>
      </c>
      <c r="N257" s="121"/>
    </row>
    <row r="258" spans="1:14" x14ac:dyDescent="0.35">
      <c r="A258" s="198" t="s">
        <v>1335</v>
      </c>
      <c r="B258" s="19">
        <f t="shared" ca="1" si="93"/>
        <v>0</v>
      </c>
      <c r="C258" s="19">
        <f t="shared" ca="1" si="94"/>
        <v>0</v>
      </c>
      <c r="D258" s="19">
        <f t="shared" ca="1" si="95"/>
        <v>0</v>
      </c>
      <c r="E258" s="19">
        <f t="shared" ca="1" si="96"/>
        <v>0</v>
      </c>
      <c r="F258" s="167" t="e">
        <f t="shared" ca="1" si="97"/>
        <v>#DIV/0!</v>
      </c>
      <c r="G258" s="19">
        <f t="shared" ca="1" si="98"/>
        <v>0</v>
      </c>
      <c r="H258" s="132" t="e">
        <f t="shared" ca="1" si="91"/>
        <v>#DIV/0!</v>
      </c>
      <c r="I258" s="19">
        <f t="shared" ca="1" si="99"/>
        <v>0</v>
      </c>
      <c r="J258" s="19">
        <f t="shared" ca="1" si="100"/>
        <v>0</v>
      </c>
      <c r="K258" s="131" t="e">
        <f t="shared" ca="1" si="101"/>
        <v>#DIV/0!</v>
      </c>
      <c r="L258" s="19">
        <f t="shared" ca="1" si="102"/>
        <v>0</v>
      </c>
      <c r="M258" s="131" t="e">
        <f t="shared" ca="1" si="92"/>
        <v>#DIV/0!</v>
      </c>
      <c r="N258" s="121"/>
    </row>
    <row r="259" spans="1:14" x14ac:dyDescent="0.35">
      <c r="A259" s="198" t="s">
        <v>2502</v>
      </c>
      <c r="B259" s="19">
        <f t="shared" ca="1" si="93"/>
        <v>0</v>
      </c>
      <c r="C259" s="19">
        <f t="shared" ca="1" si="94"/>
        <v>0</v>
      </c>
      <c r="D259" s="19">
        <f t="shared" ca="1" si="95"/>
        <v>0</v>
      </c>
      <c r="E259" s="19">
        <f t="shared" ca="1" si="96"/>
        <v>0</v>
      </c>
      <c r="F259" s="167" t="e">
        <f t="shared" ca="1" si="97"/>
        <v>#DIV/0!</v>
      </c>
      <c r="G259" s="19">
        <f t="shared" ca="1" si="98"/>
        <v>0</v>
      </c>
      <c r="H259" s="132" t="e">
        <f t="shared" ca="1" si="91"/>
        <v>#DIV/0!</v>
      </c>
      <c r="I259" s="19">
        <f t="shared" ca="1" si="99"/>
        <v>0</v>
      </c>
      <c r="J259" s="19">
        <f t="shared" ca="1" si="100"/>
        <v>0</v>
      </c>
      <c r="K259" s="131" t="e">
        <f t="shared" ca="1" si="101"/>
        <v>#DIV/0!</v>
      </c>
      <c r="L259" s="19">
        <f t="shared" ca="1" si="102"/>
        <v>0</v>
      </c>
      <c r="M259" s="131" t="e">
        <f t="shared" ca="1" si="92"/>
        <v>#DIV/0!</v>
      </c>
      <c r="N259" s="121"/>
    </row>
    <row r="260" spans="1:14" x14ac:dyDescent="0.35">
      <c r="A260" s="198" t="s">
        <v>2501</v>
      </c>
      <c r="B260" s="19">
        <f t="shared" ca="1" si="93"/>
        <v>0</v>
      </c>
      <c r="C260" s="19">
        <f t="shared" ca="1" si="94"/>
        <v>0</v>
      </c>
      <c r="D260" s="19">
        <f t="shared" ca="1" si="95"/>
        <v>0</v>
      </c>
      <c r="E260" s="19">
        <f t="shared" ca="1" si="96"/>
        <v>0</v>
      </c>
      <c r="F260" s="167" t="e">
        <f t="shared" ca="1" si="97"/>
        <v>#DIV/0!</v>
      </c>
      <c r="G260" s="19">
        <f t="shared" ca="1" si="98"/>
        <v>0</v>
      </c>
      <c r="H260" s="132" t="e">
        <f t="shared" ca="1" si="91"/>
        <v>#DIV/0!</v>
      </c>
      <c r="I260" s="19">
        <f t="shared" ca="1" si="99"/>
        <v>0</v>
      </c>
      <c r="J260" s="19">
        <f t="shared" ca="1" si="100"/>
        <v>0</v>
      </c>
      <c r="K260" s="131" t="e">
        <f t="shared" ca="1" si="101"/>
        <v>#DIV/0!</v>
      </c>
      <c r="L260" s="19">
        <f t="shared" ca="1" si="102"/>
        <v>0</v>
      </c>
      <c r="M260" s="131" t="e">
        <f t="shared" ca="1" si="92"/>
        <v>#DIV/0!</v>
      </c>
      <c r="N260" s="121"/>
    </row>
    <row r="261" spans="1:14" x14ac:dyDescent="0.35">
      <c r="A261" s="198" t="s">
        <v>2500</v>
      </c>
      <c r="B261" s="19">
        <f t="shared" ca="1" si="93"/>
        <v>0</v>
      </c>
      <c r="C261" s="19">
        <f t="shared" ca="1" si="94"/>
        <v>0</v>
      </c>
      <c r="D261" s="19">
        <f t="shared" ca="1" si="95"/>
        <v>0</v>
      </c>
      <c r="E261" s="19">
        <f t="shared" ca="1" si="96"/>
        <v>0</v>
      </c>
      <c r="F261" s="167" t="e">
        <f t="shared" ca="1" si="97"/>
        <v>#DIV/0!</v>
      </c>
      <c r="G261" s="19">
        <f t="shared" ca="1" si="98"/>
        <v>0</v>
      </c>
      <c r="H261" s="132" t="e">
        <f t="shared" ca="1" si="91"/>
        <v>#DIV/0!</v>
      </c>
      <c r="I261" s="19">
        <f t="shared" ca="1" si="99"/>
        <v>0</v>
      </c>
      <c r="J261" s="19">
        <f t="shared" ca="1" si="100"/>
        <v>0</v>
      </c>
      <c r="K261" s="131" t="e">
        <f t="shared" ca="1" si="101"/>
        <v>#DIV/0!</v>
      </c>
      <c r="L261" s="19">
        <f t="shared" ca="1" si="102"/>
        <v>0</v>
      </c>
      <c r="M261" s="131" t="e">
        <f t="shared" ca="1" si="92"/>
        <v>#DIV/0!</v>
      </c>
      <c r="N261" s="121"/>
    </row>
    <row r="262" spans="1:14" x14ac:dyDescent="0.35">
      <c r="A262" s="198" t="s">
        <v>2499</v>
      </c>
      <c r="B262" s="19">
        <f t="shared" ca="1" si="93"/>
        <v>0</v>
      </c>
      <c r="C262" s="19">
        <f t="shared" ca="1" si="94"/>
        <v>0</v>
      </c>
      <c r="D262" s="19">
        <f t="shared" ca="1" si="95"/>
        <v>0</v>
      </c>
      <c r="E262" s="19">
        <f t="shared" ca="1" si="96"/>
        <v>0</v>
      </c>
      <c r="F262" s="167" t="e">
        <f t="shared" ca="1" si="97"/>
        <v>#DIV/0!</v>
      </c>
      <c r="G262" s="19">
        <f t="shared" ca="1" si="98"/>
        <v>0</v>
      </c>
      <c r="H262" s="132" t="e">
        <f t="shared" ca="1" si="91"/>
        <v>#DIV/0!</v>
      </c>
      <c r="I262" s="19">
        <f t="shared" ca="1" si="99"/>
        <v>0</v>
      </c>
      <c r="J262" s="19">
        <f t="shared" ca="1" si="100"/>
        <v>0</v>
      </c>
      <c r="K262" s="131" t="e">
        <f t="shared" ca="1" si="101"/>
        <v>#DIV/0!</v>
      </c>
      <c r="L262" s="19">
        <f t="shared" ca="1" si="102"/>
        <v>0</v>
      </c>
      <c r="M262" s="131" t="e">
        <f t="shared" ca="1" si="92"/>
        <v>#DIV/0!</v>
      </c>
      <c r="N262" s="121"/>
    </row>
    <row r="263" spans="1:14" x14ac:dyDescent="0.35">
      <c r="A263" s="198" t="s">
        <v>2498</v>
      </c>
      <c r="B263" s="19">
        <f t="shared" ca="1" si="93"/>
        <v>0</v>
      </c>
      <c r="C263" s="19">
        <f t="shared" ca="1" si="94"/>
        <v>0</v>
      </c>
      <c r="D263" s="19">
        <f t="shared" ca="1" si="95"/>
        <v>0</v>
      </c>
      <c r="E263" s="19">
        <f t="shared" ca="1" si="96"/>
        <v>0</v>
      </c>
      <c r="F263" s="167" t="e">
        <f t="shared" ca="1" si="97"/>
        <v>#DIV/0!</v>
      </c>
      <c r="G263" s="19">
        <f t="shared" ca="1" si="98"/>
        <v>0</v>
      </c>
      <c r="H263" s="132" t="e">
        <f t="shared" ca="1" si="91"/>
        <v>#DIV/0!</v>
      </c>
      <c r="I263" s="19">
        <f t="shared" ca="1" si="99"/>
        <v>0</v>
      </c>
      <c r="J263" s="19">
        <f t="shared" ca="1" si="100"/>
        <v>0</v>
      </c>
      <c r="K263" s="131" t="e">
        <f t="shared" ca="1" si="101"/>
        <v>#DIV/0!</v>
      </c>
      <c r="L263" s="19">
        <f t="shared" ca="1" si="102"/>
        <v>0</v>
      </c>
      <c r="M263" s="131" t="e">
        <f t="shared" ca="1" si="92"/>
        <v>#DIV/0!</v>
      </c>
      <c r="N263" s="121"/>
    </row>
    <row r="264" spans="1:14" x14ac:dyDescent="0.35">
      <c r="A264" s="198" t="s">
        <v>2497</v>
      </c>
      <c r="B264" s="19">
        <f t="shared" ca="1" si="93"/>
        <v>0</v>
      </c>
      <c r="C264" s="19">
        <f t="shared" ca="1" si="94"/>
        <v>0</v>
      </c>
      <c r="D264" s="19">
        <f t="shared" ca="1" si="95"/>
        <v>0</v>
      </c>
      <c r="E264" s="19">
        <f t="shared" ca="1" si="96"/>
        <v>0</v>
      </c>
      <c r="F264" s="167" t="e">
        <f t="shared" ca="1" si="97"/>
        <v>#DIV/0!</v>
      </c>
      <c r="G264" s="19">
        <f t="shared" ca="1" si="98"/>
        <v>0</v>
      </c>
      <c r="H264" s="132" t="e">
        <f t="shared" ca="1" si="91"/>
        <v>#DIV/0!</v>
      </c>
      <c r="I264" s="19">
        <f t="shared" ca="1" si="99"/>
        <v>0</v>
      </c>
      <c r="J264" s="19">
        <f t="shared" ca="1" si="100"/>
        <v>0</v>
      </c>
      <c r="K264" s="131" t="e">
        <f t="shared" ca="1" si="101"/>
        <v>#DIV/0!</v>
      </c>
      <c r="L264" s="19">
        <f t="shared" ca="1" si="102"/>
        <v>0</v>
      </c>
      <c r="M264" s="131" t="e">
        <f t="shared" ca="1" si="92"/>
        <v>#DIV/0!</v>
      </c>
      <c r="N264" s="121"/>
    </row>
    <row r="265" spans="1:14" x14ac:dyDescent="0.35">
      <c r="A265" s="198" t="s">
        <v>2496</v>
      </c>
      <c r="B265" s="19">
        <f t="shared" ca="1" si="93"/>
        <v>0</v>
      </c>
      <c r="C265" s="19">
        <f t="shared" ca="1" si="94"/>
        <v>0</v>
      </c>
      <c r="D265" s="19">
        <f t="shared" ca="1" si="95"/>
        <v>0</v>
      </c>
      <c r="E265" s="19">
        <f t="shared" ca="1" si="96"/>
        <v>0</v>
      </c>
      <c r="F265" s="167" t="e">
        <f t="shared" ca="1" si="97"/>
        <v>#DIV/0!</v>
      </c>
      <c r="G265" s="19">
        <f t="shared" ca="1" si="98"/>
        <v>0</v>
      </c>
      <c r="H265" s="132" t="e">
        <f t="shared" ca="1" si="91"/>
        <v>#DIV/0!</v>
      </c>
      <c r="I265" s="19">
        <f t="shared" ca="1" si="99"/>
        <v>0</v>
      </c>
      <c r="J265" s="19">
        <f t="shared" ca="1" si="100"/>
        <v>0</v>
      </c>
      <c r="K265" s="131" t="e">
        <f t="shared" ca="1" si="101"/>
        <v>#DIV/0!</v>
      </c>
      <c r="L265" s="19">
        <f t="shared" ca="1" si="102"/>
        <v>0</v>
      </c>
      <c r="M265" s="131" t="e">
        <f t="shared" ca="1" si="92"/>
        <v>#DIV/0!</v>
      </c>
      <c r="N265" s="121"/>
    </row>
    <row r="266" spans="1:14" x14ac:dyDescent="0.35">
      <c r="A266" s="198" t="s">
        <v>2495</v>
      </c>
      <c r="B266" s="19">
        <f t="shared" ca="1" si="93"/>
        <v>0</v>
      </c>
      <c r="C266" s="19">
        <f t="shared" ca="1" si="94"/>
        <v>0</v>
      </c>
      <c r="D266" s="19">
        <f t="shared" ca="1" si="95"/>
        <v>0</v>
      </c>
      <c r="E266" s="19">
        <f t="shared" ca="1" si="96"/>
        <v>0</v>
      </c>
      <c r="F266" s="167" t="e">
        <f t="shared" ca="1" si="97"/>
        <v>#DIV/0!</v>
      </c>
      <c r="G266" s="19">
        <f t="shared" ca="1" si="98"/>
        <v>0</v>
      </c>
      <c r="H266" s="132" t="e">
        <f t="shared" ca="1" si="91"/>
        <v>#DIV/0!</v>
      </c>
      <c r="I266" s="19">
        <f t="shared" ca="1" si="99"/>
        <v>0</v>
      </c>
      <c r="J266" s="19">
        <f t="shared" ca="1" si="100"/>
        <v>0</v>
      </c>
      <c r="K266" s="131" t="e">
        <f t="shared" ca="1" si="101"/>
        <v>#DIV/0!</v>
      </c>
      <c r="L266" s="19">
        <f t="shared" ca="1" si="102"/>
        <v>0</v>
      </c>
      <c r="M266" s="131" t="e">
        <f t="shared" ca="1" si="92"/>
        <v>#DIV/0!</v>
      </c>
      <c r="N266" s="121"/>
    </row>
    <row r="267" spans="1:14" x14ac:dyDescent="0.35">
      <c r="A267" s="198" t="s">
        <v>2494</v>
      </c>
      <c r="B267" s="19">
        <f t="shared" ca="1" si="93"/>
        <v>0</v>
      </c>
      <c r="C267" s="19">
        <f t="shared" ca="1" si="94"/>
        <v>0</v>
      </c>
      <c r="D267" s="19">
        <f t="shared" ca="1" si="95"/>
        <v>0</v>
      </c>
      <c r="E267" s="19">
        <f t="shared" ca="1" si="96"/>
        <v>0</v>
      </c>
      <c r="F267" s="167" t="e">
        <f t="shared" ca="1" si="97"/>
        <v>#DIV/0!</v>
      </c>
      <c r="G267" s="19">
        <f t="shared" ca="1" si="98"/>
        <v>0</v>
      </c>
      <c r="H267" s="132" t="e">
        <f t="shared" ca="1" si="91"/>
        <v>#DIV/0!</v>
      </c>
      <c r="I267" s="19">
        <f t="shared" ca="1" si="99"/>
        <v>0</v>
      </c>
      <c r="J267" s="19">
        <f t="shared" ca="1" si="100"/>
        <v>0</v>
      </c>
      <c r="K267" s="131" t="e">
        <f t="shared" ca="1" si="101"/>
        <v>#DIV/0!</v>
      </c>
      <c r="L267" s="19">
        <f t="shared" ca="1" si="102"/>
        <v>0</v>
      </c>
      <c r="M267" s="131" t="e">
        <f t="shared" ca="1" si="92"/>
        <v>#DIV/0!</v>
      </c>
      <c r="N267" s="121"/>
    </row>
    <row r="268" spans="1:14" x14ac:dyDescent="0.35">
      <c r="A268" s="198" t="s">
        <v>2493</v>
      </c>
      <c r="B268" s="19">
        <f t="shared" ca="1" si="93"/>
        <v>0</v>
      </c>
      <c r="C268" s="19">
        <f t="shared" ca="1" si="94"/>
        <v>0</v>
      </c>
      <c r="D268" s="19">
        <f t="shared" ca="1" si="95"/>
        <v>0</v>
      </c>
      <c r="E268" s="19">
        <f t="shared" ca="1" si="96"/>
        <v>0</v>
      </c>
      <c r="F268" s="167" t="e">
        <f t="shared" ca="1" si="97"/>
        <v>#DIV/0!</v>
      </c>
      <c r="G268" s="19">
        <f t="shared" ca="1" si="98"/>
        <v>0</v>
      </c>
      <c r="H268" s="132" t="e">
        <f t="shared" ca="1" si="91"/>
        <v>#DIV/0!</v>
      </c>
      <c r="I268" s="19">
        <f t="shared" ca="1" si="99"/>
        <v>0</v>
      </c>
      <c r="J268" s="19">
        <f t="shared" ca="1" si="100"/>
        <v>0</v>
      </c>
      <c r="K268" s="131" t="e">
        <f t="shared" ca="1" si="101"/>
        <v>#DIV/0!</v>
      </c>
      <c r="L268" s="19">
        <f t="shared" ca="1" si="102"/>
        <v>0</v>
      </c>
      <c r="M268" s="131" t="e">
        <f t="shared" ca="1" si="92"/>
        <v>#DIV/0!</v>
      </c>
      <c r="N268" s="121"/>
    </row>
    <row r="269" spans="1:14" x14ac:dyDescent="0.35">
      <c r="A269" s="198" t="s">
        <v>2492</v>
      </c>
      <c r="B269" s="19">
        <f t="shared" ca="1" si="93"/>
        <v>0</v>
      </c>
      <c r="C269" s="19">
        <f t="shared" ca="1" si="94"/>
        <v>0</v>
      </c>
      <c r="D269" s="19">
        <f t="shared" ca="1" si="95"/>
        <v>0</v>
      </c>
      <c r="E269" s="19">
        <f t="shared" ca="1" si="96"/>
        <v>0</v>
      </c>
      <c r="F269" s="167" t="e">
        <f t="shared" ca="1" si="97"/>
        <v>#DIV/0!</v>
      </c>
      <c r="G269" s="19">
        <f t="shared" ca="1" si="98"/>
        <v>0</v>
      </c>
      <c r="H269" s="132" t="e">
        <f t="shared" ca="1" si="91"/>
        <v>#DIV/0!</v>
      </c>
      <c r="I269" s="19">
        <f t="shared" ca="1" si="99"/>
        <v>0</v>
      </c>
      <c r="J269" s="19">
        <f t="shared" ca="1" si="100"/>
        <v>0</v>
      </c>
      <c r="K269" s="131" t="e">
        <f t="shared" ca="1" si="101"/>
        <v>#DIV/0!</v>
      </c>
      <c r="L269" s="19">
        <f t="shared" ca="1" si="102"/>
        <v>0</v>
      </c>
      <c r="M269" s="131" t="e">
        <f t="shared" ca="1" si="92"/>
        <v>#DIV/0!</v>
      </c>
      <c r="N269" s="121"/>
    </row>
    <row r="270" spans="1:14" x14ac:dyDescent="0.35">
      <c r="A270" s="198" t="s">
        <v>2491</v>
      </c>
      <c r="B270" s="19">
        <f t="shared" ca="1" si="93"/>
        <v>0</v>
      </c>
      <c r="C270" s="19">
        <f t="shared" ca="1" si="94"/>
        <v>0</v>
      </c>
      <c r="D270" s="19">
        <f t="shared" ca="1" si="95"/>
        <v>0</v>
      </c>
      <c r="E270" s="19">
        <f t="shared" ca="1" si="96"/>
        <v>0</v>
      </c>
      <c r="F270" s="167" t="e">
        <f t="shared" ca="1" si="97"/>
        <v>#DIV/0!</v>
      </c>
      <c r="G270" s="19">
        <f t="shared" ca="1" si="98"/>
        <v>0</v>
      </c>
      <c r="H270" s="132" t="e">
        <f t="shared" ca="1" si="91"/>
        <v>#DIV/0!</v>
      </c>
      <c r="I270" s="19">
        <f t="shared" ca="1" si="99"/>
        <v>0</v>
      </c>
      <c r="J270" s="19">
        <f t="shared" ca="1" si="100"/>
        <v>0</v>
      </c>
      <c r="K270" s="131" t="e">
        <f t="shared" ca="1" si="101"/>
        <v>#DIV/0!</v>
      </c>
      <c r="L270" s="19">
        <f t="shared" ca="1" si="102"/>
        <v>0</v>
      </c>
      <c r="M270" s="131" t="e">
        <f t="shared" ca="1" si="92"/>
        <v>#DIV/0!</v>
      </c>
      <c r="N270" s="121"/>
    </row>
    <row r="271" spans="1:14" x14ac:dyDescent="0.35">
      <c r="A271" s="197" t="s">
        <v>2490</v>
      </c>
      <c r="B271" s="19">
        <f t="shared" ca="1" si="93"/>
        <v>0</v>
      </c>
      <c r="C271" s="19">
        <f t="shared" ca="1" si="94"/>
        <v>0</v>
      </c>
      <c r="D271" s="19">
        <f t="shared" ca="1" si="95"/>
        <v>0</v>
      </c>
      <c r="E271" s="19">
        <f t="shared" ca="1" si="96"/>
        <v>0</v>
      </c>
      <c r="F271" s="167" t="e">
        <f t="shared" ca="1" si="97"/>
        <v>#DIV/0!</v>
      </c>
      <c r="G271" s="19">
        <f t="shared" ca="1" si="98"/>
        <v>0</v>
      </c>
      <c r="H271" s="132" t="e">
        <f t="shared" ca="1" si="91"/>
        <v>#DIV/0!</v>
      </c>
      <c r="I271" s="19">
        <f t="shared" ca="1" si="99"/>
        <v>0</v>
      </c>
      <c r="J271" s="19">
        <f t="shared" ca="1" si="100"/>
        <v>0</v>
      </c>
      <c r="K271" s="131" t="e">
        <f t="shared" ca="1" si="101"/>
        <v>#DIV/0!</v>
      </c>
      <c r="L271" s="19">
        <f t="shared" ca="1" si="102"/>
        <v>0</v>
      </c>
      <c r="M271" s="131" t="e">
        <f t="shared" ca="1" si="92"/>
        <v>#DIV/0!</v>
      </c>
      <c r="N271" s="121"/>
    </row>
    <row r="272" spans="1:14" x14ac:dyDescent="0.35">
      <c r="A272" s="122" t="s">
        <v>2529</v>
      </c>
      <c r="B272" s="130">
        <f ca="1">SUM(B246:B271)</f>
        <v>40</v>
      </c>
      <c r="C272" s="129">
        <f ca="1">SUM(C246:C271)</f>
        <v>75333</v>
      </c>
      <c r="D272" s="127">
        <f ca="1">SUM(D246:D271)</f>
        <v>0</v>
      </c>
      <c r="E272" s="126">
        <f ca="1">SUM(E246:E271)</f>
        <v>0</v>
      </c>
      <c r="F272" s="167">
        <f t="shared" ca="1" si="97"/>
        <v>0</v>
      </c>
      <c r="G272" s="138">
        <f ca="1">SUM(G246:G271)</f>
        <v>0</v>
      </c>
      <c r="H272" s="128">
        <f t="shared" ca="1" si="91"/>
        <v>0</v>
      </c>
      <c r="I272" s="127">
        <f ca="1">SUM(I246:I271)</f>
        <v>0</v>
      </c>
      <c r="J272" s="126">
        <f ca="1">SUM(J246:J271)</f>
        <v>0</v>
      </c>
      <c r="K272" s="125">
        <v>0.01</v>
      </c>
      <c r="L272" s="138">
        <f ca="1">SUM(L246:L271)</f>
        <v>0</v>
      </c>
      <c r="M272" s="123">
        <f ca="1">SUM(L272/B272*100)</f>
        <v>0</v>
      </c>
      <c r="N272" s="121"/>
    </row>
    <row r="273" spans="1:14" x14ac:dyDescent="0.35">
      <c r="E273" s="120" t="s">
        <v>2487</v>
      </c>
      <c r="J273" s="120" t="s">
        <v>2487</v>
      </c>
      <c r="N273" s="121"/>
    </row>
    <row r="274" spans="1:14" x14ac:dyDescent="0.25">
      <c r="A274" s="79" t="s">
        <v>2558</v>
      </c>
      <c r="B274" s="83"/>
      <c r="C274" s="83"/>
      <c r="D274" s="83"/>
      <c r="E274" s="83"/>
      <c r="F274" s="83"/>
      <c r="G274" s="83"/>
      <c r="H274" s="83"/>
      <c r="I274" s="83"/>
      <c r="J274" s="83"/>
      <c r="K274" s="83"/>
      <c r="L274" s="83"/>
      <c r="M274" s="83"/>
      <c r="N274" s="121"/>
    </row>
    <row r="275" spans="1:14" x14ac:dyDescent="0.25">
      <c r="A275" s="79"/>
      <c r="B275" s="83"/>
      <c r="C275" s="83"/>
      <c r="D275" s="83"/>
      <c r="E275" s="83"/>
      <c r="F275" s="83"/>
      <c r="G275" s="83"/>
      <c r="H275" s="83"/>
      <c r="I275" s="83"/>
      <c r="J275" s="83"/>
      <c r="K275" s="83"/>
      <c r="L275" s="83"/>
      <c r="M275" s="83"/>
      <c r="N275" s="121"/>
    </row>
    <row r="276" spans="1:14" ht="30" customHeight="1" x14ac:dyDescent="0.25">
      <c r="A276" s="80" t="s">
        <v>2557</v>
      </c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79"/>
      <c r="N276" s="121"/>
    </row>
    <row r="277" spans="1:14" x14ac:dyDescent="0.35">
      <c r="N277" s="121"/>
    </row>
    <row r="278" spans="1:14" ht="15" customHeight="1" x14ac:dyDescent="0.25">
      <c r="A278" s="289" t="s">
        <v>2513</v>
      </c>
      <c r="B278" s="290" t="s">
        <v>2556</v>
      </c>
      <c r="C278" s="291" t="s">
        <v>2555</v>
      </c>
      <c r="D278" s="293" t="s">
        <v>2585</v>
      </c>
      <c r="E278" s="294"/>
      <c r="F278" s="294"/>
      <c r="G278" s="294"/>
      <c r="H278" s="295"/>
      <c r="I278" s="293" t="s">
        <v>2586</v>
      </c>
      <c r="J278" s="294"/>
      <c r="K278" s="294"/>
      <c r="L278" s="294"/>
      <c r="M278" s="294"/>
      <c r="N278" s="121"/>
    </row>
    <row r="279" spans="1:14" ht="43.5" x14ac:dyDescent="0.25">
      <c r="A279" s="289"/>
      <c r="B279" s="290"/>
      <c r="C279" s="292"/>
      <c r="D279" s="133" t="s">
        <v>2554</v>
      </c>
      <c r="E279" s="112" t="s">
        <v>2553</v>
      </c>
      <c r="F279" s="111" t="s">
        <v>2539</v>
      </c>
      <c r="G279" s="111" t="s">
        <v>2552</v>
      </c>
      <c r="H279" s="134" t="s">
        <v>2537</v>
      </c>
      <c r="I279" s="133" t="s">
        <v>2554</v>
      </c>
      <c r="J279" s="112" t="s">
        <v>2553</v>
      </c>
      <c r="K279" s="111" t="s">
        <v>2539</v>
      </c>
      <c r="L279" s="111" t="s">
        <v>2552</v>
      </c>
      <c r="M279" s="111" t="s">
        <v>2537</v>
      </c>
      <c r="N279" s="121"/>
    </row>
    <row r="280" spans="1:14" x14ac:dyDescent="0.35">
      <c r="A280" s="204" t="s">
        <v>2512</v>
      </c>
      <c r="B280" s="19">
        <f ca="1">INDIRECT("'"&amp;$A280&amp;"'!AW39")</f>
        <v>0</v>
      </c>
      <c r="C280" s="19">
        <f ca="1">INDIRECT("'"&amp;$A280&amp;"'!AM35")</f>
        <v>0</v>
      </c>
      <c r="D280" s="19">
        <f ca="1">INDIRECT("'"&amp;$A280&amp;"'!AP25")</f>
        <v>0</v>
      </c>
      <c r="E280" s="19">
        <f ca="1">INDIRECT("'"&amp;$A280&amp;"'!AM25")</f>
        <v>0</v>
      </c>
      <c r="F280" s="167" t="e">
        <f t="shared" ref="F280" ca="1" si="103">SUM(E280/C280*100)</f>
        <v>#DIV/0!</v>
      </c>
      <c r="G280" s="19">
        <f ca="1">INDIRECT("'"&amp;$A280&amp;"'!AZ25")</f>
        <v>0</v>
      </c>
      <c r="H280" s="132" t="e">
        <f t="shared" ref="H280:H306" ca="1" si="104">SUM(G280/B280*100)</f>
        <v>#DIV/0!</v>
      </c>
      <c r="I280" s="19">
        <f ca="1">INDIRECT("'"&amp;$A280&amp;"'!AP27")</f>
        <v>0</v>
      </c>
      <c r="J280" s="19">
        <f ca="1">INDIRECT("'"&amp;$A280&amp;"'!AM27")</f>
        <v>0</v>
      </c>
      <c r="K280" s="131" t="e">
        <f ca="1">SUM(J280/C280*100)</f>
        <v>#DIV/0!</v>
      </c>
      <c r="L280" s="19">
        <f ca="1">INDIRECT("'"&amp;$A280&amp;"'!AZ27")</f>
        <v>0</v>
      </c>
      <c r="M280" s="131" t="e">
        <f t="shared" ref="M280:M305" ca="1" si="105">SUM(L280/B246*100)</f>
        <v>#DIV/0!</v>
      </c>
      <c r="N280" s="121"/>
    </row>
    <row r="281" spans="1:14" x14ac:dyDescent="0.35">
      <c r="A281" s="198" t="s">
        <v>2511</v>
      </c>
      <c r="B281" s="19">
        <f t="shared" ref="B281:B305" ca="1" si="106">INDIRECT("'"&amp;$A281&amp;"'!AW39")</f>
        <v>0</v>
      </c>
      <c r="C281" s="19">
        <f t="shared" ref="C281:C305" ca="1" si="107">INDIRECT("'"&amp;$A281&amp;"'!AM35")</f>
        <v>0</v>
      </c>
      <c r="D281" s="19">
        <f t="shared" ref="D281:D305" ca="1" si="108">INDIRECT("'"&amp;$A281&amp;"'!AP25")</f>
        <v>0</v>
      </c>
      <c r="E281" s="19">
        <f t="shared" ref="E281:E305" ca="1" si="109">INDIRECT("'"&amp;$A281&amp;"'!AM25")</f>
        <v>0</v>
      </c>
      <c r="F281" s="167" t="e">
        <f t="shared" ref="F281:F306" ca="1" si="110">SUM(E281/C281*100)</f>
        <v>#DIV/0!</v>
      </c>
      <c r="G281" s="19">
        <f t="shared" ref="G281:G305" ca="1" si="111">INDIRECT("'"&amp;$A281&amp;"'!AZ25")</f>
        <v>0</v>
      </c>
      <c r="H281" s="132" t="e">
        <f t="shared" ca="1" si="104"/>
        <v>#DIV/0!</v>
      </c>
      <c r="I281" s="19">
        <f t="shared" ref="I281:I305" ca="1" si="112">INDIRECT("'"&amp;$A281&amp;"'!AP27")</f>
        <v>0</v>
      </c>
      <c r="J281" s="19">
        <f t="shared" ref="J281:J305" ca="1" si="113">INDIRECT("'"&amp;$A281&amp;"'!AM27")</f>
        <v>0</v>
      </c>
      <c r="K281" s="131" t="e">
        <f t="shared" ref="K281:K306" ca="1" si="114">SUM(J281/C281*100)</f>
        <v>#DIV/0!</v>
      </c>
      <c r="L281" s="19">
        <f t="shared" ref="L281:L305" ca="1" si="115">INDIRECT("'"&amp;$A281&amp;"'!AZ27")</f>
        <v>0</v>
      </c>
      <c r="M281" s="131" t="e">
        <f t="shared" ca="1" si="105"/>
        <v>#DIV/0!</v>
      </c>
      <c r="N281" s="121"/>
    </row>
    <row r="282" spans="1:14" x14ac:dyDescent="0.35">
      <c r="A282" s="198" t="s">
        <v>2510</v>
      </c>
      <c r="B282" s="19">
        <f t="shared" ca="1" si="106"/>
        <v>0</v>
      </c>
      <c r="C282" s="19">
        <f t="shared" ca="1" si="107"/>
        <v>0</v>
      </c>
      <c r="D282" s="19">
        <f t="shared" ca="1" si="108"/>
        <v>0</v>
      </c>
      <c r="E282" s="19">
        <f t="shared" ca="1" si="109"/>
        <v>0</v>
      </c>
      <c r="F282" s="167" t="e">
        <f t="shared" ca="1" si="110"/>
        <v>#DIV/0!</v>
      </c>
      <c r="G282" s="19">
        <f t="shared" ca="1" si="111"/>
        <v>0</v>
      </c>
      <c r="H282" s="132" t="e">
        <f t="shared" ca="1" si="104"/>
        <v>#DIV/0!</v>
      </c>
      <c r="I282" s="19">
        <f t="shared" ca="1" si="112"/>
        <v>0</v>
      </c>
      <c r="J282" s="19">
        <f t="shared" ca="1" si="113"/>
        <v>0</v>
      </c>
      <c r="K282" s="131" t="e">
        <f t="shared" ca="1" si="114"/>
        <v>#DIV/0!</v>
      </c>
      <c r="L282" s="19">
        <f t="shared" ca="1" si="115"/>
        <v>0</v>
      </c>
      <c r="M282" s="131" t="e">
        <f t="shared" ca="1" si="105"/>
        <v>#DIV/0!</v>
      </c>
      <c r="N282" s="121"/>
    </row>
    <row r="283" spans="1:14" x14ac:dyDescent="0.35">
      <c r="A283" s="198" t="s">
        <v>3613</v>
      </c>
      <c r="B283" s="19">
        <f t="shared" ca="1" si="106"/>
        <v>0</v>
      </c>
      <c r="C283" s="19">
        <f t="shared" ca="1" si="107"/>
        <v>0</v>
      </c>
      <c r="D283" s="19">
        <f t="shared" ca="1" si="108"/>
        <v>0</v>
      </c>
      <c r="E283" s="19">
        <f t="shared" ca="1" si="109"/>
        <v>0</v>
      </c>
      <c r="F283" s="167" t="e">
        <f t="shared" ca="1" si="110"/>
        <v>#DIV/0!</v>
      </c>
      <c r="G283" s="19">
        <f t="shared" ca="1" si="111"/>
        <v>0</v>
      </c>
      <c r="H283" s="132" t="e">
        <f t="shared" ca="1" si="104"/>
        <v>#DIV/0!</v>
      </c>
      <c r="I283" s="19">
        <f t="shared" ca="1" si="112"/>
        <v>0</v>
      </c>
      <c r="J283" s="19">
        <f t="shared" ca="1" si="113"/>
        <v>0</v>
      </c>
      <c r="K283" s="131" t="e">
        <f t="shared" ca="1" si="114"/>
        <v>#DIV/0!</v>
      </c>
      <c r="L283" s="19">
        <f t="shared" ca="1" si="115"/>
        <v>0</v>
      </c>
      <c r="M283" s="131" t="e">
        <f t="shared" ca="1" si="105"/>
        <v>#DIV/0!</v>
      </c>
      <c r="N283" s="121"/>
    </row>
    <row r="284" spans="1:14" x14ac:dyDescent="0.35">
      <c r="A284" s="198" t="s">
        <v>2509</v>
      </c>
      <c r="B284" s="19">
        <f t="shared" ca="1" si="106"/>
        <v>0</v>
      </c>
      <c r="C284" s="19">
        <f t="shared" ca="1" si="107"/>
        <v>0</v>
      </c>
      <c r="D284" s="19">
        <f t="shared" ca="1" si="108"/>
        <v>0</v>
      </c>
      <c r="E284" s="19">
        <f t="shared" ca="1" si="109"/>
        <v>0</v>
      </c>
      <c r="F284" s="167" t="e">
        <f t="shared" ca="1" si="110"/>
        <v>#DIV/0!</v>
      </c>
      <c r="G284" s="19">
        <f t="shared" ca="1" si="111"/>
        <v>0</v>
      </c>
      <c r="H284" s="132" t="e">
        <f t="shared" ca="1" si="104"/>
        <v>#DIV/0!</v>
      </c>
      <c r="I284" s="19">
        <f t="shared" ca="1" si="112"/>
        <v>0</v>
      </c>
      <c r="J284" s="19">
        <f t="shared" ca="1" si="113"/>
        <v>0</v>
      </c>
      <c r="K284" s="131" t="e">
        <f t="shared" ca="1" si="114"/>
        <v>#DIV/0!</v>
      </c>
      <c r="L284" s="19">
        <f t="shared" ca="1" si="115"/>
        <v>0</v>
      </c>
      <c r="M284" s="131" t="e">
        <f t="shared" ca="1" si="105"/>
        <v>#DIV/0!</v>
      </c>
      <c r="N284" s="121"/>
    </row>
    <row r="285" spans="1:14" x14ac:dyDescent="0.35">
      <c r="A285" s="198" t="s">
        <v>2508</v>
      </c>
      <c r="B285" s="19">
        <f t="shared" ca="1" si="106"/>
        <v>0</v>
      </c>
      <c r="C285" s="19">
        <f t="shared" ca="1" si="107"/>
        <v>0</v>
      </c>
      <c r="D285" s="19">
        <f t="shared" ca="1" si="108"/>
        <v>0</v>
      </c>
      <c r="E285" s="19">
        <f t="shared" ca="1" si="109"/>
        <v>0</v>
      </c>
      <c r="F285" s="167" t="e">
        <f t="shared" ca="1" si="110"/>
        <v>#DIV/0!</v>
      </c>
      <c r="G285" s="19">
        <f t="shared" ca="1" si="111"/>
        <v>0</v>
      </c>
      <c r="H285" s="132" t="e">
        <f t="shared" ca="1" si="104"/>
        <v>#DIV/0!</v>
      </c>
      <c r="I285" s="19">
        <f t="shared" ca="1" si="112"/>
        <v>0</v>
      </c>
      <c r="J285" s="19">
        <f t="shared" ca="1" si="113"/>
        <v>0</v>
      </c>
      <c r="K285" s="131" t="e">
        <f t="shared" ca="1" si="114"/>
        <v>#DIV/0!</v>
      </c>
      <c r="L285" s="19">
        <f t="shared" ca="1" si="115"/>
        <v>0</v>
      </c>
      <c r="M285" s="131" t="e">
        <f t="shared" ca="1" si="105"/>
        <v>#DIV/0!</v>
      </c>
      <c r="N285" s="121"/>
    </row>
    <row r="286" spans="1:14" x14ac:dyDescent="0.35">
      <c r="A286" s="198" t="s">
        <v>2507</v>
      </c>
      <c r="B286" s="19">
        <f t="shared" ca="1" si="106"/>
        <v>0</v>
      </c>
      <c r="C286" s="19">
        <f t="shared" ca="1" si="107"/>
        <v>0</v>
      </c>
      <c r="D286" s="19">
        <f t="shared" ca="1" si="108"/>
        <v>0</v>
      </c>
      <c r="E286" s="19">
        <f t="shared" ca="1" si="109"/>
        <v>0</v>
      </c>
      <c r="F286" s="167" t="e">
        <f t="shared" ca="1" si="110"/>
        <v>#DIV/0!</v>
      </c>
      <c r="G286" s="19">
        <f t="shared" ca="1" si="111"/>
        <v>0</v>
      </c>
      <c r="H286" s="132" t="e">
        <f t="shared" ca="1" si="104"/>
        <v>#DIV/0!</v>
      </c>
      <c r="I286" s="19">
        <f t="shared" ca="1" si="112"/>
        <v>0</v>
      </c>
      <c r="J286" s="19">
        <f t="shared" ca="1" si="113"/>
        <v>0</v>
      </c>
      <c r="K286" s="131" t="e">
        <f t="shared" ca="1" si="114"/>
        <v>#DIV/0!</v>
      </c>
      <c r="L286" s="19">
        <f t="shared" ca="1" si="115"/>
        <v>0</v>
      </c>
      <c r="M286" s="131" t="e">
        <f t="shared" ca="1" si="105"/>
        <v>#DIV/0!</v>
      </c>
      <c r="N286" s="121"/>
    </row>
    <row r="287" spans="1:14" x14ac:dyDescent="0.35">
      <c r="A287" s="198" t="s">
        <v>3617</v>
      </c>
      <c r="B287" s="19">
        <f t="shared" ca="1" si="106"/>
        <v>0</v>
      </c>
      <c r="C287" s="19">
        <f t="shared" ca="1" si="107"/>
        <v>0</v>
      </c>
      <c r="D287" s="19">
        <f t="shared" ca="1" si="108"/>
        <v>0</v>
      </c>
      <c r="E287" s="19">
        <f t="shared" ca="1" si="109"/>
        <v>0</v>
      </c>
      <c r="F287" s="167" t="e">
        <f t="shared" ca="1" si="110"/>
        <v>#DIV/0!</v>
      </c>
      <c r="G287" s="19">
        <f t="shared" ca="1" si="111"/>
        <v>0</v>
      </c>
      <c r="H287" s="132" t="e">
        <f t="shared" ca="1" si="104"/>
        <v>#DIV/0!</v>
      </c>
      <c r="I287" s="19">
        <f t="shared" ca="1" si="112"/>
        <v>0</v>
      </c>
      <c r="J287" s="19">
        <f t="shared" ca="1" si="113"/>
        <v>0</v>
      </c>
      <c r="K287" s="131" t="e">
        <f t="shared" ca="1" si="114"/>
        <v>#DIV/0!</v>
      </c>
      <c r="L287" s="19">
        <f t="shared" ca="1" si="115"/>
        <v>0</v>
      </c>
      <c r="M287" s="131" t="e">
        <f t="shared" ca="1" si="105"/>
        <v>#DIV/0!</v>
      </c>
      <c r="N287" s="121"/>
    </row>
    <row r="288" spans="1:14" x14ac:dyDescent="0.35">
      <c r="A288" s="198" t="s">
        <v>2506</v>
      </c>
      <c r="B288" s="19">
        <f t="shared" ca="1" si="106"/>
        <v>0</v>
      </c>
      <c r="C288" s="19">
        <f t="shared" ca="1" si="107"/>
        <v>0</v>
      </c>
      <c r="D288" s="19">
        <f t="shared" ca="1" si="108"/>
        <v>0</v>
      </c>
      <c r="E288" s="19">
        <f t="shared" ca="1" si="109"/>
        <v>0</v>
      </c>
      <c r="F288" s="167" t="e">
        <f t="shared" ca="1" si="110"/>
        <v>#DIV/0!</v>
      </c>
      <c r="G288" s="19">
        <f t="shared" ca="1" si="111"/>
        <v>0</v>
      </c>
      <c r="H288" s="132" t="e">
        <f t="shared" ca="1" si="104"/>
        <v>#DIV/0!</v>
      </c>
      <c r="I288" s="19">
        <f t="shared" ca="1" si="112"/>
        <v>0</v>
      </c>
      <c r="J288" s="19">
        <f t="shared" ca="1" si="113"/>
        <v>0</v>
      </c>
      <c r="K288" s="131" t="e">
        <f t="shared" ca="1" si="114"/>
        <v>#DIV/0!</v>
      </c>
      <c r="L288" s="19">
        <f t="shared" ca="1" si="115"/>
        <v>0</v>
      </c>
      <c r="M288" s="131" t="e">
        <f t="shared" ca="1" si="105"/>
        <v>#DIV/0!</v>
      </c>
      <c r="N288" s="121"/>
    </row>
    <row r="289" spans="1:14" x14ac:dyDescent="0.35">
      <c r="A289" s="198" t="s">
        <v>2505</v>
      </c>
      <c r="B289" s="19">
        <f t="shared" ca="1" si="106"/>
        <v>40</v>
      </c>
      <c r="C289" s="19">
        <f t="shared" ca="1" si="107"/>
        <v>75333</v>
      </c>
      <c r="D289" s="19">
        <f t="shared" ca="1" si="108"/>
        <v>0</v>
      </c>
      <c r="E289" s="19">
        <f t="shared" ca="1" si="109"/>
        <v>0</v>
      </c>
      <c r="F289" s="167">
        <f t="shared" ca="1" si="110"/>
        <v>0</v>
      </c>
      <c r="G289" s="19">
        <f t="shared" ca="1" si="111"/>
        <v>0</v>
      </c>
      <c r="H289" s="132">
        <f t="shared" ca="1" si="104"/>
        <v>0</v>
      </c>
      <c r="I289" s="19">
        <f t="shared" ca="1" si="112"/>
        <v>2</v>
      </c>
      <c r="J289" s="19">
        <f t="shared" ca="1" si="113"/>
        <v>1015</v>
      </c>
      <c r="K289" s="131">
        <f t="shared" ca="1" si="114"/>
        <v>1.3473510944738694</v>
      </c>
      <c r="L289" s="19">
        <f t="shared" ca="1" si="115"/>
        <v>0</v>
      </c>
      <c r="M289" s="131">
        <f t="shared" ca="1" si="105"/>
        <v>0</v>
      </c>
      <c r="N289" s="121"/>
    </row>
    <row r="290" spans="1:14" x14ac:dyDescent="0.35">
      <c r="A290" s="198" t="s">
        <v>2504</v>
      </c>
      <c r="B290" s="19">
        <f t="shared" ca="1" si="106"/>
        <v>0</v>
      </c>
      <c r="C290" s="19">
        <f t="shared" ca="1" si="107"/>
        <v>0</v>
      </c>
      <c r="D290" s="19">
        <f t="shared" ca="1" si="108"/>
        <v>0</v>
      </c>
      <c r="E290" s="19">
        <f t="shared" ca="1" si="109"/>
        <v>0</v>
      </c>
      <c r="F290" s="167" t="e">
        <f t="shared" ca="1" si="110"/>
        <v>#DIV/0!</v>
      </c>
      <c r="G290" s="19">
        <f t="shared" ca="1" si="111"/>
        <v>0</v>
      </c>
      <c r="H290" s="132" t="e">
        <f t="shared" ca="1" si="104"/>
        <v>#DIV/0!</v>
      </c>
      <c r="I290" s="19">
        <f t="shared" ca="1" si="112"/>
        <v>0</v>
      </c>
      <c r="J290" s="19">
        <f t="shared" ca="1" si="113"/>
        <v>0</v>
      </c>
      <c r="K290" s="131" t="e">
        <f t="shared" ca="1" si="114"/>
        <v>#DIV/0!</v>
      </c>
      <c r="L290" s="19">
        <f t="shared" ca="1" si="115"/>
        <v>0</v>
      </c>
      <c r="M290" s="131" t="e">
        <f t="shared" ca="1" si="105"/>
        <v>#DIV/0!</v>
      </c>
      <c r="N290" s="121"/>
    </row>
    <row r="291" spans="1:14" x14ac:dyDescent="0.35">
      <c r="A291" s="198" t="s">
        <v>2503</v>
      </c>
      <c r="B291" s="19">
        <f t="shared" ca="1" si="106"/>
        <v>0</v>
      </c>
      <c r="C291" s="19">
        <f t="shared" ca="1" si="107"/>
        <v>0</v>
      </c>
      <c r="D291" s="19">
        <f t="shared" ca="1" si="108"/>
        <v>0</v>
      </c>
      <c r="E291" s="19">
        <f t="shared" ca="1" si="109"/>
        <v>0</v>
      </c>
      <c r="F291" s="167" t="e">
        <f t="shared" ca="1" si="110"/>
        <v>#DIV/0!</v>
      </c>
      <c r="G291" s="19">
        <f t="shared" ca="1" si="111"/>
        <v>0</v>
      </c>
      <c r="H291" s="132" t="e">
        <f t="shared" ca="1" si="104"/>
        <v>#DIV/0!</v>
      </c>
      <c r="I291" s="19">
        <f t="shared" ca="1" si="112"/>
        <v>0</v>
      </c>
      <c r="J291" s="19">
        <f t="shared" ca="1" si="113"/>
        <v>0</v>
      </c>
      <c r="K291" s="131" t="e">
        <f t="shared" ca="1" si="114"/>
        <v>#DIV/0!</v>
      </c>
      <c r="L291" s="19">
        <f t="shared" ca="1" si="115"/>
        <v>0</v>
      </c>
      <c r="M291" s="131" t="e">
        <f t="shared" ca="1" si="105"/>
        <v>#DIV/0!</v>
      </c>
      <c r="N291" s="121"/>
    </row>
    <row r="292" spans="1:14" x14ac:dyDescent="0.35">
      <c r="A292" s="198" t="s">
        <v>1335</v>
      </c>
      <c r="B292" s="19">
        <f t="shared" ca="1" si="106"/>
        <v>0</v>
      </c>
      <c r="C292" s="19">
        <f t="shared" ca="1" si="107"/>
        <v>0</v>
      </c>
      <c r="D292" s="19">
        <f t="shared" ca="1" si="108"/>
        <v>0</v>
      </c>
      <c r="E292" s="19">
        <f t="shared" ca="1" si="109"/>
        <v>0</v>
      </c>
      <c r="F292" s="167" t="e">
        <f t="shared" ca="1" si="110"/>
        <v>#DIV/0!</v>
      </c>
      <c r="G292" s="19">
        <f t="shared" ca="1" si="111"/>
        <v>0</v>
      </c>
      <c r="H292" s="132" t="e">
        <f t="shared" ca="1" si="104"/>
        <v>#DIV/0!</v>
      </c>
      <c r="I292" s="19">
        <f t="shared" ca="1" si="112"/>
        <v>0</v>
      </c>
      <c r="J292" s="19">
        <f t="shared" ca="1" si="113"/>
        <v>0</v>
      </c>
      <c r="K292" s="131" t="e">
        <f t="shared" ca="1" si="114"/>
        <v>#DIV/0!</v>
      </c>
      <c r="L292" s="19">
        <f t="shared" ca="1" si="115"/>
        <v>0</v>
      </c>
      <c r="M292" s="131" t="e">
        <f t="shared" ca="1" si="105"/>
        <v>#DIV/0!</v>
      </c>
      <c r="N292" s="121"/>
    </row>
    <row r="293" spans="1:14" x14ac:dyDescent="0.35">
      <c r="A293" s="198" t="s">
        <v>2502</v>
      </c>
      <c r="B293" s="19">
        <f t="shared" ca="1" si="106"/>
        <v>0</v>
      </c>
      <c r="C293" s="19">
        <f t="shared" ca="1" si="107"/>
        <v>0</v>
      </c>
      <c r="D293" s="19">
        <f t="shared" ca="1" si="108"/>
        <v>0</v>
      </c>
      <c r="E293" s="19">
        <f t="shared" ca="1" si="109"/>
        <v>0</v>
      </c>
      <c r="F293" s="167" t="e">
        <f t="shared" ca="1" si="110"/>
        <v>#DIV/0!</v>
      </c>
      <c r="G293" s="19">
        <f t="shared" ca="1" si="111"/>
        <v>0</v>
      </c>
      <c r="H293" s="132" t="e">
        <f t="shared" ca="1" si="104"/>
        <v>#DIV/0!</v>
      </c>
      <c r="I293" s="19">
        <f t="shared" ca="1" si="112"/>
        <v>0</v>
      </c>
      <c r="J293" s="19">
        <f t="shared" ca="1" si="113"/>
        <v>0</v>
      </c>
      <c r="K293" s="131" t="e">
        <f t="shared" ca="1" si="114"/>
        <v>#DIV/0!</v>
      </c>
      <c r="L293" s="19">
        <f t="shared" ca="1" si="115"/>
        <v>0</v>
      </c>
      <c r="M293" s="131" t="e">
        <f t="shared" ca="1" si="105"/>
        <v>#DIV/0!</v>
      </c>
      <c r="N293" s="121"/>
    </row>
    <row r="294" spans="1:14" x14ac:dyDescent="0.35">
      <c r="A294" s="198" t="s">
        <v>2501</v>
      </c>
      <c r="B294" s="19">
        <f t="shared" ca="1" si="106"/>
        <v>0</v>
      </c>
      <c r="C294" s="19">
        <f t="shared" ca="1" si="107"/>
        <v>0</v>
      </c>
      <c r="D294" s="19">
        <f t="shared" ca="1" si="108"/>
        <v>0</v>
      </c>
      <c r="E294" s="19">
        <f t="shared" ca="1" si="109"/>
        <v>0</v>
      </c>
      <c r="F294" s="167" t="e">
        <f t="shared" ca="1" si="110"/>
        <v>#DIV/0!</v>
      </c>
      <c r="G294" s="19">
        <f t="shared" ca="1" si="111"/>
        <v>0</v>
      </c>
      <c r="H294" s="132" t="e">
        <f t="shared" ca="1" si="104"/>
        <v>#DIV/0!</v>
      </c>
      <c r="I294" s="19">
        <f t="shared" ca="1" si="112"/>
        <v>0</v>
      </c>
      <c r="J294" s="19">
        <f t="shared" ca="1" si="113"/>
        <v>0</v>
      </c>
      <c r="K294" s="131" t="e">
        <f t="shared" ca="1" si="114"/>
        <v>#DIV/0!</v>
      </c>
      <c r="L294" s="19">
        <f t="shared" ca="1" si="115"/>
        <v>0</v>
      </c>
      <c r="M294" s="131" t="e">
        <f t="shared" ca="1" si="105"/>
        <v>#DIV/0!</v>
      </c>
      <c r="N294" s="121"/>
    </row>
    <row r="295" spans="1:14" x14ac:dyDescent="0.35">
      <c r="A295" s="198" t="s">
        <v>2500</v>
      </c>
      <c r="B295" s="19">
        <f t="shared" ca="1" si="106"/>
        <v>0</v>
      </c>
      <c r="C295" s="19">
        <f t="shared" ca="1" si="107"/>
        <v>0</v>
      </c>
      <c r="D295" s="19">
        <f t="shared" ca="1" si="108"/>
        <v>0</v>
      </c>
      <c r="E295" s="19">
        <f t="shared" ca="1" si="109"/>
        <v>0</v>
      </c>
      <c r="F295" s="167" t="e">
        <f t="shared" ca="1" si="110"/>
        <v>#DIV/0!</v>
      </c>
      <c r="G295" s="19">
        <f t="shared" ca="1" si="111"/>
        <v>0</v>
      </c>
      <c r="H295" s="132" t="e">
        <f t="shared" ca="1" si="104"/>
        <v>#DIV/0!</v>
      </c>
      <c r="I295" s="19">
        <f t="shared" ca="1" si="112"/>
        <v>0</v>
      </c>
      <c r="J295" s="19">
        <f t="shared" ca="1" si="113"/>
        <v>0</v>
      </c>
      <c r="K295" s="131" t="e">
        <f t="shared" ca="1" si="114"/>
        <v>#DIV/0!</v>
      </c>
      <c r="L295" s="19">
        <f t="shared" ca="1" si="115"/>
        <v>0</v>
      </c>
      <c r="M295" s="131" t="e">
        <f t="shared" ca="1" si="105"/>
        <v>#DIV/0!</v>
      </c>
      <c r="N295" s="121"/>
    </row>
    <row r="296" spans="1:14" x14ac:dyDescent="0.35">
      <c r="A296" s="198" t="s">
        <v>2499</v>
      </c>
      <c r="B296" s="19">
        <f t="shared" ca="1" si="106"/>
        <v>0</v>
      </c>
      <c r="C296" s="19">
        <f t="shared" ca="1" si="107"/>
        <v>0</v>
      </c>
      <c r="D296" s="19">
        <f t="shared" ca="1" si="108"/>
        <v>0</v>
      </c>
      <c r="E296" s="19">
        <f t="shared" ca="1" si="109"/>
        <v>0</v>
      </c>
      <c r="F296" s="167" t="e">
        <f t="shared" ca="1" si="110"/>
        <v>#DIV/0!</v>
      </c>
      <c r="G296" s="19">
        <f t="shared" ca="1" si="111"/>
        <v>0</v>
      </c>
      <c r="H296" s="132" t="e">
        <f t="shared" ca="1" si="104"/>
        <v>#DIV/0!</v>
      </c>
      <c r="I296" s="19">
        <f t="shared" ca="1" si="112"/>
        <v>0</v>
      </c>
      <c r="J296" s="19">
        <f t="shared" ca="1" si="113"/>
        <v>0</v>
      </c>
      <c r="K296" s="131" t="e">
        <f t="shared" ca="1" si="114"/>
        <v>#DIV/0!</v>
      </c>
      <c r="L296" s="19">
        <f t="shared" ca="1" si="115"/>
        <v>0</v>
      </c>
      <c r="M296" s="131" t="e">
        <f t="shared" ca="1" si="105"/>
        <v>#DIV/0!</v>
      </c>
      <c r="N296" s="121"/>
    </row>
    <row r="297" spans="1:14" x14ac:dyDescent="0.35">
      <c r="A297" s="198" t="s">
        <v>2498</v>
      </c>
      <c r="B297" s="19">
        <f t="shared" ca="1" si="106"/>
        <v>0</v>
      </c>
      <c r="C297" s="19">
        <f t="shared" ca="1" si="107"/>
        <v>0</v>
      </c>
      <c r="D297" s="19">
        <f t="shared" ca="1" si="108"/>
        <v>0</v>
      </c>
      <c r="E297" s="19">
        <f t="shared" ca="1" si="109"/>
        <v>0</v>
      </c>
      <c r="F297" s="167" t="e">
        <f t="shared" ca="1" si="110"/>
        <v>#DIV/0!</v>
      </c>
      <c r="G297" s="19">
        <f t="shared" ca="1" si="111"/>
        <v>0</v>
      </c>
      <c r="H297" s="132" t="e">
        <f t="shared" ca="1" si="104"/>
        <v>#DIV/0!</v>
      </c>
      <c r="I297" s="19">
        <f t="shared" ca="1" si="112"/>
        <v>0</v>
      </c>
      <c r="J297" s="19">
        <f t="shared" ca="1" si="113"/>
        <v>0</v>
      </c>
      <c r="K297" s="131" t="e">
        <f t="shared" ca="1" si="114"/>
        <v>#DIV/0!</v>
      </c>
      <c r="L297" s="19">
        <f t="shared" ca="1" si="115"/>
        <v>0</v>
      </c>
      <c r="M297" s="131" t="e">
        <f t="shared" ca="1" si="105"/>
        <v>#DIV/0!</v>
      </c>
      <c r="N297" s="121"/>
    </row>
    <row r="298" spans="1:14" x14ac:dyDescent="0.35">
      <c r="A298" s="198" t="s">
        <v>2497</v>
      </c>
      <c r="B298" s="19">
        <f t="shared" ca="1" si="106"/>
        <v>0</v>
      </c>
      <c r="C298" s="19">
        <f t="shared" ca="1" si="107"/>
        <v>0</v>
      </c>
      <c r="D298" s="19">
        <f t="shared" ca="1" si="108"/>
        <v>0</v>
      </c>
      <c r="E298" s="19">
        <f t="shared" ca="1" si="109"/>
        <v>0</v>
      </c>
      <c r="F298" s="167" t="e">
        <f t="shared" ca="1" si="110"/>
        <v>#DIV/0!</v>
      </c>
      <c r="G298" s="19">
        <f t="shared" ca="1" si="111"/>
        <v>0</v>
      </c>
      <c r="H298" s="132" t="e">
        <f t="shared" ca="1" si="104"/>
        <v>#DIV/0!</v>
      </c>
      <c r="I298" s="19">
        <f t="shared" ca="1" si="112"/>
        <v>0</v>
      </c>
      <c r="J298" s="19">
        <f t="shared" ca="1" si="113"/>
        <v>0</v>
      </c>
      <c r="K298" s="131" t="e">
        <f t="shared" ca="1" si="114"/>
        <v>#DIV/0!</v>
      </c>
      <c r="L298" s="19">
        <f t="shared" ca="1" si="115"/>
        <v>0</v>
      </c>
      <c r="M298" s="131" t="e">
        <f t="shared" ca="1" si="105"/>
        <v>#DIV/0!</v>
      </c>
      <c r="N298" s="121"/>
    </row>
    <row r="299" spans="1:14" x14ac:dyDescent="0.35">
      <c r="A299" s="198" t="s">
        <v>2496</v>
      </c>
      <c r="B299" s="19">
        <f t="shared" ca="1" si="106"/>
        <v>0</v>
      </c>
      <c r="C299" s="19">
        <f t="shared" ca="1" si="107"/>
        <v>0</v>
      </c>
      <c r="D299" s="19">
        <f t="shared" ca="1" si="108"/>
        <v>0</v>
      </c>
      <c r="E299" s="19">
        <f t="shared" ca="1" si="109"/>
        <v>0</v>
      </c>
      <c r="F299" s="167" t="e">
        <f t="shared" ca="1" si="110"/>
        <v>#DIV/0!</v>
      </c>
      <c r="G299" s="19">
        <f t="shared" ca="1" si="111"/>
        <v>0</v>
      </c>
      <c r="H299" s="132" t="e">
        <f t="shared" ca="1" si="104"/>
        <v>#DIV/0!</v>
      </c>
      <c r="I299" s="19">
        <f t="shared" ca="1" si="112"/>
        <v>0</v>
      </c>
      <c r="J299" s="19">
        <f t="shared" ca="1" si="113"/>
        <v>0</v>
      </c>
      <c r="K299" s="131" t="e">
        <f t="shared" ca="1" si="114"/>
        <v>#DIV/0!</v>
      </c>
      <c r="L299" s="19">
        <f t="shared" ca="1" si="115"/>
        <v>0</v>
      </c>
      <c r="M299" s="131" t="e">
        <f t="shared" ca="1" si="105"/>
        <v>#DIV/0!</v>
      </c>
      <c r="N299" s="121"/>
    </row>
    <row r="300" spans="1:14" x14ac:dyDescent="0.35">
      <c r="A300" s="198" t="s">
        <v>2495</v>
      </c>
      <c r="B300" s="19">
        <f t="shared" ca="1" si="106"/>
        <v>0</v>
      </c>
      <c r="C300" s="19">
        <f t="shared" ca="1" si="107"/>
        <v>0</v>
      </c>
      <c r="D300" s="19">
        <f t="shared" ca="1" si="108"/>
        <v>0</v>
      </c>
      <c r="E300" s="19">
        <f t="shared" ca="1" si="109"/>
        <v>0</v>
      </c>
      <c r="F300" s="167" t="e">
        <f t="shared" ca="1" si="110"/>
        <v>#DIV/0!</v>
      </c>
      <c r="G300" s="19">
        <f t="shared" ca="1" si="111"/>
        <v>0</v>
      </c>
      <c r="H300" s="132" t="e">
        <f t="shared" ca="1" si="104"/>
        <v>#DIV/0!</v>
      </c>
      <c r="I300" s="19">
        <f t="shared" ca="1" si="112"/>
        <v>0</v>
      </c>
      <c r="J300" s="19">
        <f t="shared" ca="1" si="113"/>
        <v>0</v>
      </c>
      <c r="K300" s="131" t="e">
        <f t="shared" ca="1" si="114"/>
        <v>#DIV/0!</v>
      </c>
      <c r="L300" s="19">
        <f t="shared" ca="1" si="115"/>
        <v>0</v>
      </c>
      <c r="M300" s="131" t="e">
        <f t="shared" ca="1" si="105"/>
        <v>#DIV/0!</v>
      </c>
      <c r="N300" s="121"/>
    </row>
    <row r="301" spans="1:14" x14ac:dyDescent="0.35">
      <c r="A301" s="198" t="s">
        <v>2494</v>
      </c>
      <c r="B301" s="19">
        <f t="shared" ca="1" si="106"/>
        <v>0</v>
      </c>
      <c r="C301" s="19">
        <f t="shared" ca="1" si="107"/>
        <v>0</v>
      </c>
      <c r="D301" s="19">
        <f t="shared" ca="1" si="108"/>
        <v>0</v>
      </c>
      <c r="E301" s="19">
        <f t="shared" ca="1" si="109"/>
        <v>0</v>
      </c>
      <c r="F301" s="167" t="e">
        <f t="shared" ca="1" si="110"/>
        <v>#DIV/0!</v>
      </c>
      <c r="G301" s="19">
        <f t="shared" ca="1" si="111"/>
        <v>0</v>
      </c>
      <c r="H301" s="132" t="e">
        <f t="shared" ca="1" si="104"/>
        <v>#DIV/0!</v>
      </c>
      <c r="I301" s="19">
        <f t="shared" ca="1" si="112"/>
        <v>0</v>
      </c>
      <c r="J301" s="19">
        <f t="shared" ca="1" si="113"/>
        <v>0</v>
      </c>
      <c r="K301" s="131" t="e">
        <f t="shared" ca="1" si="114"/>
        <v>#DIV/0!</v>
      </c>
      <c r="L301" s="19">
        <f t="shared" ca="1" si="115"/>
        <v>0</v>
      </c>
      <c r="M301" s="131" t="e">
        <f t="shared" ca="1" si="105"/>
        <v>#DIV/0!</v>
      </c>
      <c r="N301" s="121"/>
    </row>
    <row r="302" spans="1:14" x14ac:dyDescent="0.35">
      <c r="A302" s="198" t="s">
        <v>2493</v>
      </c>
      <c r="B302" s="19">
        <f t="shared" ca="1" si="106"/>
        <v>0</v>
      </c>
      <c r="C302" s="19">
        <f t="shared" ca="1" si="107"/>
        <v>0</v>
      </c>
      <c r="D302" s="19">
        <f t="shared" ca="1" si="108"/>
        <v>0</v>
      </c>
      <c r="E302" s="19">
        <f t="shared" ca="1" si="109"/>
        <v>0</v>
      </c>
      <c r="F302" s="167" t="e">
        <f t="shared" ca="1" si="110"/>
        <v>#DIV/0!</v>
      </c>
      <c r="G302" s="19">
        <f t="shared" ca="1" si="111"/>
        <v>0</v>
      </c>
      <c r="H302" s="132" t="e">
        <f t="shared" ca="1" si="104"/>
        <v>#DIV/0!</v>
      </c>
      <c r="I302" s="19">
        <f t="shared" ca="1" si="112"/>
        <v>0</v>
      </c>
      <c r="J302" s="19">
        <f t="shared" ca="1" si="113"/>
        <v>0</v>
      </c>
      <c r="K302" s="131" t="e">
        <f t="shared" ca="1" si="114"/>
        <v>#DIV/0!</v>
      </c>
      <c r="L302" s="19">
        <f t="shared" ca="1" si="115"/>
        <v>0</v>
      </c>
      <c r="M302" s="131" t="e">
        <f t="shared" ca="1" si="105"/>
        <v>#DIV/0!</v>
      </c>
      <c r="N302" s="121"/>
    </row>
    <row r="303" spans="1:14" x14ac:dyDescent="0.35">
      <c r="A303" s="198" t="s">
        <v>2492</v>
      </c>
      <c r="B303" s="19">
        <f t="shared" ca="1" si="106"/>
        <v>0</v>
      </c>
      <c r="C303" s="19">
        <f t="shared" ca="1" si="107"/>
        <v>0</v>
      </c>
      <c r="D303" s="19">
        <f t="shared" ca="1" si="108"/>
        <v>0</v>
      </c>
      <c r="E303" s="19">
        <f t="shared" ca="1" si="109"/>
        <v>0</v>
      </c>
      <c r="F303" s="167" t="e">
        <f t="shared" ca="1" si="110"/>
        <v>#DIV/0!</v>
      </c>
      <c r="G303" s="19">
        <f t="shared" ca="1" si="111"/>
        <v>0</v>
      </c>
      <c r="H303" s="132" t="e">
        <f t="shared" ca="1" si="104"/>
        <v>#DIV/0!</v>
      </c>
      <c r="I303" s="19">
        <f t="shared" ca="1" si="112"/>
        <v>0</v>
      </c>
      <c r="J303" s="19">
        <f t="shared" ca="1" si="113"/>
        <v>0</v>
      </c>
      <c r="K303" s="131" t="e">
        <f t="shared" ca="1" si="114"/>
        <v>#DIV/0!</v>
      </c>
      <c r="L303" s="19">
        <f t="shared" ca="1" si="115"/>
        <v>0</v>
      </c>
      <c r="M303" s="131" t="e">
        <f t="shared" ca="1" si="105"/>
        <v>#DIV/0!</v>
      </c>
      <c r="N303" s="121"/>
    </row>
    <row r="304" spans="1:14" x14ac:dyDescent="0.35">
      <c r="A304" s="198" t="s">
        <v>2491</v>
      </c>
      <c r="B304" s="19">
        <f t="shared" ca="1" si="106"/>
        <v>0</v>
      </c>
      <c r="C304" s="19">
        <f t="shared" ca="1" si="107"/>
        <v>0</v>
      </c>
      <c r="D304" s="19">
        <f t="shared" ca="1" si="108"/>
        <v>0</v>
      </c>
      <c r="E304" s="19">
        <f t="shared" ca="1" si="109"/>
        <v>0</v>
      </c>
      <c r="F304" s="167" t="e">
        <f t="shared" ca="1" si="110"/>
        <v>#DIV/0!</v>
      </c>
      <c r="G304" s="19">
        <f t="shared" ca="1" si="111"/>
        <v>0</v>
      </c>
      <c r="H304" s="132" t="e">
        <f t="shared" ca="1" si="104"/>
        <v>#DIV/0!</v>
      </c>
      <c r="I304" s="19">
        <f t="shared" ca="1" si="112"/>
        <v>0</v>
      </c>
      <c r="J304" s="19">
        <f t="shared" ca="1" si="113"/>
        <v>0</v>
      </c>
      <c r="K304" s="131" t="e">
        <f t="shared" ca="1" si="114"/>
        <v>#DIV/0!</v>
      </c>
      <c r="L304" s="19">
        <f t="shared" ca="1" si="115"/>
        <v>0</v>
      </c>
      <c r="M304" s="131" t="e">
        <f t="shared" ca="1" si="105"/>
        <v>#DIV/0!</v>
      </c>
      <c r="N304" s="121"/>
    </row>
    <row r="305" spans="1:14" x14ac:dyDescent="0.35">
      <c r="A305" s="197" t="s">
        <v>2490</v>
      </c>
      <c r="B305" s="19">
        <f t="shared" ca="1" si="106"/>
        <v>0</v>
      </c>
      <c r="C305" s="19">
        <f t="shared" ca="1" si="107"/>
        <v>0</v>
      </c>
      <c r="D305" s="19">
        <f t="shared" ca="1" si="108"/>
        <v>0</v>
      </c>
      <c r="E305" s="19">
        <f t="shared" ca="1" si="109"/>
        <v>0</v>
      </c>
      <c r="F305" s="167" t="e">
        <f t="shared" ca="1" si="110"/>
        <v>#DIV/0!</v>
      </c>
      <c r="G305" s="19">
        <f t="shared" ca="1" si="111"/>
        <v>0</v>
      </c>
      <c r="H305" s="132" t="e">
        <f t="shared" ca="1" si="104"/>
        <v>#DIV/0!</v>
      </c>
      <c r="I305" s="19">
        <f t="shared" ca="1" si="112"/>
        <v>0</v>
      </c>
      <c r="J305" s="19">
        <f t="shared" ca="1" si="113"/>
        <v>0</v>
      </c>
      <c r="K305" s="131" t="e">
        <f t="shared" ca="1" si="114"/>
        <v>#DIV/0!</v>
      </c>
      <c r="L305" s="19">
        <f t="shared" ca="1" si="115"/>
        <v>0</v>
      </c>
      <c r="M305" s="131" t="e">
        <f t="shared" ca="1" si="105"/>
        <v>#DIV/0!</v>
      </c>
      <c r="N305" s="121"/>
    </row>
    <row r="306" spans="1:14" x14ac:dyDescent="0.35">
      <c r="A306" s="122" t="s">
        <v>2529</v>
      </c>
      <c r="B306" s="130">
        <f ca="1">SUM(B280:B305)</f>
        <v>40</v>
      </c>
      <c r="C306" s="129">
        <f ca="1">SUM(C280:C305)</f>
        <v>75333</v>
      </c>
      <c r="D306" s="127">
        <f ca="1">SUM(D280:D305)</f>
        <v>0</v>
      </c>
      <c r="E306" s="126">
        <f ca="1">SUM(E280:E305)</f>
        <v>0</v>
      </c>
      <c r="F306" s="167">
        <f t="shared" ca="1" si="110"/>
        <v>0</v>
      </c>
      <c r="G306" s="138">
        <f ca="1">SUM(G280:G305)</f>
        <v>0</v>
      </c>
      <c r="H306" s="128">
        <f t="shared" ca="1" si="104"/>
        <v>0</v>
      </c>
      <c r="I306" s="127">
        <f ca="1">SUM(I280:I305)</f>
        <v>2</v>
      </c>
      <c r="J306" s="126">
        <f ca="1">SUM(J280:J305)</f>
        <v>1015</v>
      </c>
      <c r="K306" s="131">
        <f t="shared" ca="1" si="114"/>
        <v>1.3473510944738694</v>
      </c>
      <c r="L306" s="138">
        <f ca="1">SUM(L280:L305)</f>
        <v>0</v>
      </c>
      <c r="M306" s="123">
        <f ca="1">SUM(L306/B306*100)</f>
        <v>0</v>
      </c>
      <c r="N306" s="121"/>
    </row>
    <row r="307" spans="1:14" x14ac:dyDescent="0.35">
      <c r="E307" s="120" t="s">
        <v>2487</v>
      </c>
      <c r="J307" s="120" t="s">
        <v>2487</v>
      </c>
      <c r="N307" s="121"/>
    </row>
    <row r="308" spans="1:14" x14ac:dyDescent="0.25">
      <c r="A308" s="79" t="s">
        <v>2558</v>
      </c>
      <c r="B308" s="83"/>
      <c r="C308" s="83"/>
      <c r="D308" s="83"/>
      <c r="E308" s="83"/>
      <c r="F308" s="83"/>
      <c r="G308" s="83"/>
      <c r="H308" s="83"/>
      <c r="I308" s="83"/>
      <c r="J308" s="83"/>
      <c r="K308" s="83"/>
      <c r="L308" s="83"/>
      <c r="M308" s="83"/>
      <c r="N308" s="121"/>
    </row>
    <row r="309" spans="1:14" x14ac:dyDescent="0.25">
      <c r="A309" s="79"/>
      <c r="B309" s="83"/>
      <c r="C309" s="83"/>
      <c r="D309" s="83"/>
      <c r="E309" s="83"/>
      <c r="F309" s="83"/>
      <c r="G309" s="83"/>
      <c r="H309" s="83"/>
      <c r="I309" s="83"/>
      <c r="J309" s="83"/>
      <c r="K309" s="83"/>
      <c r="L309" s="83"/>
      <c r="M309" s="83"/>
      <c r="N309" s="121"/>
    </row>
    <row r="310" spans="1:14" ht="29" x14ac:dyDescent="0.25">
      <c r="A310" s="80" t="s">
        <v>2557</v>
      </c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79"/>
      <c r="N310" s="121"/>
    </row>
    <row r="311" spans="1:14" x14ac:dyDescent="0.35">
      <c r="N311" s="121"/>
    </row>
    <row r="312" spans="1:14" x14ac:dyDescent="0.25">
      <c r="A312" s="289" t="s">
        <v>2513</v>
      </c>
      <c r="B312" s="290" t="s">
        <v>2556</v>
      </c>
      <c r="C312" s="291" t="s">
        <v>2555</v>
      </c>
      <c r="D312" s="293" t="s">
        <v>2587</v>
      </c>
      <c r="E312" s="294"/>
      <c r="F312" s="294"/>
      <c r="G312" s="294"/>
      <c r="H312" s="295"/>
      <c r="I312" s="293" t="s">
        <v>2580</v>
      </c>
      <c r="J312" s="294"/>
      <c r="K312" s="294"/>
      <c r="L312" s="294"/>
      <c r="M312" s="294"/>
      <c r="N312" s="121"/>
    </row>
    <row r="313" spans="1:14" ht="43.5" x14ac:dyDescent="0.25">
      <c r="A313" s="289"/>
      <c r="B313" s="290"/>
      <c r="C313" s="292"/>
      <c r="D313" s="133" t="s">
        <v>2554</v>
      </c>
      <c r="E313" s="112" t="s">
        <v>2553</v>
      </c>
      <c r="F313" s="111" t="s">
        <v>2539</v>
      </c>
      <c r="G313" s="111" t="s">
        <v>2552</v>
      </c>
      <c r="H313" s="134" t="s">
        <v>2537</v>
      </c>
      <c r="I313" s="133" t="s">
        <v>2554</v>
      </c>
      <c r="J313" s="112" t="s">
        <v>2553</v>
      </c>
      <c r="K313" s="111" t="s">
        <v>2539</v>
      </c>
      <c r="L313" s="111" t="s">
        <v>2552</v>
      </c>
      <c r="M313" s="111" t="s">
        <v>2537</v>
      </c>
      <c r="N313" s="121"/>
    </row>
    <row r="314" spans="1:14" x14ac:dyDescent="0.35">
      <c r="A314" s="204" t="s">
        <v>2512</v>
      </c>
      <c r="B314" s="19">
        <f ca="1">INDIRECT("'"&amp;$A314&amp;"'!AW39")</f>
        <v>0</v>
      </c>
      <c r="C314" s="19">
        <f ca="1">INDIRECT("'"&amp;$A314&amp;"'!AM35")</f>
        <v>0</v>
      </c>
      <c r="D314" s="19">
        <f ca="1">INDIRECT("'"&amp;$A314&amp;"'!AP28")</f>
        <v>0</v>
      </c>
      <c r="E314" s="19">
        <f ca="1">INDIRECT("'"&amp;$A314&amp;"'!AM28")</f>
        <v>0</v>
      </c>
      <c r="F314" s="167" t="e">
        <f t="shared" ref="F314:F340" ca="1" si="116">SUM(E314/C314*100)</f>
        <v>#DIV/0!</v>
      </c>
      <c r="G314" s="19">
        <f ca="1">INDIRECT("'"&amp;$A314&amp;"'!AZ28")</f>
        <v>0</v>
      </c>
      <c r="H314" s="132" t="e">
        <f t="shared" ref="H314:H340" ca="1" si="117">SUM(G314/B314*100)</f>
        <v>#DIV/0!</v>
      </c>
      <c r="I314" s="19">
        <f ca="1">INDIRECT("'"&amp;$A314&amp;"'!AP29")</f>
        <v>0</v>
      </c>
      <c r="J314" s="19">
        <f ca="1">INDIRECT("'"&amp;$A314&amp;"'!AM29")</f>
        <v>0</v>
      </c>
      <c r="K314" s="131" t="e">
        <f ca="1">SUM(J314/C314*100)</f>
        <v>#DIV/0!</v>
      </c>
      <c r="L314" s="19">
        <f ca="1">INDIRECT("'"&amp;$A314&amp;"'!AZ29")</f>
        <v>0</v>
      </c>
      <c r="M314" s="131" t="e">
        <f t="shared" ref="M314:M339" ca="1" si="118">SUM(L314/B280*100)</f>
        <v>#DIV/0!</v>
      </c>
      <c r="N314" s="121"/>
    </row>
    <row r="315" spans="1:14" x14ac:dyDescent="0.35">
      <c r="A315" s="198" t="s">
        <v>2511</v>
      </c>
      <c r="B315" s="19">
        <f t="shared" ref="B315:B339" ca="1" si="119">INDIRECT("'"&amp;$A315&amp;"'!AW39")</f>
        <v>0</v>
      </c>
      <c r="C315" s="19">
        <f t="shared" ref="C315:C339" ca="1" si="120">INDIRECT("'"&amp;$A315&amp;"'!AM35")</f>
        <v>0</v>
      </c>
      <c r="D315" s="19">
        <f t="shared" ref="D315:D339" ca="1" si="121">INDIRECT("'"&amp;$A315&amp;"'!AP28")</f>
        <v>0</v>
      </c>
      <c r="E315" s="19">
        <f t="shared" ref="E315:E339" ca="1" si="122">INDIRECT("'"&amp;$A315&amp;"'!AM28")</f>
        <v>0</v>
      </c>
      <c r="F315" s="167" t="e">
        <f t="shared" ref="F315:F339" ca="1" si="123">SUM(E315/C315*100)</f>
        <v>#DIV/0!</v>
      </c>
      <c r="G315" s="19">
        <f t="shared" ref="G315:G339" ca="1" si="124">INDIRECT("'"&amp;$A315&amp;"'!AZ28")</f>
        <v>0</v>
      </c>
      <c r="H315" s="132" t="e">
        <f t="shared" ca="1" si="117"/>
        <v>#DIV/0!</v>
      </c>
      <c r="I315" s="19">
        <f t="shared" ref="I315:I339" ca="1" si="125">INDIRECT("'"&amp;$A315&amp;"'!AP29")</f>
        <v>0</v>
      </c>
      <c r="J315" s="19">
        <f t="shared" ref="J315:J339" ca="1" si="126">INDIRECT("'"&amp;$A315&amp;"'!AM29")</f>
        <v>0</v>
      </c>
      <c r="K315" s="131" t="e">
        <f t="shared" ref="K315:K340" ca="1" si="127">SUM(J315/C315*100)</f>
        <v>#DIV/0!</v>
      </c>
      <c r="L315" s="19">
        <f t="shared" ref="L315:L339" ca="1" si="128">INDIRECT("'"&amp;$A315&amp;"'!AZ29")</f>
        <v>0</v>
      </c>
      <c r="M315" s="131" t="e">
        <f t="shared" ca="1" si="118"/>
        <v>#DIV/0!</v>
      </c>
      <c r="N315" s="121"/>
    </row>
    <row r="316" spans="1:14" x14ac:dyDescent="0.35">
      <c r="A316" s="198" t="s">
        <v>2510</v>
      </c>
      <c r="B316" s="19">
        <f t="shared" ca="1" si="119"/>
        <v>0</v>
      </c>
      <c r="C316" s="19">
        <f t="shared" ca="1" si="120"/>
        <v>0</v>
      </c>
      <c r="D316" s="19">
        <f t="shared" ca="1" si="121"/>
        <v>0</v>
      </c>
      <c r="E316" s="19">
        <f t="shared" ca="1" si="122"/>
        <v>0</v>
      </c>
      <c r="F316" s="167" t="e">
        <f t="shared" ca="1" si="123"/>
        <v>#DIV/0!</v>
      </c>
      <c r="G316" s="19">
        <f t="shared" ca="1" si="124"/>
        <v>0</v>
      </c>
      <c r="H316" s="132" t="e">
        <f t="shared" ca="1" si="117"/>
        <v>#DIV/0!</v>
      </c>
      <c r="I316" s="19">
        <f t="shared" ca="1" si="125"/>
        <v>0</v>
      </c>
      <c r="J316" s="19">
        <f t="shared" ca="1" si="126"/>
        <v>0</v>
      </c>
      <c r="K316" s="131" t="e">
        <f t="shared" ca="1" si="127"/>
        <v>#DIV/0!</v>
      </c>
      <c r="L316" s="19">
        <f t="shared" ca="1" si="128"/>
        <v>0</v>
      </c>
      <c r="M316" s="131" t="e">
        <f t="shared" ca="1" si="118"/>
        <v>#DIV/0!</v>
      </c>
      <c r="N316" s="121"/>
    </row>
    <row r="317" spans="1:14" x14ac:dyDescent="0.35">
      <c r="A317" s="198" t="s">
        <v>3613</v>
      </c>
      <c r="B317" s="19">
        <f t="shared" ca="1" si="119"/>
        <v>0</v>
      </c>
      <c r="C317" s="19">
        <f t="shared" ca="1" si="120"/>
        <v>0</v>
      </c>
      <c r="D317" s="19">
        <f t="shared" ca="1" si="121"/>
        <v>0</v>
      </c>
      <c r="E317" s="19">
        <f t="shared" ca="1" si="122"/>
        <v>0</v>
      </c>
      <c r="F317" s="167" t="e">
        <f t="shared" ca="1" si="123"/>
        <v>#DIV/0!</v>
      </c>
      <c r="G317" s="19">
        <f t="shared" ca="1" si="124"/>
        <v>0</v>
      </c>
      <c r="H317" s="132" t="e">
        <f t="shared" ca="1" si="117"/>
        <v>#DIV/0!</v>
      </c>
      <c r="I317" s="19">
        <f t="shared" ca="1" si="125"/>
        <v>0</v>
      </c>
      <c r="J317" s="19">
        <f t="shared" ca="1" si="126"/>
        <v>0</v>
      </c>
      <c r="K317" s="131" t="e">
        <f t="shared" ca="1" si="127"/>
        <v>#DIV/0!</v>
      </c>
      <c r="L317" s="19">
        <f t="shared" ca="1" si="128"/>
        <v>0</v>
      </c>
      <c r="M317" s="131" t="e">
        <f t="shared" ca="1" si="118"/>
        <v>#DIV/0!</v>
      </c>
      <c r="N317" s="121"/>
    </row>
    <row r="318" spans="1:14" x14ac:dyDescent="0.35">
      <c r="A318" s="198" t="s">
        <v>2509</v>
      </c>
      <c r="B318" s="19">
        <f t="shared" ca="1" si="119"/>
        <v>0</v>
      </c>
      <c r="C318" s="19">
        <f t="shared" ca="1" si="120"/>
        <v>0</v>
      </c>
      <c r="D318" s="19">
        <f t="shared" ca="1" si="121"/>
        <v>0</v>
      </c>
      <c r="E318" s="19">
        <f t="shared" ca="1" si="122"/>
        <v>0</v>
      </c>
      <c r="F318" s="167" t="e">
        <f t="shared" ca="1" si="123"/>
        <v>#DIV/0!</v>
      </c>
      <c r="G318" s="19">
        <f t="shared" ca="1" si="124"/>
        <v>0</v>
      </c>
      <c r="H318" s="132" t="e">
        <f t="shared" ca="1" si="117"/>
        <v>#DIV/0!</v>
      </c>
      <c r="I318" s="19">
        <f t="shared" ca="1" si="125"/>
        <v>0</v>
      </c>
      <c r="J318" s="19">
        <f t="shared" ca="1" si="126"/>
        <v>0</v>
      </c>
      <c r="K318" s="131" t="e">
        <f t="shared" ca="1" si="127"/>
        <v>#DIV/0!</v>
      </c>
      <c r="L318" s="19">
        <f t="shared" ca="1" si="128"/>
        <v>0</v>
      </c>
      <c r="M318" s="131" t="e">
        <f t="shared" ca="1" si="118"/>
        <v>#DIV/0!</v>
      </c>
      <c r="N318" s="121"/>
    </row>
    <row r="319" spans="1:14" x14ac:dyDescent="0.35">
      <c r="A319" s="198" t="s">
        <v>2508</v>
      </c>
      <c r="B319" s="19">
        <f t="shared" ca="1" si="119"/>
        <v>0</v>
      </c>
      <c r="C319" s="19">
        <f t="shared" ca="1" si="120"/>
        <v>0</v>
      </c>
      <c r="D319" s="19">
        <f t="shared" ca="1" si="121"/>
        <v>0</v>
      </c>
      <c r="E319" s="19">
        <f t="shared" ca="1" si="122"/>
        <v>0</v>
      </c>
      <c r="F319" s="167" t="e">
        <f t="shared" ca="1" si="123"/>
        <v>#DIV/0!</v>
      </c>
      <c r="G319" s="19">
        <f t="shared" ca="1" si="124"/>
        <v>0</v>
      </c>
      <c r="H319" s="132" t="e">
        <f t="shared" ca="1" si="117"/>
        <v>#DIV/0!</v>
      </c>
      <c r="I319" s="19">
        <f t="shared" ca="1" si="125"/>
        <v>0</v>
      </c>
      <c r="J319" s="19">
        <f t="shared" ca="1" si="126"/>
        <v>0</v>
      </c>
      <c r="K319" s="131" t="e">
        <f t="shared" ca="1" si="127"/>
        <v>#DIV/0!</v>
      </c>
      <c r="L319" s="19">
        <f t="shared" ca="1" si="128"/>
        <v>0</v>
      </c>
      <c r="M319" s="131" t="e">
        <f t="shared" ca="1" si="118"/>
        <v>#DIV/0!</v>
      </c>
      <c r="N319" s="121"/>
    </row>
    <row r="320" spans="1:14" x14ac:dyDescent="0.35">
      <c r="A320" s="198" t="s">
        <v>2507</v>
      </c>
      <c r="B320" s="19">
        <f t="shared" ca="1" si="119"/>
        <v>0</v>
      </c>
      <c r="C320" s="19">
        <f t="shared" ca="1" si="120"/>
        <v>0</v>
      </c>
      <c r="D320" s="19">
        <f t="shared" ca="1" si="121"/>
        <v>0</v>
      </c>
      <c r="E320" s="19">
        <f t="shared" ca="1" si="122"/>
        <v>0</v>
      </c>
      <c r="F320" s="167" t="e">
        <f t="shared" ca="1" si="123"/>
        <v>#DIV/0!</v>
      </c>
      <c r="G320" s="19">
        <f t="shared" ca="1" si="124"/>
        <v>0</v>
      </c>
      <c r="H320" s="132" t="e">
        <f t="shared" ca="1" si="117"/>
        <v>#DIV/0!</v>
      </c>
      <c r="I320" s="19">
        <f t="shared" ca="1" si="125"/>
        <v>0</v>
      </c>
      <c r="J320" s="19">
        <f t="shared" ca="1" si="126"/>
        <v>0</v>
      </c>
      <c r="K320" s="131" t="e">
        <f t="shared" ca="1" si="127"/>
        <v>#DIV/0!</v>
      </c>
      <c r="L320" s="19">
        <f t="shared" ca="1" si="128"/>
        <v>0</v>
      </c>
      <c r="M320" s="131" t="e">
        <f t="shared" ca="1" si="118"/>
        <v>#DIV/0!</v>
      </c>
      <c r="N320" s="121"/>
    </row>
    <row r="321" spans="1:14" x14ac:dyDescent="0.35">
      <c r="A321" s="198" t="s">
        <v>3617</v>
      </c>
      <c r="B321" s="19">
        <f t="shared" ca="1" si="119"/>
        <v>0</v>
      </c>
      <c r="C321" s="19">
        <f t="shared" ca="1" si="120"/>
        <v>0</v>
      </c>
      <c r="D321" s="19">
        <f t="shared" ca="1" si="121"/>
        <v>0</v>
      </c>
      <c r="E321" s="19">
        <f t="shared" ca="1" si="122"/>
        <v>0</v>
      </c>
      <c r="F321" s="167" t="e">
        <f t="shared" ca="1" si="123"/>
        <v>#DIV/0!</v>
      </c>
      <c r="G321" s="19">
        <f t="shared" ca="1" si="124"/>
        <v>0</v>
      </c>
      <c r="H321" s="132" t="e">
        <f t="shared" ca="1" si="117"/>
        <v>#DIV/0!</v>
      </c>
      <c r="I321" s="19">
        <f t="shared" ca="1" si="125"/>
        <v>0</v>
      </c>
      <c r="J321" s="19">
        <f t="shared" ca="1" si="126"/>
        <v>0</v>
      </c>
      <c r="K321" s="131" t="e">
        <f t="shared" ca="1" si="127"/>
        <v>#DIV/0!</v>
      </c>
      <c r="L321" s="19">
        <f t="shared" ca="1" si="128"/>
        <v>0</v>
      </c>
      <c r="M321" s="131" t="e">
        <f t="shared" ca="1" si="118"/>
        <v>#DIV/0!</v>
      </c>
      <c r="N321" s="121"/>
    </row>
    <row r="322" spans="1:14" x14ac:dyDescent="0.35">
      <c r="A322" s="198" t="s">
        <v>2506</v>
      </c>
      <c r="B322" s="19">
        <f t="shared" ca="1" si="119"/>
        <v>0</v>
      </c>
      <c r="C322" s="19">
        <f t="shared" ca="1" si="120"/>
        <v>0</v>
      </c>
      <c r="D322" s="19">
        <f t="shared" ca="1" si="121"/>
        <v>0</v>
      </c>
      <c r="E322" s="19">
        <f t="shared" ca="1" si="122"/>
        <v>0</v>
      </c>
      <c r="F322" s="167" t="e">
        <f t="shared" ca="1" si="123"/>
        <v>#DIV/0!</v>
      </c>
      <c r="G322" s="19">
        <f t="shared" ca="1" si="124"/>
        <v>0</v>
      </c>
      <c r="H322" s="132" t="e">
        <f t="shared" ca="1" si="117"/>
        <v>#DIV/0!</v>
      </c>
      <c r="I322" s="19">
        <f t="shared" ca="1" si="125"/>
        <v>0</v>
      </c>
      <c r="J322" s="19">
        <f t="shared" ca="1" si="126"/>
        <v>0</v>
      </c>
      <c r="K322" s="131" t="e">
        <f t="shared" ca="1" si="127"/>
        <v>#DIV/0!</v>
      </c>
      <c r="L322" s="19">
        <f t="shared" ca="1" si="128"/>
        <v>0</v>
      </c>
      <c r="M322" s="131" t="e">
        <f t="shared" ca="1" si="118"/>
        <v>#DIV/0!</v>
      </c>
      <c r="N322" s="121"/>
    </row>
    <row r="323" spans="1:14" x14ac:dyDescent="0.35">
      <c r="A323" s="198" t="s">
        <v>2505</v>
      </c>
      <c r="B323" s="19">
        <f t="shared" ca="1" si="119"/>
        <v>40</v>
      </c>
      <c r="C323" s="19">
        <f t="shared" ca="1" si="120"/>
        <v>75333</v>
      </c>
      <c r="D323" s="19">
        <f t="shared" ca="1" si="121"/>
        <v>0</v>
      </c>
      <c r="E323" s="19">
        <f t="shared" ca="1" si="122"/>
        <v>0</v>
      </c>
      <c r="F323" s="167">
        <f t="shared" ca="1" si="123"/>
        <v>0</v>
      </c>
      <c r="G323" s="19">
        <f t="shared" ca="1" si="124"/>
        <v>0</v>
      </c>
      <c r="H323" s="132">
        <f t="shared" ca="1" si="117"/>
        <v>0</v>
      </c>
      <c r="I323" s="19">
        <f t="shared" ca="1" si="125"/>
        <v>0</v>
      </c>
      <c r="J323" s="19">
        <f t="shared" ca="1" si="126"/>
        <v>0</v>
      </c>
      <c r="K323" s="131">
        <f t="shared" ca="1" si="127"/>
        <v>0</v>
      </c>
      <c r="L323" s="19">
        <f t="shared" ca="1" si="128"/>
        <v>0</v>
      </c>
      <c r="M323" s="131">
        <f t="shared" ca="1" si="118"/>
        <v>0</v>
      </c>
      <c r="N323" s="121"/>
    </row>
    <row r="324" spans="1:14" x14ac:dyDescent="0.35">
      <c r="A324" s="198" t="s">
        <v>2504</v>
      </c>
      <c r="B324" s="19">
        <f t="shared" ca="1" si="119"/>
        <v>0</v>
      </c>
      <c r="C324" s="19">
        <f t="shared" ca="1" si="120"/>
        <v>0</v>
      </c>
      <c r="D324" s="19">
        <f t="shared" ca="1" si="121"/>
        <v>0</v>
      </c>
      <c r="E324" s="19">
        <f t="shared" ca="1" si="122"/>
        <v>0</v>
      </c>
      <c r="F324" s="167" t="e">
        <f t="shared" ca="1" si="123"/>
        <v>#DIV/0!</v>
      </c>
      <c r="G324" s="19">
        <f t="shared" ca="1" si="124"/>
        <v>0</v>
      </c>
      <c r="H324" s="132" t="e">
        <f t="shared" ca="1" si="117"/>
        <v>#DIV/0!</v>
      </c>
      <c r="I324" s="19">
        <f t="shared" ca="1" si="125"/>
        <v>0</v>
      </c>
      <c r="J324" s="19">
        <f t="shared" ca="1" si="126"/>
        <v>0</v>
      </c>
      <c r="K324" s="131" t="e">
        <f t="shared" ca="1" si="127"/>
        <v>#DIV/0!</v>
      </c>
      <c r="L324" s="19">
        <f t="shared" ca="1" si="128"/>
        <v>0</v>
      </c>
      <c r="M324" s="131" t="e">
        <f t="shared" ca="1" si="118"/>
        <v>#DIV/0!</v>
      </c>
      <c r="N324" s="121"/>
    </row>
    <row r="325" spans="1:14" x14ac:dyDescent="0.35">
      <c r="A325" s="198" t="s">
        <v>2503</v>
      </c>
      <c r="B325" s="19">
        <f t="shared" ca="1" si="119"/>
        <v>0</v>
      </c>
      <c r="C325" s="19">
        <f t="shared" ca="1" si="120"/>
        <v>0</v>
      </c>
      <c r="D325" s="19">
        <f t="shared" ca="1" si="121"/>
        <v>0</v>
      </c>
      <c r="E325" s="19">
        <f t="shared" ca="1" si="122"/>
        <v>0</v>
      </c>
      <c r="F325" s="167" t="e">
        <f t="shared" ca="1" si="123"/>
        <v>#DIV/0!</v>
      </c>
      <c r="G325" s="19">
        <f t="shared" ca="1" si="124"/>
        <v>0</v>
      </c>
      <c r="H325" s="132" t="e">
        <f t="shared" ca="1" si="117"/>
        <v>#DIV/0!</v>
      </c>
      <c r="I325" s="19">
        <f t="shared" ca="1" si="125"/>
        <v>0</v>
      </c>
      <c r="J325" s="19">
        <f t="shared" ca="1" si="126"/>
        <v>0</v>
      </c>
      <c r="K325" s="131" t="e">
        <f t="shared" ca="1" si="127"/>
        <v>#DIV/0!</v>
      </c>
      <c r="L325" s="19">
        <f t="shared" ca="1" si="128"/>
        <v>0</v>
      </c>
      <c r="M325" s="131" t="e">
        <f t="shared" ca="1" si="118"/>
        <v>#DIV/0!</v>
      </c>
      <c r="N325" s="121"/>
    </row>
    <row r="326" spans="1:14" x14ac:dyDescent="0.35">
      <c r="A326" s="198" t="s">
        <v>1335</v>
      </c>
      <c r="B326" s="19">
        <f t="shared" ca="1" si="119"/>
        <v>0</v>
      </c>
      <c r="C326" s="19">
        <f t="shared" ca="1" si="120"/>
        <v>0</v>
      </c>
      <c r="D326" s="19">
        <f t="shared" ca="1" si="121"/>
        <v>0</v>
      </c>
      <c r="E326" s="19">
        <f t="shared" ca="1" si="122"/>
        <v>0</v>
      </c>
      <c r="F326" s="167" t="e">
        <f t="shared" ca="1" si="123"/>
        <v>#DIV/0!</v>
      </c>
      <c r="G326" s="19">
        <f t="shared" ca="1" si="124"/>
        <v>0</v>
      </c>
      <c r="H326" s="132" t="e">
        <f t="shared" ca="1" si="117"/>
        <v>#DIV/0!</v>
      </c>
      <c r="I326" s="19">
        <f t="shared" ca="1" si="125"/>
        <v>0</v>
      </c>
      <c r="J326" s="19">
        <f t="shared" ca="1" si="126"/>
        <v>0</v>
      </c>
      <c r="K326" s="131" t="e">
        <f t="shared" ca="1" si="127"/>
        <v>#DIV/0!</v>
      </c>
      <c r="L326" s="19">
        <f t="shared" ca="1" si="128"/>
        <v>0</v>
      </c>
      <c r="M326" s="131" t="e">
        <f t="shared" ca="1" si="118"/>
        <v>#DIV/0!</v>
      </c>
      <c r="N326" s="121"/>
    </row>
    <row r="327" spans="1:14" x14ac:dyDescent="0.35">
      <c r="A327" s="198" t="s">
        <v>2502</v>
      </c>
      <c r="B327" s="19">
        <f t="shared" ca="1" si="119"/>
        <v>0</v>
      </c>
      <c r="C327" s="19">
        <f t="shared" ca="1" si="120"/>
        <v>0</v>
      </c>
      <c r="D327" s="19">
        <f t="shared" ca="1" si="121"/>
        <v>0</v>
      </c>
      <c r="E327" s="19">
        <f t="shared" ca="1" si="122"/>
        <v>0</v>
      </c>
      <c r="F327" s="167" t="e">
        <f t="shared" ca="1" si="123"/>
        <v>#DIV/0!</v>
      </c>
      <c r="G327" s="19">
        <f t="shared" ca="1" si="124"/>
        <v>0</v>
      </c>
      <c r="H327" s="132" t="e">
        <f t="shared" ca="1" si="117"/>
        <v>#DIV/0!</v>
      </c>
      <c r="I327" s="19">
        <f t="shared" ca="1" si="125"/>
        <v>0</v>
      </c>
      <c r="J327" s="19">
        <f t="shared" ca="1" si="126"/>
        <v>0</v>
      </c>
      <c r="K327" s="131" t="e">
        <f t="shared" ca="1" si="127"/>
        <v>#DIV/0!</v>
      </c>
      <c r="L327" s="19">
        <f t="shared" ca="1" si="128"/>
        <v>0</v>
      </c>
      <c r="M327" s="131" t="e">
        <f t="shared" ca="1" si="118"/>
        <v>#DIV/0!</v>
      </c>
      <c r="N327" s="121"/>
    </row>
    <row r="328" spans="1:14" x14ac:dyDescent="0.35">
      <c r="A328" s="198" t="s">
        <v>2501</v>
      </c>
      <c r="B328" s="19">
        <f t="shared" ca="1" si="119"/>
        <v>0</v>
      </c>
      <c r="C328" s="19">
        <f t="shared" ca="1" si="120"/>
        <v>0</v>
      </c>
      <c r="D328" s="19">
        <f t="shared" ca="1" si="121"/>
        <v>0</v>
      </c>
      <c r="E328" s="19">
        <f t="shared" ca="1" si="122"/>
        <v>0</v>
      </c>
      <c r="F328" s="167" t="e">
        <f t="shared" ca="1" si="123"/>
        <v>#DIV/0!</v>
      </c>
      <c r="G328" s="19">
        <f t="shared" ca="1" si="124"/>
        <v>0</v>
      </c>
      <c r="H328" s="132" t="e">
        <f t="shared" ca="1" si="117"/>
        <v>#DIV/0!</v>
      </c>
      <c r="I328" s="19">
        <f t="shared" ca="1" si="125"/>
        <v>0</v>
      </c>
      <c r="J328" s="19">
        <f t="shared" ca="1" si="126"/>
        <v>0</v>
      </c>
      <c r="K328" s="131" t="e">
        <f t="shared" ca="1" si="127"/>
        <v>#DIV/0!</v>
      </c>
      <c r="L328" s="19">
        <f t="shared" ca="1" si="128"/>
        <v>0</v>
      </c>
      <c r="M328" s="131" t="e">
        <f t="shared" ca="1" si="118"/>
        <v>#DIV/0!</v>
      </c>
      <c r="N328" s="121"/>
    </row>
    <row r="329" spans="1:14" x14ac:dyDescent="0.35">
      <c r="A329" s="198" t="s">
        <v>2500</v>
      </c>
      <c r="B329" s="19">
        <f t="shared" ca="1" si="119"/>
        <v>0</v>
      </c>
      <c r="C329" s="19">
        <f t="shared" ca="1" si="120"/>
        <v>0</v>
      </c>
      <c r="D329" s="19">
        <f t="shared" ca="1" si="121"/>
        <v>0</v>
      </c>
      <c r="E329" s="19">
        <f t="shared" ca="1" si="122"/>
        <v>0</v>
      </c>
      <c r="F329" s="167" t="e">
        <f t="shared" ca="1" si="123"/>
        <v>#DIV/0!</v>
      </c>
      <c r="G329" s="19">
        <f t="shared" ca="1" si="124"/>
        <v>0</v>
      </c>
      <c r="H329" s="132" t="e">
        <f t="shared" ca="1" si="117"/>
        <v>#DIV/0!</v>
      </c>
      <c r="I329" s="19">
        <f t="shared" ca="1" si="125"/>
        <v>0</v>
      </c>
      <c r="J329" s="19">
        <f t="shared" ca="1" si="126"/>
        <v>0</v>
      </c>
      <c r="K329" s="131" t="e">
        <f t="shared" ca="1" si="127"/>
        <v>#DIV/0!</v>
      </c>
      <c r="L329" s="19">
        <f t="shared" ca="1" si="128"/>
        <v>0</v>
      </c>
      <c r="M329" s="131" t="e">
        <f t="shared" ca="1" si="118"/>
        <v>#DIV/0!</v>
      </c>
      <c r="N329" s="121"/>
    </row>
    <row r="330" spans="1:14" x14ac:dyDescent="0.35">
      <c r="A330" s="198" t="s">
        <v>2499</v>
      </c>
      <c r="B330" s="19">
        <f t="shared" ca="1" si="119"/>
        <v>0</v>
      </c>
      <c r="C330" s="19">
        <f t="shared" ca="1" si="120"/>
        <v>0</v>
      </c>
      <c r="D330" s="19">
        <f t="shared" ca="1" si="121"/>
        <v>0</v>
      </c>
      <c r="E330" s="19">
        <f t="shared" ca="1" si="122"/>
        <v>0</v>
      </c>
      <c r="F330" s="167" t="e">
        <f t="shared" ca="1" si="123"/>
        <v>#DIV/0!</v>
      </c>
      <c r="G330" s="19">
        <f t="shared" ca="1" si="124"/>
        <v>0</v>
      </c>
      <c r="H330" s="132" t="e">
        <f t="shared" ca="1" si="117"/>
        <v>#DIV/0!</v>
      </c>
      <c r="I330" s="19">
        <f t="shared" ca="1" si="125"/>
        <v>0</v>
      </c>
      <c r="J330" s="19">
        <f t="shared" ca="1" si="126"/>
        <v>0</v>
      </c>
      <c r="K330" s="131" t="e">
        <f t="shared" ca="1" si="127"/>
        <v>#DIV/0!</v>
      </c>
      <c r="L330" s="19">
        <f t="shared" ca="1" si="128"/>
        <v>0</v>
      </c>
      <c r="M330" s="131" t="e">
        <f t="shared" ca="1" si="118"/>
        <v>#DIV/0!</v>
      </c>
      <c r="N330" s="121"/>
    </row>
    <row r="331" spans="1:14" x14ac:dyDescent="0.35">
      <c r="A331" s="198" t="s">
        <v>2498</v>
      </c>
      <c r="B331" s="19">
        <f t="shared" ca="1" si="119"/>
        <v>0</v>
      </c>
      <c r="C331" s="19">
        <f t="shared" ca="1" si="120"/>
        <v>0</v>
      </c>
      <c r="D331" s="19">
        <f t="shared" ca="1" si="121"/>
        <v>0</v>
      </c>
      <c r="E331" s="19">
        <f t="shared" ca="1" si="122"/>
        <v>0</v>
      </c>
      <c r="F331" s="167" t="e">
        <f t="shared" ca="1" si="123"/>
        <v>#DIV/0!</v>
      </c>
      <c r="G331" s="19">
        <f t="shared" ca="1" si="124"/>
        <v>0</v>
      </c>
      <c r="H331" s="132" t="e">
        <f t="shared" ca="1" si="117"/>
        <v>#DIV/0!</v>
      </c>
      <c r="I331" s="19">
        <f t="shared" ca="1" si="125"/>
        <v>0</v>
      </c>
      <c r="J331" s="19">
        <f t="shared" ca="1" si="126"/>
        <v>0</v>
      </c>
      <c r="K331" s="131" t="e">
        <f t="shared" ca="1" si="127"/>
        <v>#DIV/0!</v>
      </c>
      <c r="L331" s="19">
        <f t="shared" ca="1" si="128"/>
        <v>0</v>
      </c>
      <c r="M331" s="131" t="e">
        <f t="shared" ca="1" si="118"/>
        <v>#DIV/0!</v>
      </c>
      <c r="N331" s="121"/>
    </row>
    <row r="332" spans="1:14" x14ac:dyDescent="0.35">
      <c r="A332" s="198" t="s">
        <v>2497</v>
      </c>
      <c r="B332" s="19">
        <f t="shared" ca="1" si="119"/>
        <v>0</v>
      </c>
      <c r="C332" s="19">
        <f t="shared" ca="1" si="120"/>
        <v>0</v>
      </c>
      <c r="D332" s="19">
        <f t="shared" ca="1" si="121"/>
        <v>0</v>
      </c>
      <c r="E332" s="19">
        <f t="shared" ca="1" si="122"/>
        <v>0</v>
      </c>
      <c r="F332" s="167" t="e">
        <f t="shared" ca="1" si="123"/>
        <v>#DIV/0!</v>
      </c>
      <c r="G332" s="19">
        <f t="shared" ca="1" si="124"/>
        <v>0</v>
      </c>
      <c r="H332" s="132" t="e">
        <f t="shared" ca="1" si="117"/>
        <v>#DIV/0!</v>
      </c>
      <c r="I332" s="19">
        <f t="shared" ca="1" si="125"/>
        <v>0</v>
      </c>
      <c r="J332" s="19">
        <f t="shared" ca="1" si="126"/>
        <v>0</v>
      </c>
      <c r="K332" s="131" t="e">
        <f t="shared" ca="1" si="127"/>
        <v>#DIV/0!</v>
      </c>
      <c r="L332" s="19">
        <f t="shared" ca="1" si="128"/>
        <v>0</v>
      </c>
      <c r="M332" s="131" t="e">
        <f t="shared" ca="1" si="118"/>
        <v>#DIV/0!</v>
      </c>
      <c r="N332" s="121"/>
    </row>
    <row r="333" spans="1:14" x14ac:dyDescent="0.35">
      <c r="A333" s="198" t="s">
        <v>2496</v>
      </c>
      <c r="B333" s="19">
        <f t="shared" ca="1" si="119"/>
        <v>0</v>
      </c>
      <c r="C333" s="19">
        <f t="shared" ca="1" si="120"/>
        <v>0</v>
      </c>
      <c r="D333" s="19">
        <f t="shared" ca="1" si="121"/>
        <v>0</v>
      </c>
      <c r="E333" s="19">
        <f t="shared" ca="1" si="122"/>
        <v>0</v>
      </c>
      <c r="F333" s="167" t="e">
        <f t="shared" ca="1" si="123"/>
        <v>#DIV/0!</v>
      </c>
      <c r="G333" s="19">
        <f t="shared" ca="1" si="124"/>
        <v>0</v>
      </c>
      <c r="H333" s="132" t="e">
        <f t="shared" ca="1" si="117"/>
        <v>#DIV/0!</v>
      </c>
      <c r="I333" s="19">
        <f t="shared" ca="1" si="125"/>
        <v>0</v>
      </c>
      <c r="J333" s="19">
        <f t="shared" ca="1" si="126"/>
        <v>0</v>
      </c>
      <c r="K333" s="131" t="e">
        <f t="shared" ca="1" si="127"/>
        <v>#DIV/0!</v>
      </c>
      <c r="L333" s="19">
        <f t="shared" ca="1" si="128"/>
        <v>0</v>
      </c>
      <c r="M333" s="131" t="e">
        <f t="shared" ca="1" si="118"/>
        <v>#DIV/0!</v>
      </c>
      <c r="N333" s="121"/>
    </row>
    <row r="334" spans="1:14" x14ac:dyDescent="0.35">
      <c r="A334" s="198" t="s">
        <v>2495</v>
      </c>
      <c r="B334" s="19">
        <f t="shared" ca="1" si="119"/>
        <v>0</v>
      </c>
      <c r="C334" s="19">
        <f t="shared" ca="1" si="120"/>
        <v>0</v>
      </c>
      <c r="D334" s="19">
        <f t="shared" ca="1" si="121"/>
        <v>0</v>
      </c>
      <c r="E334" s="19">
        <f t="shared" ca="1" si="122"/>
        <v>0</v>
      </c>
      <c r="F334" s="167" t="e">
        <f t="shared" ca="1" si="123"/>
        <v>#DIV/0!</v>
      </c>
      <c r="G334" s="19">
        <f t="shared" ca="1" si="124"/>
        <v>0</v>
      </c>
      <c r="H334" s="132" t="e">
        <f t="shared" ca="1" si="117"/>
        <v>#DIV/0!</v>
      </c>
      <c r="I334" s="19">
        <f t="shared" ca="1" si="125"/>
        <v>0</v>
      </c>
      <c r="J334" s="19">
        <f t="shared" ca="1" si="126"/>
        <v>0</v>
      </c>
      <c r="K334" s="131" t="e">
        <f t="shared" ca="1" si="127"/>
        <v>#DIV/0!</v>
      </c>
      <c r="L334" s="19">
        <f t="shared" ca="1" si="128"/>
        <v>0</v>
      </c>
      <c r="M334" s="131" t="e">
        <f t="shared" ca="1" si="118"/>
        <v>#DIV/0!</v>
      </c>
      <c r="N334" s="121"/>
    </row>
    <row r="335" spans="1:14" x14ac:dyDescent="0.35">
      <c r="A335" s="198" t="s">
        <v>2494</v>
      </c>
      <c r="B335" s="19">
        <f t="shared" ca="1" si="119"/>
        <v>0</v>
      </c>
      <c r="C335" s="19">
        <f t="shared" ca="1" si="120"/>
        <v>0</v>
      </c>
      <c r="D335" s="19">
        <f t="shared" ca="1" si="121"/>
        <v>0</v>
      </c>
      <c r="E335" s="19">
        <f t="shared" ca="1" si="122"/>
        <v>0</v>
      </c>
      <c r="F335" s="167" t="e">
        <f t="shared" ca="1" si="123"/>
        <v>#DIV/0!</v>
      </c>
      <c r="G335" s="19">
        <f t="shared" ca="1" si="124"/>
        <v>0</v>
      </c>
      <c r="H335" s="132" t="e">
        <f t="shared" ca="1" si="117"/>
        <v>#DIV/0!</v>
      </c>
      <c r="I335" s="19">
        <f t="shared" ca="1" si="125"/>
        <v>0</v>
      </c>
      <c r="J335" s="19">
        <f t="shared" ca="1" si="126"/>
        <v>0</v>
      </c>
      <c r="K335" s="131" t="e">
        <f t="shared" ca="1" si="127"/>
        <v>#DIV/0!</v>
      </c>
      <c r="L335" s="19">
        <f t="shared" ca="1" si="128"/>
        <v>0</v>
      </c>
      <c r="M335" s="131" t="e">
        <f t="shared" ca="1" si="118"/>
        <v>#DIV/0!</v>
      </c>
      <c r="N335" s="121"/>
    </row>
    <row r="336" spans="1:14" x14ac:dyDescent="0.35">
      <c r="A336" s="198" t="s">
        <v>2493</v>
      </c>
      <c r="B336" s="19">
        <f t="shared" ca="1" si="119"/>
        <v>0</v>
      </c>
      <c r="C336" s="19">
        <f t="shared" ca="1" si="120"/>
        <v>0</v>
      </c>
      <c r="D336" s="19">
        <f t="shared" ca="1" si="121"/>
        <v>0</v>
      </c>
      <c r="E336" s="19">
        <f t="shared" ca="1" si="122"/>
        <v>0</v>
      </c>
      <c r="F336" s="167" t="e">
        <f t="shared" ca="1" si="123"/>
        <v>#DIV/0!</v>
      </c>
      <c r="G336" s="19">
        <f t="shared" ca="1" si="124"/>
        <v>0</v>
      </c>
      <c r="H336" s="132" t="e">
        <f t="shared" ca="1" si="117"/>
        <v>#DIV/0!</v>
      </c>
      <c r="I336" s="19">
        <f t="shared" ca="1" si="125"/>
        <v>0</v>
      </c>
      <c r="J336" s="19">
        <f t="shared" ca="1" si="126"/>
        <v>0</v>
      </c>
      <c r="K336" s="131" t="e">
        <f t="shared" ca="1" si="127"/>
        <v>#DIV/0!</v>
      </c>
      <c r="L336" s="19">
        <f t="shared" ca="1" si="128"/>
        <v>0</v>
      </c>
      <c r="M336" s="131" t="e">
        <f t="shared" ca="1" si="118"/>
        <v>#DIV/0!</v>
      </c>
      <c r="N336" s="121"/>
    </row>
    <row r="337" spans="1:14" x14ac:dyDescent="0.35">
      <c r="A337" s="198" t="s">
        <v>2492</v>
      </c>
      <c r="B337" s="19">
        <f t="shared" ca="1" si="119"/>
        <v>0</v>
      </c>
      <c r="C337" s="19">
        <f t="shared" ca="1" si="120"/>
        <v>0</v>
      </c>
      <c r="D337" s="19">
        <f t="shared" ca="1" si="121"/>
        <v>0</v>
      </c>
      <c r="E337" s="19">
        <f t="shared" ca="1" si="122"/>
        <v>0</v>
      </c>
      <c r="F337" s="167" t="e">
        <f t="shared" ca="1" si="123"/>
        <v>#DIV/0!</v>
      </c>
      <c r="G337" s="19">
        <f t="shared" ca="1" si="124"/>
        <v>0</v>
      </c>
      <c r="H337" s="132" t="e">
        <f t="shared" ca="1" si="117"/>
        <v>#DIV/0!</v>
      </c>
      <c r="I337" s="19">
        <f t="shared" ca="1" si="125"/>
        <v>0</v>
      </c>
      <c r="J337" s="19">
        <f t="shared" ca="1" si="126"/>
        <v>0</v>
      </c>
      <c r="K337" s="131" t="e">
        <f t="shared" ca="1" si="127"/>
        <v>#DIV/0!</v>
      </c>
      <c r="L337" s="19">
        <f t="shared" ca="1" si="128"/>
        <v>0</v>
      </c>
      <c r="M337" s="131" t="e">
        <f t="shared" ca="1" si="118"/>
        <v>#DIV/0!</v>
      </c>
      <c r="N337" s="121"/>
    </row>
    <row r="338" spans="1:14" x14ac:dyDescent="0.35">
      <c r="A338" s="198" t="s">
        <v>2491</v>
      </c>
      <c r="B338" s="19">
        <f t="shared" ca="1" si="119"/>
        <v>0</v>
      </c>
      <c r="C338" s="19">
        <f t="shared" ca="1" si="120"/>
        <v>0</v>
      </c>
      <c r="D338" s="19">
        <f t="shared" ca="1" si="121"/>
        <v>0</v>
      </c>
      <c r="E338" s="19">
        <f t="shared" ca="1" si="122"/>
        <v>0</v>
      </c>
      <c r="F338" s="167" t="e">
        <f t="shared" ca="1" si="123"/>
        <v>#DIV/0!</v>
      </c>
      <c r="G338" s="19">
        <f t="shared" ca="1" si="124"/>
        <v>0</v>
      </c>
      <c r="H338" s="132" t="e">
        <f t="shared" ca="1" si="117"/>
        <v>#DIV/0!</v>
      </c>
      <c r="I338" s="19">
        <f t="shared" ca="1" si="125"/>
        <v>0</v>
      </c>
      <c r="J338" s="19">
        <f t="shared" ca="1" si="126"/>
        <v>0</v>
      </c>
      <c r="K338" s="131" t="e">
        <f t="shared" ca="1" si="127"/>
        <v>#DIV/0!</v>
      </c>
      <c r="L338" s="19">
        <f t="shared" ca="1" si="128"/>
        <v>0</v>
      </c>
      <c r="M338" s="131" t="e">
        <f t="shared" ca="1" si="118"/>
        <v>#DIV/0!</v>
      </c>
      <c r="N338" s="121"/>
    </row>
    <row r="339" spans="1:14" x14ac:dyDescent="0.35">
      <c r="A339" s="197" t="s">
        <v>2490</v>
      </c>
      <c r="B339" s="19">
        <f t="shared" ca="1" si="119"/>
        <v>0</v>
      </c>
      <c r="C339" s="19">
        <f t="shared" ca="1" si="120"/>
        <v>0</v>
      </c>
      <c r="D339" s="19">
        <f t="shared" ca="1" si="121"/>
        <v>0</v>
      </c>
      <c r="E339" s="19">
        <f t="shared" ca="1" si="122"/>
        <v>0</v>
      </c>
      <c r="F339" s="167" t="e">
        <f t="shared" ca="1" si="123"/>
        <v>#DIV/0!</v>
      </c>
      <c r="G339" s="19">
        <f t="shared" ca="1" si="124"/>
        <v>0</v>
      </c>
      <c r="H339" s="132" t="e">
        <f t="shared" ca="1" si="117"/>
        <v>#DIV/0!</v>
      </c>
      <c r="I339" s="19">
        <f t="shared" ca="1" si="125"/>
        <v>0</v>
      </c>
      <c r="J339" s="19">
        <f t="shared" ca="1" si="126"/>
        <v>0</v>
      </c>
      <c r="K339" s="131" t="e">
        <f t="shared" ca="1" si="127"/>
        <v>#DIV/0!</v>
      </c>
      <c r="L339" s="19">
        <f t="shared" ca="1" si="128"/>
        <v>0</v>
      </c>
      <c r="M339" s="131" t="e">
        <f t="shared" ca="1" si="118"/>
        <v>#DIV/0!</v>
      </c>
      <c r="N339" s="121"/>
    </row>
    <row r="340" spans="1:14" x14ac:dyDescent="0.35">
      <c r="A340" s="122" t="s">
        <v>2529</v>
      </c>
      <c r="B340" s="130">
        <f ca="1">SUM(B314:B339)</f>
        <v>40</v>
      </c>
      <c r="C340" s="129">
        <f ca="1">SUM(C314:C339)</f>
        <v>75333</v>
      </c>
      <c r="D340" s="127">
        <f ca="1">SUM(D314:D339)</f>
        <v>0</v>
      </c>
      <c r="E340" s="126">
        <f ca="1">SUM(E314:E339)</f>
        <v>0</v>
      </c>
      <c r="F340" s="167">
        <f t="shared" ca="1" si="116"/>
        <v>0</v>
      </c>
      <c r="G340" s="138">
        <f ca="1">SUM(G314:G339)</f>
        <v>0</v>
      </c>
      <c r="H340" s="128">
        <f t="shared" ca="1" si="117"/>
        <v>0</v>
      </c>
      <c r="I340" s="127">
        <f ca="1">SUM(I314:I339)</f>
        <v>0</v>
      </c>
      <c r="J340" s="126">
        <f ca="1">SUM(J314:J339)</f>
        <v>0</v>
      </c>
      <c r="K340" s="131">
        <f t="shared" ca="1" si="127"/>
        <v>0</v>
      </c>
      <c r="L340" s="138">
        <f ca="1">SUM(L314:L339)</f>
        <v>0</v>
      </c>
      <c r="M340" s="123">
        <f ca="1">SUM(L340/B340*100)</f>
        <v>0</v>
      </c>
      <c r="N340" s="121"/>
    </row>
    <row r="341" spans="1:14" x14ac:dyDescent="0.35">
      <c r="E341" s="120" t="s">
        <v>2487</v>
      </c>
      <c r="J341" s="120" t="s">
        <v>2487</v>
      </c>
      <c r="N341" s="121"/>
    </row>
    <row r="342" spans="1:14" x14ac:dyDescent="0.25">
      <c r="A342" s="79" t="s">
        <v>2558</v>
      </c>
      <c r="B342" s="83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121"/>
    </row>
    <row r="343" spans="1:14" x14ac:dyDescent="0.25">
      <c r="A343" s="79"/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121"/>
    </row>
    <row r="344" spans="1:14" ht="29" x14ac:dyDescent="0.25">
      <c r="A344" s="80" t="s">
        <v>2557</v>
      </c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79"/>
      <c r="N344" s="121"/>
    </row>
    <row r="345" spans="1:14" x14ac:dyDescent="0.35">
      <c r="N345" s="121"/>
    </row>
    <row r="346" spans="1:14" x14ac:dyDescent="0.25">
      <c r="A346" s="289" t="s">
        <v>2513</v>
      </c>
      <c r="B346" s="290" t="s">
        <v>2556</v>
      </c>
      <c r="C346" s="291" t="s">
        <v>2555</v>
      </c>
      <c r="D346" s="293" t="s">
        <v>2597</v>
      </c>
      <c r="E346" s="294"/>
      <c r="F346" s="294"/>
      <c r="G346" s="294"/>
      <c r="H346" s="295"/>
      <c r="I346" s="293" t="s">
        <v>2588</v>
      </c>
      <c r="J346" s="294"/>
      <c r="K346" s="294"/>
      <c r="L346" s="294"/>
      <c r="M346" s="294"/>
      <c r="N346" s="121"/>
    </row>
    <row r="347" spans="1:14" ht="43.5" x14ac:dyDescent="0.25">
      <c r="A347" s="289"/>
      <c r="B347" s="290"/>
      <c r="C347" s="292"/>
      <c r="D347" s="133" t="s">
        <v>2554</v>
      </c>
      <c r="E347" s="112" t="s">
        <v>2553</v>
      </c>
      <c r="F347" s="111" t="s">
        <v>2539</v>
      </c>
      <c r="G347" s="111" t="s">
        <v>2552</v>
      </c>
      <c r="H347" s="134" t="s">
        <v>2537</v>
      </c>
      <c r="I347" s="133" t="s">
        <v>2554</v>
      </c>
      <c r="J347" s="112" t="s">
        <v>2553</v>
      </c>
      <c r="K347" s="111" t="s">
        <v>2539</v>
      </c>
      <c r="L347" s="111" t="s">
        <v>2552</v>
      </c>
      <c r="M347" s="111" t="s">
        <v>2537</v>
      </c>
      <c r="N347" s="121"/>
    </row>
    <row r="348" spans="1:14" x14ac:dyDescent="0.35">
      <c r="A348" s="204" t="s">
        <v>2512</v>
      </c>
      <c r="B348" s="19">
        <f ca="1">INDIRECT("'"&amp;$A348&amp;"'!AW39")</f>
        <v>0</v>
      </c>
      <c r="C348" s="19">
        <f ca="1">INDIRECT("'"&amp;$A348&amp;"'!AM35")</f>
        <v>0</v>
      </c>
      <c r="D348" s="19">
        <f ca="1">INDIRECT("'"&amp;$A348&amp;"'!AP31")</f>
        <v>0</v>
      </c>
      <c r="E348" s="19">
        <f ca="1">INDIRECT("'"&amp;$A348&amp;"'!AM31")</f>
        <v>0</v>
      </c>
      <c r="F348" s="167" t="e">
        <f t="shared" ref="F348" ca="1" si="129">SUM(E348/C348*100)</f>
        <v>#DIV/0!</v>
      </c>
      <c r="G348" s="19">
        <f ca="1">INDIRECT("'"&amp;$A348&amp;"'!AZ31")</f>
        <v>0</v>
      </c>
      <c r="H348" s="132" t="e">
        <f t="shared" ref="H348:H374" ca="1" si="130">SUM(G348/B348*100)</f>
        <v>#DIV/0!</v>
      </c>
      <c r="I348" s="19">
        <f ca="1">INDIRECT("'"&amp;$A348&amp;"'!AP32")</f>
        <v>0</v>
      </c>
      <c r="J348" s="19">
        <f ca="1">INDIRECT("'"&amp;$A348&amp;"'!AM32")</f>
        <v>0</v>
      </c>
      <c r="K348" s="131" t="e">
        <f ca="1">SUM(J348/C348*100)</f>
        <v>#DIV/0!</v>
      </c>
      <c r="L348" s="19">
        <f ca="1">INDIRECT("'"&amp;$A348&amp;"'!AZ32")</f>
        <v>0</v>
      </c>
      <c r="M348" s="131" t="e">
        <f t="shared" ref="M348:M373" ca="1" si="131">SUM(L348/B314*100)</f>
        <v>#DIV/0!</v>
      </c>
      <c r="N348" s="121"/>
    </row>
    <row r="349" spans="1:14" x14ac:dyDescent="0.35">
      <c r="A349" s="198" t="s">
        <v>2511</v>
      </c>
      <c r="B349" s="19">
        <f t="shared" ref="B349:B373" ca="1" si="132">INDIRECT("'"&amp;$A349&amp;"'!AW39")</f>
        <v>0</v>
      </c>
      <c r="C349" s="19">
        <f t="shared" ref="C349:C373" ca="1" si="133">INDIRECT("'"&amp;$A349&amp;"'!AM35")</f>
        <v>0</v>
      </c>
      <c r="D349" s="19">
        <f t="shared" ref="D349:D373" ca="1" si="134">INDIRECT("'"&amp;$A349&amp;"'!AP31")</f>
        <v>0</v>
      </c>
      <c r="E349" s="19">
        <f t="shared" ref="E349:E373" ca="1" si="135">INDIRECT("'"&amp;$A349&amp;"'!AM31")</f>
        <v>0</v>
      </c>
      <c r="F349" s="167" t="e">
        <f t="shared" ref="F349:F374" ca="1" si="136">SUM(E349/C349*100)</f>
        <v>#DIV/0!</v>
      </c>
      <c r="G349" s="19">
        <f t="shared" ref="G349:G373" ca="1" si="137">INDIRECT("'"&amp;$A349&amp;"'!AZ31")</f>
        <v>0</v>
      </c>
      <c r="H349" s="132" t="e">
        <f t="shared" ca="1" si="130"/>
        <v>#DIV/0!</v>
      </c>
      <c r="I349" s="19">
        <f t="shared" ref="I349:I373" ca="1" si="138">INDIRECT("'"&amp;$A349&amp;"'!AP32")</f>
        <v>0</v>
      </c>
      <c r="J349" s="19">
        <f t="shared" ref="J349:J373" ca="1" si="139">INDIRECT("'"&amp;$A349&amp;"'!AM32")</f>
        <v>0</v>
      </c>
      <c r="K349" s="131" t="e">
        <f t="shared" ref="K349:K373" ca="1" si="140">SUM(J349/C349*100)</f>
        <v>#DIV/0!</v>
      </c>
      <c r="L349" s="19">
        <f t="shared" ref="L349:L373" ca="1" si="141">INDIRECT("'"&amp;$A349&amp;"'!AZ32")</f>
        <v>0</v>
      </c>
      <c r="M349" s="131" t="e">
        <f t="shared" ca="1" si="131"/>
        <v>#DIV/0!</v>
      </c>
      <c r="N349" s="121"/>
    </row>
    <row r="350" spans="1:14" x14ac:dyDescent="0.35">
      <c r="A350" s="198" t="s">
        <v>2510</v>
      </c>
      <c r="B350" s="19">
        <f t="shared" ca="1" si="132"/>
        <v>0</v>
      </c>
      <c r="C350" s="19">
        <f t="shared" ca="1" si="133"/>
        <v>0</v>
      </c>
      <c r="D350" s="19">
        <f t="shared" ca="1" si="134"/>
        <v>0</v>
      </c>
      <c r="E350" s="19">
        <f t="shared" ca="1" si="135"/>
        <v>0</v>
      </c>
      <c r="F350" s="167" t="e">
        <f t="shared" ca="1" si="136"/>
        <v>#DIV/0!</v>
      </c>
      <c r="G350" s="19">
        <f t="shared" ca="1" si="137"/>
        <v>0</v>
      </c>
      <c r="H350" s="132" t="e">
        <f t="shared" ca="1" si="130"/>
        <v>#DIV/0!</v>
      </c>
      <c r="I350" s="19">
        <f t="shared" ca="1" si="138"/>
        <v>0</v>
      </c>
      <c r="J350" s="19">
        <f t="shared" ca="1" si="139"/>
        <v>0</v>
      </c>
      <c r="K350" s="131" t="e">
        <f t="shared" ca="1" si="140"/>
        <v>#DIV/0!</v>
      </c>
      <c r="L350" s="19">
        <f t="shared" ca="1" si="141"/>
        <v>0</v>
      </c>
      <c r="M350" s="131" t="e">
        <f t="shared" ca="1" si="131"/>
        <v>#DIV/0!</v>
      </c>
      <c r="N350" s="121"/>
    </row>
    <row r="351" spans="1:14" x14ac:dyDescent="0.35">
      <c r="A351" s="198" t="s">
        <v>3613</v>
      </c>
      <c r="B351" s="19">
        <f t="shared" ca="1" si="132"/>
        <v>0</v>
      </c>
      <c r="C351" s="19">
        <f t="shared" ca="1" si="133"/>
        <v>0</v>
      </c>
      <c r="D351" s="19">
        <f t="shared" ca="1" si="134"/>
        <v>0</v>
      </c>
      <c r="E351" s="19">
        <f t="shared" ca="1" si="135"/>
        <v>0</v>
      </c>
      <c r="F351" s="167" t="e">
        <f t="shared" ca="1" si="136"/>
        <v>#DIV/0!</v>
      </c>
      <c r="G351" s="19">
        <f t="shared" ca="1" si="137"/>
        <v>0</v>
      </c>
      <c r="H351" s="132" t="e">
        <f t="shared" ca="1" si="130"/>
        <v>#DIV/0!</v>
      </c>
      <c r="I351" s="19">
        <f t="shared" ca="1" si="138"/>
        <v>0</v>
      </c>
      <c r="J351" s="19">
        <f t="shared" ca="1" si="139"/>
        <v>0</v>
      </c>
      <c r="K351" s="131" t="e">
        <f t="shared" ca="1" si="140"/>
        <v>#DIV/0!</v>
      </c>
      <c r="L351" s="19">
        <f t="shared" ca="1" si="141"/>
        <v>0</v>
      </c>
      <c r="M351" s="131" t="e">
        <f t="shared" ca="1" si="131"/>
        <v>#DIV/0!</v>
      </c>
      <c r="N351" s="121"/>
    </row>
    <row r="352" spans="1:14" ht="14.5" customHeight="1" x14ac:dyDescent="0.35">
      <c r="A352" s="198" t="s">
        <v>2509</v>
      </c>
      <c r="B352" s="19">
        <f t="shared" ca="1" si="132"/>
        <v>0</v>
      </c>
      <c r="C352" s="19">
        <f t="shared" ca="1" si="133"/>
        <v>0</v>
      </c>
      <c r="D352" s="19">
        <f t="shared" ca="1" si="134"/>
        <v>0</v>
      </c>
      <c r="E352" s="19">
        <f t="shared" ca="1" si="135"/>
        <v>0</v>
      </c>
      <c r="F352" s="167" t="e">
        <f t="shared" ca="1" si="136"/>
        <v>#DIV/0!</v>
      </c>
      <c r="G352" s="19">
        <f t="shared" ca="1" si="137"/>
        <v>0</v>
      </c>
      <c r="H352" s="132" t="e">
        <f t="shared" ca="1" si="130"/>
        <v>#DIV/0!</v>
      </c>
      <c r="I352" s="19">
        <f t="shared" ca="1" si="138"/>
        <v>0</v>
      </c>
      <c r="J352" s="19">
        <f t="shared" ca="1" si="139"/>
        <v>0</v>
      </c>
      <c r="K352" s="131" t="e">
        <f t="shared" ca="1" si="140"/>
        <v>#DIV/0!</v>
      </c>
      <c r="L352" s="19">
        <f t="shared" ca="1" si="141"/>
        <v>0</v>
      </c>
      <c r="M352" s="131" t="e">
        <f t="shared" ca="1" si="131"/>
        <v>#DIV/0!</v>
      </c>
      <c r="N352" s="121"/>
    </row>
    <row r="353" spans="1:14" x14ac:dyDescent="0.35">
      <c r="A353" s="198" t="s">
        <v>2508</v>
      </c>
      <c r="B353" s="19">
        <f t="shared" ca="1" si="132"/>
        <v>0</v>
      </c>
      <c r="C353" s="19">
        <f t="shared" ca="1" si="133"/>
        <v>0</v>
      </c>
      <c r="D353" s="19">
        <f t="shared" ca="1" si="134"/>
        <v>0</v>
      </c>
      <c r="E353" s="19">
        <f t="shared" ca="1" si="135"/>
        <v>0</v>
      </c>
      <c r="F353" s="167" t="e">
        <f t="shared" ca="1" si="136"/>
        <v>#DIV/0!</v>
      </c>
      <c r="G353" s="19">
        <f t="shared" ca="1" si="137"/>
        <v>0</v>
      </c>
      <c r="H353" s="132" t="e">
        <f t="shared" ca="1" si="130"/>
        <v>#DIV/0!</v>
      </c>
      <c r="I353" s="19">
        <f t="shared" ca="1" si="138"/>
        <v>0</v>
      </c>
      <c r="J353" s="19">
        <f t="shared" ca="1" si="139"/>
        <v>0</v>
      </c>
      <c r="K353" s="131" t="e">
        <f t="shared" ca="1" si="140"/>
        <v>#DIV/0!</v>
      </c>
      <c r="L353" s="19">
        <f t="shared" ca="1" si="141"/>
        <v>0</v>
      </c>
      <c r="M353" s="131" t="e">
        <f t="shared" ca="1" si="131"/>
        <v>#DIV/0!</v>
      </c>
      <c r="N353" s="121"/>
    </row>
    <row r="354" spans="1:14" x14ac:dyDescent="0.35">
      <c r="A354" s="198" t="s">
        <v>2507</v>
      </c>
      <c r="B354" s="19">
        <f t="shared" ca="1" si="132"/>
        <v>0</v>
      </c>
      <c r="C354" s="19">
        <f t="shared" ca="1" si="133"/>
        <v>0</v>
      </c>
      <c r="D354" s="19">
        <f t="shared" ca="1" si="134"/>
        <v>0</v>
      </c>
      <c r="E354" s="19">
        <f t="shared" ca="1" si="135"/>
        <v>0</v>
      </c>
      <c r="F354" s="167" t="e">
        <f t="shared" ca="1" si="136"/>
        <v>#DIV/0!</v>
      </c>
      <c r="G354" s="19">
        <f t="shared" ca="1" si="137"/>
        <v>0</v>
      </c>
      <c r="H354" s="132" t="e">
        <f t="shared" ca="1" si="130"/>
        <v>#DIV/0!</v>
      </c>
      <c r="I354" s="19">
        <f t="shared" ca="1" si="138"/>
        <v>0</v>
      </c>
      <c r="J354" s="19">
        <f t="shared" ca="1" si="139"/>
        <v>0</v>
      </c>
      <c r="K354" s="131" t="e">
        <f t="shared" ca="1" si="140"/>
        <v>#DIV/0!</v>
      </c>
      <c r="L354" s="19">
        <f t="shared" ca="1" si="141"/>
        <v>0</v>
      </c>
      <c r="M354" s="131" t="e">
        <f t="shared" ca="1" si="131"/>
        <v>#DIV/0!</v>
      </c>
      <c r="N354" s="121"/>
    </row>
    <row r="355" spans="1:14" x14ac:dyDescent="0.35">
      <c r="A355" s="198" t="s">
        <v>3617</v>
      </c>
      <c r="B355" s="19">
        <f t="shared" ca="1" si="132"/>
        <v>0</v>
      </c>
      <c r="C355" s="19">
        <f t="shared" ca="1" si="133"/>
        <v>0</v>
      </c>
      <c r="D355" s="19">
        <f t="shared" ca="1" si="134"/>
        <v>0</v>
      </c>
      <c r="E355" s="19">
        <f t="shared" ca="1" si="135"/>
        <v>0</v>
      </c>
      <c r="F355" s="167" t="e">
        <f t="shared" ca="1" si="136"/>
        <v>#DIV/0!</v>
      </c>
      <c r="G355" s="19">
        <f t="shared" ca="1" si="137"/>
        <v>0</v>
      </c>
      <c r="H355" s="132" t="e">
        <f t="shared" ca="1" si="130"/>
        <v>#DIV/0!</v>
      </c>
      <c r="I355" s="19">
        <f t="shared" ca="1" si="138"/>
        <v>0</v>
      </c>
      <c r="J355" s="19">
        <f t="shared" ca="1" si="139"/>
        <v>0</v>
      </c>
      <c r="K355" s="131" t="e">
        <f t="shared" ca="1" si="140"/>
        <v>#DIV/0!</v>
      </c>
      <c r="L355" s="19">
        <f t="shared" ca="1" si="141"/>
        <v>0</v>
      </c>
      <c r="M355" s="131" t="e">
        <f t="shared" ca="1" si="131"/>
        <v>#DIV/0!</v>
      </c>
      <c r="N355" s="121"/>
    </row>
    <row r="356" spans="1:14" x14ac:dyDescent="0.35">
      <c r="A356" s="198" t="s">
        <v>2506</v>
      </c>
      <c r="B356" s="19">
        <f t="shared" ca="1" si="132"/>
        <v>0</v>
      </c>
      <c r="C356" s="19">
        <f t="shared" ca="1" si="133"/>
        <v>0</v>
      </c>
      <c r="D356" s="19">
        <f t="shared" ca="1" si="134"/>
        <v>0</v>
      </c>
      <c r="E356" s="19">
        <f t="shared" ca="1" si="135"/>
        <v>0</v>
      </c>
      <c r="F356" s="167" t="e">
        <f t="shared" ca="1" si="136"/>
        <v>#DIV/0!</v>
      </c>
      <c r="G356" s="19">
        <f t="shared" ca="1" si="137"/>
        <v>0</v>
      </c>
      <c r="H356" s="132" t="e">
        <f t="shared" ca="1" si="130"/>
        <v>#DIV/0!</v>
      </c>
      <c r="I356" s="19">
        <f t="shared" ca="1" si="138"/>
        <v>0</v>
      </c>
      <c r="J356" s="19">
        <f t="shared" ca="1" si="139"/>
        <v>0</v>
      </c>
      <c r="K356" s="131" t="e">
        <f t="shared" ca="1" si="140"/>
        <v>#DIV/0!</v>
      </c>
      <c r="L356" s="19">
        <f t="shared" ca="1" si="141"/>
        <v>0</v>
      </c>
      <c r="M356" s="131" t="e">
        <f t="shared" ca="1" si="131"/>
        <v>#DIV/0!</v>
      </c>
      <c r="N356" s="121"/>
    </row>
    <row r="357" spans="1:14" x14ac:dyDescent="0.35">
      <c r="A357" s="198" t="s">
        <v>2505</v>
      </c>
      <c r="B357" s="19">
        <f t="shared" ca="1" si="132"/>
        <v>40</v>
      </c>
      <c r="C357" s="19">
        <f t="shared" ca="1" si="133"/>
        <v>75333</v>
      </c>
      <c r="D357" s="19">
        <f t="shared" ca="1" si="134"/>
        <v>0</v>
      </c>
      <c r="E357" s="19">
        <f t="shared" ca="1" si="135"/>
        <v>0</v>
      </c>
      <c r="F357" s="167">
        <f t="shared" ca="1" si="136"/>
        <v>0</v>
      </c>
      <c r="G357" s="19">
        <f t="shared" ca="1" si="137"/>
        <v>0</v>
      </c>
      <c r="H357" s="132">
        <f t="shared" ca="1" si="130"/>
        <v>0</v>
      </c>
      <c r="I357" s="19">
        <f t="shared" ca="1" si="138"/>
        <v>0</v>
      </c>
      <c r="J357" s="19">
        <f t="shared" ca="1" si="139"/>
        <v>0</v>
      </c>
      <c r="K357" s="131">
        <f t="shared" ca="1" si="140"/>
        <v>0</v>
      </c>
      <c r="L357" s="19">
        <f t="shared" ca="1" si="141"/>
        <v>0</v>
      </c>
      <c r="M357" s="131">
        <f t="shared" ca="1" si="131"/>
        <v>0</v>
      </c>
      <c r="N357" s="121"/>
    </row>
    <row r="358" spans="1:14" x14ac:dyDescent="0.35">
      <c r="A358" s="198" t="s">
        <v>2504</v>
      </c>
      <c r="B358" s="19">
        <f t="shared" ca="1" si="132"/>
        <v>0</v>
      </c>
      <c r="C358" s="19">
        <f t="shared" ca="1" si="133"/>
        <v>0</v>
      </c>
      <c r="D358" s="19">
        <f t="shared" ca="1" si="134"/>
        <v>0</v>
      </c>
      <c r="E358" s="19">
        <f t="shared" ca="1" si="135"/>
        <v>0</v>
      </c>
      <c r="F358" s="167" t="e">
        <f t="shared" ca="1" si="136"/>
        <v>#DIV/0!</v>
      </c>
      <c r="G358" s="19">
        <f t="shared" ca="1" si="137"/>
        <v>0</v>
      </c>
      <c r="H358" s="132" t="e">
        <f t="shared" ca="1" si="130"/>
        <v>#DIV/0!</v>
      </c>
      <c r="I358" s="19">
        <f t="shared" ca="1" si="138"/>
        <v>0</v>
      </c>
      <c r="J358" s="19">
        <f t="shared" ca="1" si="139"/>
        <v>0</v>
      </c>
      <c r="K358" s="131" t="e">
        <f t="shared" ca="1" si="140"/>
        <v>#DIV/0!</v>
      </c>
      <c r="L358" s="19">
        <f t="shared" ca="1" si="141"/>
        <v>0</v>
      </c>
      <c r="M358" s="131" t="e">
        <f t="shared" ca="1" si="131"/>
        <v>#DIV/0!</v>
      </c>
      <c r="N358" s="121"/>
    </row>
    <row r="359" spans="1:14" x14ac:dyDescent="0.35">
      <c r="A359" s="198" t="s">
        <v>2503</v>
      </c>
      <c r="B359" s="19">
        <f t="shared" ca="1" si="132"/>
        <v>0</v>
      </c>
      <c r="C359" s="19">
        <f t="shared" ca="1" si="133"/>
        <v>0</v>
      </c>
      <c r="D359" s="19">
        <f t="shared" ca="1" si="134"/>
        <v>0</v>
      </c>
      <c r="E359" s="19">
        <f t="shared" ca="1" si="135"/>
        <v>0</v>
      </c>
      <c r="F359" s="167" t="e">
        <f t="shared" ca="1" si="136"/>
        <v>#DIV/0!</v>
      </c>
      <c r="G359" s="19">
        <f t="shared" ca="1" si="137"/>
        <v>0</v>
      </c>
      <c r="H359" s="132" t="e">
        <f t="shared" ca="1" si="130"/>
        <v>#DIV/0!</v>
      </c>
      <c r="I359" s="19">
        <f t="shared" ca="1" si="138"/>
        <v>0</v>
      </c>
      <c r="J359" s="19">
        <f t="shared" ca="1" si="139"/>
        <v>0</v>
      </c>
      <c r="K359" s="131" t="e">
        <f t="shared" ca="1" si="140"/>
        <v>#DIV/0!</v>
      </c>
      <c r="L359" s="19">
        <f t="shared" ca="1" si="141"/>
        <v>0</v>
      </c>
      <c r="M359" s="131" t="e">
        <f t="shared" ca="1" si="131"/>
        <v>#DIV/0!</v>
      </c>
      <c r="N359" s="121"/>
    </row>
    <row r="360" spans="1:14" x14ac:dyDescent="0.35">
      <c r="A360" s="198" t="s">
        <v>1335</v>
      </c>
      <c r="B360" s="19">
        <f t="shared" ca="1" si="132"/>
        <v>0</v>
      </c>
      <c r="C360" s="19">
        <f t="shared" ca="1" si="133"/>
        <v>0</v>
      </c>
      <c r="D360" s="19">
        <f t="shared" ca="1" si="134"/>
        <v>0</v>
      </c>
      <c r="E360" s="19">
        <f t="shared" ca="1" si="135"/>
        <v>0</v>
      </c>
      <c r="F360" s="167" t="e">
        <f t="shared" ca="1" si="136"/>
        <v>#DIV/0!</v>
      </c>
      <c r="G360" s="19">
        <f t="shared" ca="1" si="137"/>
        <v>0</v>
      </c>
      <c r="H360" s="132" t="e">
        <f t="shared" ca="1" si="130"/>
        <v>#DIV/0!</v>
      </c>
      <c r="I360" s="19">
        <f t="shared" ca="1" si="138"/>
        <v>0</v>
      </c>
      <c r="J360" s="19">
        <f t="shared" ca="1" si="139"/>
        <v>0</v>
      </c>
      <c r="K360" s="131" t="e">
        <f t="shared" ca="1" si="140"/>
        <v>#DIV/0!</v>
      </c>
      <c r="L360" s="19">
        <f t="shared" ca="1" si="141"/>
        <v>0</v>
      </c>
      <c r="M360" s="131" t="e">
        <f t="shared" ca="1" si="131"/>
        <v>#DIV/0!</v>
      </c>
      <c r="N360" s="121"/>
    </row>
    <row r="361" spans="1:14" x14ac:dyDescent="0.35">
      <c r="A361" s="198" t="s">
        <v>2502</v>
      </c>
      <c r="B361" s="19">
        <f t="shared" ca="1" si="132"/>
        <v>0</v>
      </c>
      <c r="C361" s="19">
        <f t="shared" ca="1" si="133"/>
        <v>0</v>
      </c>
      <c r="D361" s="19">
        <f t="shared" ca="1" si="134"/>
        <v>0</v>
      </c>
      <c r="E361" s="19">
        <f t="shared" ca="1" si="135"/>
        <v>0</v>
      </c>
      <c r="F361" s="167" t="e">
        <f t="shared" ca="1" si="136"/>
        <v>#DIV/0!</v>
      </c>
      <c r="G361" s="19">
        <f t="shared" ca="1" si="137"/>
        <v>0</v>
      </c>
      <c r="H361" s="132" t="e">
        <f t="shared" ca="1" si="130"/>
        <v>#DIV/0!</v>
      </c>
      <c r="I361" s="19">
        <f t="shared" ca="1" si="138"/>
        <v>0</v>
      </c>
      <c r="J361" s="19">
        <f t="shared" ca="1" si="139"/>
        <v>0</v>
      </c>
      <c r="K361" s="131" t="e">
        <f t="shared" ca="1" si="140"/>
        <v>#DIV/0!</v>
      </c>
      <c r="L361" s="19">
        <f t="shared" ca="1" si="141"/>
        <v>0</v>
      </c>
      <c r="M361" s="131" t="e">
        <f t="shared" ca="1" si="131"/>
        <v>#DIV/0!</v>
      </c>
      <c r="N361" s="121"/>
    </row>
    <row r="362" spans="1:14" x14ac:dyDescent="0.35">
      <c r="A362" s="198" t="s">
        <v>2501</v>
      </c>
      <c r="B362" s="19">
        <f t="shared" ca="1" si="132"/>
        <v>0</v>
      </c>
      <c r="C362" s="19">
        <f t="shared" ca="1" si="133"/>
        <v>0</v>
      </c>
      <c r="D362" s="19">
        <f t="shared" ca="1" si="134"/>
        <v>0</v>
      </c>
      <c r="E362" s="19">
        <f t="shared" ca="1" si="135"/>
        <v>0</v>
      </c>
      <c r="F362" s="167" t="e">
        <f t="shared" ca="1" si="136"/>
        <v>#DIV/0!</v>
      </c>
      <c r="G362" s="19">
        <f t="shared" ca="1" si="137"/>
        <v>0</v>
      </c>
      <c r="H362" s="132" t="e">
        <f t="shared" ca="1" si="130"/>
        <v>#DIV/0!</v>
      </c>
      <c r="I362" s="19">
        <f t="shared" ca="1" si="138"/>
        <v>0</v>
      </c>
      <c r="J362" s="19">
        <f t="shared" ca="1" si="139"/>
        <v>0</v>
      </c>
      <c r="K362" s="131" t="e">
        <f t="shared" ca="1" si="140"/>
        <v>#DIV/0!</v>
      </c>
      <c r="L362" s="19">
        <f t="shared" ca="1" si="141"/>
        <v>0</v>
      </c>
      <c r="M362" s="131" t="e">
        <f t="shared" ca="1" si="131"/>
        <v>#DIV/0!</v>
      </c>
      <c r="N362" s="121"/>
    </row>
    <row r="363" spans="1:14" x14ac:dyDescent="0.35">
      <c r="A363" s="198" t="s">
        <v>2500</v>
      </c>
      <c r="B363" s="19">
        <f t="shared" ca="1" si="132"/>
        <v>0</v>
      </c>
      <c r="C363" s="19">
        <f t="shared" ca="1" si="133"/>
        <v>0</v>
      </c>
      <c r="D363" s="19">
        <f t="shared" ca="1" si="134"/>
        <v>0</v>
      </c>
      <c r="E363" s="19">
        <f t="shared" ca="1" si="135"/>
        <v>0</v>
      </c>
      <c r="F363" s="167" t="e">
        <f t="shared" ca="1" si="136"/>
        <v>#DIV/0!</v>
      </c>
      <c r="G363" s="19">
        <f t="shared" ca="1" si="137"/>
        <v>0</v>
      </c>
      <c r="H363" s="132" t="e">
        <f t="shared" ca="1" si="130"/>
        <v>#DIV/0!</v>
      </c>
      <c r="I363" s="19">
        <f t="shared" ca="1" si="138"/>
        <v>0</v>
      </c>
      <c r="J363" s="19">
        <f t="shared" ca="1" si="139"/>
        <v>0</v>
      </c>
      <c r="K363" s="131" t="e">
        <f t="shared" ca="1" si="140"/>
        <v>#DIV/0!</v>
      </c>
      <c r="L363" s="19">
        <f t="shared" ca="1" si="141"/>
        <v>0</v>
      </c>
      <c r="M363" s="131" t="e">
        <f t="shared" ca="1" si="131"/>
        <v>#DIV/0!</v>
      </c>
      <c r="N363" s="121"/>
    </row>
    <row r="364" spans="1:14" x14ac:dyDescent="0.35">
      <c r="A364" s="198" t="s">
        <v>2499</v>
      </c>
      <c r="B364" s="19">
        <f t="shared" ca="1" si="132"/>
        <v>0</v>
      </c>
      <c r="C364" s="19">
        <f t="shared" ca="1" si="133"/>
        <v>0</v>
      </c>
      <c r="D364" s="19">
        <f t="shared" ca="1" si="134"/>
        <v>0</v>
      </c>
      <c r="E364" s="19">
        <f t="shared" ca="1" si="135"/>
        <v>0</v>
      </c>
      <c r="F364" s="167" t="e">
        <f t="shared" ca="1" si="136"/>
        <v>#DIV/0!</v>
      </c>
      <c r="G364" s="19">
        <f t="shared" ca="1" si="137"/>
        <v>0</v>
      </c>
      <c r="H364" s="132" t="e">
        <f t="shared" ca="1" si="130"/>
        <v>#DIV/0!</v>
      </c>
      <c r="I364" s="19">
        <f t="shared" ca="1" si="138"/>
        <v>0</v>
      </c>
      <c r="J364" s="19">
        <f t="shared" ca="1" si="139"/>
        <v>0</v>
      </c>
      <c r="K364" s="131" t="e">
        <f t="shared" ca="1" si="140"/>
        <v>#DIV/0!</v>
      </c>
      <c r="L364" s="19">
        <f t="shared" ca="1" si="141"/>
        <v>0</v>
      </c>
      <c r="M364" s="131" t="e">
        <f t="shared" ca="1" si="131"/>
        <v>#DIV/0!</v>
      </c>
      <c r="N364" s="121"/>
    </row>
    <row r="365" spans="1:14" x14ac:dyDescent="0.35">
      <c r="A365" s="198" t="s">
        <v>2498</v>
      </c>
      <c r="B365" s="19">
        <f t="shared" ca="1" si="132"/>
        <v>0</v>
      </c>
      <c r="C365" s="19">
        <f t="shared" ca="1" si="133"/>
        <v>0</v>
      </c>
      <c r="D365" s="19">
        <f t="shared" ca="1" si="134"/>
        <v>0</v>
      </c>
      <c r="E365" s="19">
        <f t="shared" ca="1" si="135"/>
        <v>0</v>
      </c>
      <c r="F365" s="167" t="e">
        <f t="shared" ca="1" si="136"/>
        <v>#DIV/0!</v>
      </c>
      <c r="G365" s="19">
        <f t="shared" ca="1" si="137"/>
        <v>0</v>
      </c>
      <c r="H365" s="132" t="e">
        <f t="shared" ca="1" si="130"/>
        <v>#DIV/0!</v>
      </c>
      <c r="I365" s="19">
        <f t="shared" ca="1" si="138"/>
        <v>0</v>
      </c>
      <c r="J365" s="19">
        <f t="shared" ca="1" si="139"/>
        <v>0</v>
      </c>
      <c r="K365" s="131" t="e">
        <f t="shared" ca="1" si="140"/>
        <v>#DIV/0!</v>
      </c>
      <c r="L365" s="19">
        <f t="shared" ca="1" si="141"/>
        <v>0</v>
      </c>
      <c r="M365" s="131" t="e">
        <f t="shared" ca="1" si="131"/>
        <v>#DIV/0!</v>
      </c>
      <c r="N365" s="121"/>
    </row>
    <row r="366" spans="1:14" x14ac:dyDescent="0.35">
      <c r="A366" s="198" t="s">
        <v>2497</v>
      </c>
      <c r="B366" s="19">
        <f t="shared" ca="1" si="132"/>
        <v>0</v>
      </c>
      <c r="C366" s="19">
        <f t="shared" ca="1" si="133"/>
        <v>0</v>
      </c>
      <c r="D366" s="19">
        <f t="shared" ca="1" si="134"/>
        <v>0</v>
      </c>
      <c r="E366" s="19">
        <f t="shared" ca="1" si="135"/>
        <v>0</v>
      </c>
      <c r="F366" s="167" t="e">
        <f t="shared" ca="1" si="136"/>
        <v>#DIV/0!</v>
      </c>
      <c r="G366" s="19">
        <f t="shared" ca="1" si="137"/>
        <v>0</v>
      </c>
      <c r="H366" s="132" t="e">
        <f t="shared" ca="1" si="130"/>
        <v>#DIV/0!</v>
      </c>
      <c r="I366" s="19">
        <f t="shared" ca="1" si="138"/>
        <v>0</v>
      </c>
      <c r="J366" s="19">
        <f t="shared" ca="1" si="139"/>
        <v>0</v>
      </c>
      <c r="K366" s="131" t="e">
        <f t="shared" ca="1" si="140"/>
        <v>#DIV/0!</v>
      </c>
      <c r="L366" s="19">
        <f t="shared" ca="1" si="141"/>
        <v>0</v>
      </c>
      <c r="M366" s="131" t="e">
        <f t="shared" ca="1" si="131"/>
        <v>#DIV/0!</v>
      </c>
      <c r="N366" s="121"/>
    </row>
    <row r="367" spans="1:14" x14ac:dyDescent="0.35">
      <c r="A367" s="198" t="s">
        <v>2496</v>
      </c>
      <c r="B367" s="19">
        <f t="shared" ca="1" si="132"/>
        <v>0</v>
      </c>
      <c r="C367" s="19">
        <f t="shared" ca="1" si="133"/>
        <v>0</v>
      </c>
      <c r="D367" s="19">
        <f t="shared" ca="1" si="134"/>
        <v>0</v>
      </c>
      <c r="E367" s="19">
        <f t="shared" ca="1" si="135"/>
        <v>0</v>
      </c>
      <c r="F367" s="167" t="e">
        <f t="shared" ca="1" si="136"/>
        <v>#DIV/0!</v>
      </c>
      <c r="G367" s="19">
        <f t="shared" ca="1" si="137"/>
        <v>0</v>
      </c>
      <c r="H367" s="132" t="e">
        <f t="shared" ca="1" si="130"/>
        <v>#DIV/0!</v>
      </c>
      <c r="I367" s="19">
        <f t="shared" ca="1" si="138"/>
        <v>0</v>
      </c>
      <c r="J367" s="19">
        <f t="shared" ca="1" si="139"/>
        <v>0</v>
      </c>
      <c r="K367" s="131" t="e">
        <f t="shared" ca="1" si="140"/>
        <v>#DIV/0!</v>
      </c>
      <c r="L367" s="19">
        <f t="shared" ca="1" si="141"/>
        <v>0</v>
      </c>
      <c r="M367" s="131" t="e">
        <f t="shared" ca="1" si="131"/>
        <v>#DIV/0!</v>
      </c>
      <c r="N367" s="121"/>
    </row>
    <row r="368" spans="1:14" x14ac:dyDescent="0.35">
      <c r="A368" s="198" t="s">
        <v>2495</v>
      </c>
      <c r="B368" s="19">
        <f t="shared" ca="1" si="132"/>
        <v>0</v>
      </c>
      <c r="C368" s="19">
        <f t="shared" ca="1" si="133"/>
        <v>0</v>
      </c>
      <c r="D368" s="19">
        <f t="shared" ca="1" si="134"/>
        <v>0</v>
      </c>
      <c r="E368" s="19">
        <f t="shared" ca="1" si="135"/>
        <v>0</v>
      </c>
      <c r="F368" s="167" t="e">
        <f t="shared" ca="1" si="136"/>
        <v>#DIV/0!</v>
      </c>
      <c r="G368" s="19">
        <f t="shared" ca="1" si="137"/>
        <v>0</v>
      </c>
      <c r="H368" s="132" t="e">
        <f t="shared" ca="1" si="130"/>
        <v>#DIV/0!</v>
      </c>
      <c r="I368" s="19">
        <f t="shared" ca="1" si="138"/>
        <v>0</v>
      </c>
      <c r="J368" s="19">
        <f t="shared" ca="1" si="139"/>
        <v>0</v>
      </c>
      <c r="K368" s="131" t="e">
        <f t="shared" ca="1" si="140"/>
        <v>#DIV/0!</v>
      </c>
      <c r="L368" s="19">
        <f t="shared" ca="1" si="141"/>
        <v>0</v>
      </c>
      <c r="M368" s="131" t="e">
        <f t="shared" ca="1" si="131"/>
        <v>#DIV/0!</v>
      </c>
      <c r="N368" s="121"/>
    </row>
    <row r="369" spans="1:14" x14ac:dyDescent="0.35">
      <c r="A369" s="198" t="s">
        <v>2494</v>
      </c>
      <c r="B369" s="19">
        <f t="shared" ca="1" si="132"/>
        <v>0</v>
      </c>
      <c r="C369" s="19">
        <f t="shared" ca="1" si="133"/>
        <v>0</v>
      </c>
      <c r="D369" s="19">
        <f t="shared" ca="1" si="134"/>
        <v>0</v>
      </c>
      <c r="E369" s="19">
        <f t="shared" ca="1" si="135"/>
        <v>0</v>
      </c>
      <c r="F369" s="167" t="e">
        <f t="shared" ca="1" si="136"/>
        <v>#DIV/0!</v>
      </c>
      <c r="G369" s="19">
        <f t="shared" ca="1" si="137"/>
        <v>0</v>
      </c>
      <c r="H369" s="132" t="e">
        <f t="shared" ca="1" si="130"/>
        <v>#DIV/0!</v>
      </c>
      <c r="I369" s="19">
        <f t="shared" ca="1" si="138"/>
        <v>0</v>
      </c>
      <c r="J369" s="19">
        <f t="shared" ca="1" si="139"/>
        <v>0</v>
      </c>
      <c r="K369" s="131" t="e">
        <f t="shared" ca="1" si="140"/>
        <v>#DIV/0!</v>
      </c>
      <c r="L369" s="19">
        <f t="shared" ca="1" si="141"/>
        <v>0</v>
      </c>
      <c r="M369" s="131" t="e">
        <f t="shared" ca="1" si="131"/>
        <v>#DIV/0!</v>
      </c>
      <c r="N369" s="121"/>
    </row>
    <row r="370" spans="1:14" x14ac:dyDescent="0.35">
      <c r="A370" s="198" t="s">
        <v>2493</v>
      </c>
      <c r="B370" s="19">
        <f t="shared" ca="1" si="132"/>
        <v>0</v>
      </c>
      <c r="C370" s="19">
        <f t="shared" ca="1" si="133"/>
        <v>0</v>
      </c>
      <c r="D370" s="19">
        <f t="shared" ca="1" si="134"/>
        <v>0</v>
      </c>
      <c r="E370" s="19">
        <f t="shared" ca="1" si="135"/>
        <v>0</v>
      </c>
      <c r="F370" s="167" t="e">
        <f t="shared" ca="1" si="136"/>
        <v>#DIV/0!</v>
      </c>
      <c r="G370" s="19">
        <f t="shared" ca="1" si="137"/>
        <v>0</v>
      </c>
      <c r="H370" s="132" t="e">
        <f t="shared" ca="1" si="130"/>
        <v>#DIV/0!</v>
      </c>
      <c r="I370" s="19">
        <f t="shared" ca="1" si="138"/>
        <v>0</v>
      </c>
      <c r="J370" s="19">
        <f t="shared" ca="1" si="139"/>
        <v>0</v>
      </c>
      <c r="K370" s="131" t="e">
        <f t="shared" ca="1" si="140"/>
        <v>#DIV/0!</v>
      </c>
      <c r="L370" s="19">
        <f t="shared" ca="1" si="141"/>
        <v>0</v>
      </c>
      <c r="M370" s="131" t="e">
        <f t="shared" ca="1" si="131"/>
        <v>#DIV/0!</v>
      </c>
      <c r="N370" s="121"/>
    </row>
    <row r="371" spans="1:14" x14ac:dyDescent="0.35">
      <c r="A371" s="198" t="s">
        <v>2492</v>
      </c>
      <c r="B371" s="19">
        <f t="shared" ca="1" si="132"/>
        <v>0</v>
      </c>
      <c r="C371" s="19">
        <f t="shared" ca="1" si="133"/>
        <v>0</v>
      </c>
      <c r="D371" s="19">
        <f t="shared" ca="1" si="134"/>
        <v>0</v>
      </c>
      <c r="E371" s="19">
        <f t="shared" ca="1" si="135"/>
        <v>0</v>
      </c>
      <c r="F371" s="167" t="e">
        <f t="shared" ca="1" si="136"/>
        <v>#DIV/0!</v>
      </c>
      <c r="G371" s="19">
        <f t="shared" ca="1" si="137"/>
        <v>0</v>
      </c>
      <c r="H371" s="132" t="e">
        <f t="shared" ca="1" si="130"/>
        <v>#DIV/0!</v>
      </c>
      <c r="I371" s="19">
        <f t="shared" ca="1" si="138"/>
        <v>0</v>
      </c>
      <c r="J371" s="19">
        <f t="shared" ca="1" si="139"/>
        <v>0</v>
      </c>
      <c r="K371" s="131" t="e">
        <f t="shared" ca="1" si="140"/>
        <v>#DIV/0!</v>
      </c>
      <c r="L371" s="19">
        <f t="shared" ca="1" si="141"/>
        <v>0</v>
      </c>
      <c r="M371" s="131" t="e">
        <f t="shared" ca="1" si="131"/>
        <v>#DIV/0!</v>
      </c>
      <c r="N371" s="121"/>
    </row>
    <row r="372" spans="1:14" x14ac:dyDescent="0.35">
      <c r="A372" s="198" t="s">
        <v>2491</v>
      </c>
      <c r="B372" s="19">
        <f t="shared" ca="1" si="132"/>
        <v>0</v>
      </c>
      <c r="C372" s="19">
        <f t="shared" ca="1" si="133"/>
        <v>0</v>
      </c>
      <c r="D372" s="19">
        <f t="shared" ca="1" si="134"/>
        <v>0</v>
      </c>
      <c r="E372" s="19">
        <f t="shared" ca="1" si="135"/>
        <v>0</v>
      </c>
      <c r="F372" s="167" t="e">
        <f t="shared" ca="1" si="136"/>
        <v>#DIV/0!</v>
      </c>
      <c r="G372" s="19">
        <f t="shared" ca="1" si="137"/>
        <v>0</v>
      </c>
      <c r="H372" s="132" t="e">
        <f t="shared" ca="1" si="130"/>
        <v>#DIV/0!</v>
      </c>
      <c r="I372" s="19">
        <f t="shared" ca="1" si="138"/>
        <v>0</v>
      </c>
      <c r="J372" s="19">
        <f t="shared" ca="1" si="139"/>
        <v>0</v>
      </c>
      <c r="K372" s="131" t="e">
        <f t="shared" ca="1" si="140"/>
        <v>#DIV/0!</v>
      </c>
      <c r="L372" s="19">
        <f t="shared" ca="1" si="141"/>
        <v>0</v>
      </c>
      <c r="M372" s="131" t="e">
        <f t="shared" ca="1" si="131"/>
        <v>#DIV/0!</v>
      </c>
      <c r="N372" s="121"/>
    </row>
    <row r="373" spans="1:14" x14ac:dyDescent="0.35">
      <c r="A373" s="197" t="s">
        <v>2490</v>
      </c>
      <c r="B373" s="19">
        <f t="shared" ca="1" si="132"/>
        <v>0</v>
      </c>
      <c r="C373" s="19">
        <f t="shared" ca="1" si="133"/>
        <v>0</v>
      </c>
      <c r="D373" s="19">
        <f t="shared" ca="1" si="134"/>
        <v>0</v>
      </c>
      <c r="E373" s="19">
        <f t="shared" ca="1" si="135"/>
        <v>0</v>
      </c>
      <c r="F373" s="167" t="e">
        <f t="shared" ca="1" si="136"/>
        <v>#DIV/0!</v>
      </c>
      <c r="G373" s="19">
        <f t="shared" ca="1" si="137"/>
        <v>0</v>
      </c>
      <c r="H373" s="132" t="e">
        <f t="shared" ca="1" si="130"/>
        <v>#DIV/0!</v>
      </c>
      <c r="I373" s="19">
        <f t="shared" ca="1" si="138"/>
        <v>0</v>
      </c>
      <c r="J373" s="19">
        <f t="shared" ca="1" si="139"/>
        <v>0</v>
      </c>
      <c r="K373" s="131" t="e">
        <f t="shared" ca="1" si="140"/>
        <v>#DIV/0!</v>
      </c>
      <c r="L373" s="19">
        <f t="shared" ca="1" si="141"/>
        <v>0</v>
      </c>
      <c r="M373" s="131" t="e">
        <f t="shared" ca="1" si="131"/>
        <v>#DIV/0!</v>
      </c>
      <c r="N373" s="121"/>
    </row>
    <row r="374" spans="1:14" x14ac:dyDescent="0.35">
      <c r="A374" s="122" t="s">
        <v>2529</v>
      </c>
      <c r="B374" s="130">
        <f ca="1">SUM(B348:B373)</f>
        <v>40</v>
      </c>
      <c r="C374" s="129">
        <f ca="1">SUM(C348:C373)</f>
        <v>75333</v>
      </c>
      <c r="D374" s="127">
        <f ca="1">SUM(D348:D373)</f>
        <v>0</v>
      </c>
      <c r="E374" s="126">
        <f ca="1">SUM(E348:E373)</f>
        <v>0</v>
      </c>
      <c r="F374" s="167">
        <f t="shared" ca="1" si="136"/>
        <v>0</v>
      </c>
      <c r="G374" s="138">
        <f ca="1">SUM(G348:G373)</f>
        <v>0</v>
      </c>
      <c r="H374" s="128">
        <f t="shared" ca="1" si="130"/>
        <v>0</v>
      </c>
      <c r="I374" s="127">
        <f ca="1">SUM(I348:I373)</f>
        <v>0</v>
      </c>
      <c r="J374" s="126">
        <f ca="1">SUM(J348:J373)</f>
        <v>0</v>
      </c>
      <c r="K374" s="131">
        <f t="shared" ref="K374" ca="1" si="142">SUM(J374/C374*100)</f>
        <v>0</v>
      </c>
      <c r="L374" s="138">
        <f ca="1">SUM(L348:L373)</f>
        <v>0</v>
      </c>
      <c r="M374" s="123">
        <f ca="1">SUM(L374/B374*100)</f>
        <v>0</v>
      </c>
      <c r="N374" s="121"/>
    </row>
    <row r="375" spans="1:14" x14ac:dyDescent="0.35">
      <c r="E375" s="120" t="s">
        <v>2487</v>
      </c>
      <c r="J375" s="120" t="s">
        <v>2487</v>
      </c>
      <c r="N375" s="121"/>
    </row>
    <row r="376" spans="1:14" x14ac:dyDescent="0.25">
      <c r="A376" s="79" t="s">
        <v>2558</v>
      </c>
      <c r="B376" s="83"/>
      <c r="C376" s="83"/>
      <c r="D376" s="83"/>
      <c r="E376" s="83"/>
      <c r="F376" s="83"/>
      <c r="G376" s="83"/>
      <c r="H376" s="83"/>
      <c r="I376" s="264"/>
      <c r="J376" s="264"/>
      <c r="K376" s="264"/>
      <c r="L376" s="264"/>
      <c r="M376" s="264"/>
      <c r="N376" s="121"/>
    </row>
    <row r="377" spans="1:14" x14ac:dyDescent="0.25">
      <c r="A377" s="79"/>
      <c r="B377" s="83"/>
      <c r="C377" s="83"/>
      <c r="D377" s="83"/>
      <c r="E377" s="83"/>
      <c r="F377" s="83"/>
      <c r="G377" s="83"/>
      <c r="H377" s="83"/>
      <c r="I377" s="264"/>
      <c r="J377" s="264"/>
      <c r="K377" s="264"/>
      <c r="L377" s="264"/>
      <c r="M377" s="264"/>
      <c r="N377" s="121"/>
    </row>
    <row r="378" spans="1:14" ht="28.9" customHeight="1" x14ac:dyDescent="0.25">
      <c r="A378" s="80" t="s">
        <v>2557</v>
      </c>
      <c r="B378" s="80"/>
      <c r="C378" s="80"/>
      <c r="D378" s="80"/>
      <c r="E378" s="80"/>
      <c r="F378" s="80"/>
      <c r="G378" s="80"/>
      <c r="H378" s="80"/>
      <c r="I378" s="40"/>
      <c r="J378" s="40"/>
      <c r="K378" s="40"/>
      <c r="L378" s="40"/>
      <c r="M378" s="259"/>
      <c r="N378" s="121"/>
    </row>
    <row r="379" spans="1:14" x14ac:dyDescent="0.35">
      <c r="N379" s="121"/>
    </row>
    <row r="380" spans="1:14" ht="14.5" customHeight="1" x14ac:dyDescent="0.25">
      <c r="A380" s="289" t="s">
        <v>2513</v>
      </c>
      <c r="B380" s="290" t="s">
        <v>2556</v>
      </c>
      <c r="C380" s="291" t="s">
        <v>2555</v>
      </c>
      <c r="D380" s="293" t="s">
        <v>2589</v>
      </c>
      <c r="E380" s="294"/>
      <c r="F380" s="294"/>
      <c r="G380" s="294"/>
      <c r="H380" s="295"/>
      <c r="I380" s="296" t="s">
        <v>2530</v>
      </c>
      <c r="J380" s="297"/>
      <c r="K380" s="297"/>
      <c r="L380" s="297"/>
      <c r="M380" s="298"/>
      <c r="N380" s="121"/>
    </row>
    <row r="381" spans="1:14" ht="43.5" x14ac:dyDescent="0.25">
      <c r="A381" s="289"/>
      <c r="B381" s="290"/>
      <c r="C381" s="292"/>
      <c r="D381" s="133" t="s">
        <v>2554</v>
      </c>
      <c r="E381" s="112" t="s">
        <v>2553</v>
      </c>
      <c r="F381" s="111" t="s">
        <v>2539</v>
      </c>
      <c r="G381" s="111" t="s">
        <v>2552</v>
      </c>
      <c r="H381" s="134" t="s">
        <v>2537</v>
      </c>
      <c r="I381" s="133" t="s">
        <v>2554</v>
      </c>
      <c r="J381" s="112" t="s">
        <v>2553</v>
      </c>
      <c r="K381" s="111" t="s">
        <v>2539</v>
      </c>
      <c r="L381" s="111" t="s">
        <v>2552</v>
      </c>
      <c r="M381" s="111" t="s">
        <v>2537</v>
      </c>
      <c r="N381" s="121"/>
    </row>
    <row r="382" spans="1:14" x14ac:dyDescent="0.35">
      <c r="A382" s="204" t="s">
        <v>2512</v>
      </c>
      <c r="B382" s="19">
        <f ca="1">INDIRECT("'"&amp;$A382&amp;"'!AW39")</f>
        <v>0</v>
      </c>
      <c r="C382" s="19">
        <f ca="1">INDIRECT("'"&amp;$A382&amp;"'!AM35")</f>
        <v>0</v>
      </c>
      <c r="D382" s="19">
        <f ca="1">INDIRECT("'"&amp;$A382&amp;"'!AP33")</f>
        <v>0</v>
      </c>
      <c r="E382" s="19">
        <f ca="1">INDIRECT("'"&amp;$A382&amp;"'!AM33")</f>
        <v>0</v>
      </c>
      <c r="F382" s="167" t="e">
        <f t="shared" ref="F382:F408" ca="1" si="143">SUM(E382/C382*100)</f>
        <v>#DIV/0!</v>
      </c>
      <c r="G382" s="19">
        <f ca="1">INDIRECT("'"&amp;$A382&amp;"'!AZ33")</f>
        <v>0</v>
      </c>
      <c r="H382" s="132" t="e">
        <f t="shared" ref="H382:H408" ca="1" si="144">SUM(G382/B382*100)</f>
        <v>#DIV/0!</v>
      </c>
      <c r="I382" s="19">
        <f ca="1">INDIRECT("'"&amp;$A382&amp;"'!AP34")</f>
        <v>0</v>
      </c>
      <c r="J382" s="19">
        <f ca="1">INDIRECT("'"&amp;$A382&amp;"'!AM34")</f>
        <v>0</v>
      </c>
      <c r="K382" s="131" t="e">
        <f ca="1">SUM(J382/C382*100)</f>
        <v>#DIV/0!</v>
      </c>
      <c r="L382" s="19">
        <f ca="1">INDIRECT("'"&amp;$A382&amp;"'!AZ34")</f>
        <v>0</v>
      </c>
      <c r="M382" s="131" t="e">
        <f t="shared" ref="M382:M407" ca="1" si="145">SUM(L382/B348*100)</f>
        <v>#DIV/0!</v>
      </c>
      <c r="N382" s="121"/>
    </row>
    <row r="383" spans="1:14" x14ac:dyDescent="0.35">
      <c r="A383" s="198" t="s">
        <v>2511</v>
      </c>
      <c r="B383" s="19">
        <f t="shared" ref="B383:B407" ca="1" si="146">INDIRECT("'"&amp;$A383&amp;"'!AW39")</f>
        <v>0</v>
      </c>
      <c r="C383" s="19">
        <f t="shared" ref="C383:C407" ca="1" si="147">INDIRECT("'"&amp;$A383&amp;"'!AM35")</f>
        <v>0</v>
      </c>
      <c r="D383" s="19">
        <f t="shared" ref="D383:D407" ca="1" si="148">INDIRECT("'"&amp;$A383&amp;"'!AP33")</f>
        <v>0</v>
      </c>
      <c r="E383" s="19">
        <f t="shared" ref="E383:E407" ca="1" si="149">INDIRECT("'"&amp;$A383&amp;"'!AM33")</f>
        <v>0</v>
      </c>
      <c r="F383" s="167" t="e">
        <f t="shared" ref="F383:F407" ca="1" si="150">SUM(E383/C383*100)</f>
        <v>#DIV/0!</v>
      </c>
      <c r="G383" s="19">
        <f t="shared" ref="G383:G407" ca="1" si="151">INDIRECT("'"&amp;$A383&amp;"'!AZ33")</f>
        <v>0</v>
      </c>
      <c r="H383" s="132" t="e">
        <f t="shared" ca="1" si="144"/>
        <v>#DIV/0!</v>
      </c>
      <c r="I383" s="19">
        <f t="shared" ref="I383:I407" ca="1" si="152">INDIRECT("'"&amp;$A383&amp;"'!AP34")</f>
        <v>0</v>
      </c>
      <c r="J383" s="19">
        <f t="shared" ref="J383:J407" ca="1" si="153">INDIRECT("'"&amp;$A383&amp;"'!AM34")</f>
        <v>0</v>
      </c>
      <c r="K383" s="131" t="e">
        <f t="shared" ref="K383:K407" ca="1" si="154">SUM(J383/C383*100)</f>
        <v>#DIV/0!</v>
      </c>
      <c r="L383" s="19">
        <f t="shared" ref="L383:L407" ca="1" si="155">INDIRECT("'"&amp;$A383&amp;"'!AZ34")</f>
        <v>0</v>
      </c>
      <c r="M383" s="131" t="e">
        <f t="shared" ca="1" si="145"/>
        <v>#DIV/0!</v>
      </c>
      <c r="N383" s="121"/>
    </row>
    <row r="384" spans="1:14" x14ac:dyDescent="0.35">
      <c r="A384" s="198" t="s">
        <v>2510</v>
      </c>
      <c r="B384" s="19">
        <f t="shared" ca="1" si="146"/>
        <v>0</v>
      </c>
      <c r="C384" s="19">
        <f t="shared" ca="1" si="147"/>
        <v>0</v>
      </c>
      <c r="D384" s="19">
        <f t="shared" ca="1" si="148"/>
        <v>0</v>
      </c>
      <c r="E384" s="19">
        <f t="shared" ca="1" si="149"/>
        <v>0</v>
      </c>
      <c r="F384" s="167" t="e">
        <f t="shared" ca="1" si="150"/>
        <v>#DIV/0!</v>
      </c>
      <c r="G384" s="19">
        <f t="shared" ca="1" si="151"/>
        <v>0</v>
      </c>
      <c r="H384" s="132" t="e">
        <f t="shared" ca="1" si="144"/>
        <v>#DIV/0!</v>
      </c>
      <c r="I384" s="19">
        <f t="shared" ca="1" si="152"/>
        <v>0</v>
      </c>
      <c r="J384" s="19">
        <f t="shared" ca="1" si="153"/>
        <v>0</v>
      </c>
      <c r="K384" s="131" t="e">
        <f t="shared" ca="1" si="154"/>
        <v>#DIV/0!</v>
      </c>
      <c r="L384" s="19">
        <f t="shared" ca="1" si="155"/>
        <v>0</v>
      </c>
      <c r="M384" s="131" t="e">
        <f t="shared" ca="1" si="145"/>
        <v>#DIV/0!</v>
      </c>
      <c r="N384" s="121"/>
    </row>
    <row r="385" spans="1:14" x14ac:dyDescent="0.35">
      <c r="A385" s="198" t="s">
        <v>3613</v>
      </c>
      <c r="B385" s="19">
        <f t="shared" ca="1" si="146"/>
        <v>0</v>
      </c>
      <c r="C385" s="19">
        <f t="shared" ca="1" si="147"/>
        <v>0</v>
      </c>
      <c r="D385" s="19">
        <f t="shared" ca="1" si="148"/>
        <v>0</v>
      </c>
      <c r="E385" s="19">
        <f t="shared" ca="1" si="149"/>
        <v>0</v>
      </c>
      <c r="F385" s="167" t="e">
        <f t="shared" ca="1" si="150"/>
        <v>#DIV/0!</v>
      </c>
      <c r="G385" s="19">
        <f t="shared" ca="1" si="151"/>
        <v>0</v>
      </c>
      <c r="H385" s="132" t="e">
        <f t="shared" ca="1" si="144"/>
        <v>#DIV/0!</v>
      </c>
      <c r="I385" s="19">
        <f t="shared" ca="1" si="152"/>
        <v>0</v>
      </c>
      <c r="J385" s="19">
        <f t="shared" ca="1" si="153"/>
        <v>0</v>
      </c>
      <c r="K385" s="131" t="e">
        <f t="shared" ca="1" si="154"/>
        <v>#DIV/0!</v>
      </c>
      <c r="L385" s="19">
        <f t="shared" ca="1" si="155"/>
        <v>0</v>
      </c>
      <c r="M385" s="131" t="e">
        <f t="shared" ca="1" si="145"/>
        <v>#DIV/0!</v>
      </c>
      <c r="N385" s="121"/>
    </row>
    <row r="386" spans="1:14" x14ac:dyDescent="0.35">
      <c r="A386" s="198" t="s">
        <v>2509</v>
      </c>
      <c r="B386" s="19">
        <f t="shared" ca="1" si="146"/>
        <v>0</v>
      </c>
      <c r="C386" s="19">
        <f t="shared" ca="1" si="147"/>
        <v>0</v>
      </c>
      <c r="D386" s="19">
        <f t="shared" ca="1" si="148"/>
        <v>0</v>
      </c>
      <c r="E386" s="19">
        <f t="shared" ca="1" si="149"/>
        <v>0</v>
      </c>
      <c r="F386" s="167" t="e">
        <f t="shared" ca="1" si="150"/>
        <v>#DIV/0!</v>
      </c>
      <c r="G386" s="19">
        <f t="shared" ca="1" si="151"/>
        <v>0</v>
      </c>
      <c r="H386" s="132" t="e">
        <f t="shared" ca="1" si="144"/>
        <v>#DIV/0!</v>
      </c>
      <c r="I386" s="19">
        <f t="shared" ca="1" si="152"/>
        <v>0</v>
      </c>
      <c r="J386" s="19">
        <f t="shared" ca="1" si="153"/>
        <v>0</v>
      </c>
      <c r="K386" s="131" t="e">
        <f t="shared" ca="1" si="154"/>
        <v>#DIV/0!</v>
      </c>
      <c r="L386" s="19">
        <f t="shared" ca="1" si="155"/>
        <v>0</v>
      </c>
      <c r="M386" s="131" t="e">
        <f t="shared" ca="1" si="145"/>
        <v>#DIV/0!</v>
      </c>
      <c r="N386" s="121"/>
    </row>
    <row r="387" spans="1:14" x14ac:dyDescent="0.35">
      <c r="A387" s="198" t="s">
        <v>2508</v>
      </c>
      <c r="B387" s="19">
        <f t="shared" ca="1" si="146"/>
        <v>0</v>
      </c>
      <c r="C387" s="19">
        <f t="shared" ca="1" si="147"/>
        <v>0</v>
      </c>
      <c r="D387" s="19">
        <f t="shared" ca="1" si="148"/>
        <v>0</v>
      </c>
      <c r="E387" s="19">
        <f t="shared" ca="1" si="149"/>
        <v>0</v>
      </c>
      <c r="F387" s="167" t="e">
        <f t="shared" ca="1" si="150"/>
        <v>#DIV/0!</v>
      </c>
      <c r="G387" s="19">
        <f t="shared" ca="1" si="151"/>
        <v>0</v>
      </c>
      <c r="H387" s="132" t="e">
        <f t="shared" ca="1" si="144"/>
        <v>#DIV/0!</v>
      </c>
      <c r="I387" s="19">
        <f t="shared" ca="1" si="152"/>
        <v>0</v>
      </c>
      <c r="J387" s="19">
        <f t="shared" ca="1" si="153"/>
        <v>0</v>
      </c>
      <c r="K387" s="131" t="e">
        <f t="shared" ca="1" si="154"/>
        <v>#DIV/0!</v>
      </c>
      <c r="L387" s="19">
        <f t="shared" ca="1" si="155"/>
        <v>0</v>
      </c>
      <c r="M387" s="131" t="e">
        <f t="shared" ca="1" si="145"/>
        <v>#DIV/0!</v>
      </c>
      <c r="N387" s="121"/>
    </row>
    <row r="388" spans="1:14" x14ac:dyDescent="0.35">
      <c r="A388" s="198" t="s">
        <v>2507</v>
      </c>
      <c r="B388" s="19">
        <f t="shared" ca="1" si="146"/>
        <v>0</v>
      </c>
      <c r="C388" s="19">
        <f t="shared" ca="1" si="147"/>
        <v>0</v>
      </c>
      <c r="D388" s="19">
        <f t="shared" ca="1" si="148"/>
        <v>0</v>
      </c>
      <c r="E388" s="19">
        <f t="shared" ca="1" si="149"/>
        <v>0</v>
      </c>
      <c r="F388" s="167" t="e">
        <f t="shared" ca="1" si="150"/>
        <v>#DIV/0!</v>
      </c>
      <c r="G388" s="19">
        <f t="shared" ca="1" si="151"/>
        <v>0</v>
      </c>
      <c r="H388" s="132" t="e">
        <f t="shared" ca="1" si="144"/>
        <v>#DIV/0!</v>
      </c>
      <c r="I388" s="19">
        <f t="shared" ca="1" si="152"/>
        <v>0</v>
      </c>
      <c r="J388" s="19">
        <f t="shared" ca="1" si="153"/>
        <v>0</v>
      </c>
      <c r="K388" s="131" t="e">
        <f t="shared" ca="1" si="154"/>
        <v>#DIV/0!</v>
      </c>
      <c r="L388" s="19">
        <f t="shared" ca="1" si="155"/>
        <v>0</v>
      </c>
      <c r="M388" s="131" t="e">
        <f t="shared" ca="1" si="145"/>
        <v>#DIV/0!</v>
      </c>
      <c r="N388" s="121"/>
    </row>
    <row r="389" spans="1:14" x14ac:dyDescent="0.35">
      <c r="A389" s="198" t="s">
        <v>3617</v>
      </c>
      <c r="B389" s="19">
        <f t="shared" ca="1" si="146"/>
        <v>0</v>
      </c>
      <c r="C389" s="19">
        <f t="shared" ca="1" si="147"/>
        <v>0</v>
      </c>
      <c r="D389" s="19">
        <f t="shared" ca="1" si="148"/>
        <v>0</v>
      </c>
      <c r="E389" s="19">
        <f t="shared" ca="1" si="149"/>
        <v>0</v>
      </c>
      <c r="F389" s="167" t="e">
        <f t="shared" ca="1" si="150"/>
        <v>#DIV/0!</v>
      </c>
      <c r="G389" s="19">
        <f t="shared" ca="1" si="151"/>
        <v>0</v>
      </c>
      <c r="H389" s="132" t="e">
        <f t="shared" ca="1" si="144"/>
        <v>#DIV/0!</v>
      </c>
      <c r="I389" s="19">
        <f t="shared" ca="1" si="152"/>
        <v>0</v>
      </c>
      <c r="J389" s="19">
        <f t="shared" ca="1" si="153"/>
        <v>0</v>
      </c>
      <c r="K389" s="131" t="e">
        <f t="shared" ca="1" si="154"/>
        <v>#DIV/0!</v>
      </c>
      <c r="L389" s="19">
        <f t="shared" ca="1" si="155"/>
        <v>0</v>
      </c>
      <c r="M389" s="131" t="e">
        <f t="shared" ca="1" si="145"/>
        <v>#DIV/0!</v>
      </c>
      <c r="N389" s="121"/>
    </row>
    <row r="390" spans="1:14" x14ac:dyDescent="0.35">
      <c r="A390" s="198" t="s">
        <v>2506</v>
      </c>
      <c r="B390" s="19">
        <f t="shared" ca="1" si="146"/>
        <v>0</v>
      </c>
      <c r="C390" s="19">
        <f t="shared" ca="1" si="147"/>
        <v>0</v>
      </c>
      <c r="D390" s="19">
        <f t="shared" ca="1" si="148"/>
        <v>0</v>
      </c>
      <c r="E390" s="19">
        <f t="shared" ca="1" si="149"/>
        <v>0</v>
      </c>
      <c r="F390" s="167" t="e">
        <f t="shared" ca="1" si="150"/>
        <v>#DIV/0!</v>
      </c>
      <c r="G390" s="19">
        <f t="shared" ca="1" si="151"/>
        <v>0</v>
      </c>
      <c r="H390" s="132" t="e">
        <f t="shared" ca="1" si="144"/>
        <v>#DIV/0!</v>
      </c>
      <c r="I390" s="19">
        <f t="shared" ca="1" si="152"/>
        <v>0</v>
      </c>
      <c r="J390" s="19">
        <f t="shared" ca="1" si="153"/>
        <v>0</v>
      </c>
      <c r="K390" s="131" t="e">
        <f t="shared" ca="1" si="154"/>
        <v>#DIV/0!</v>
      </c>
      <c r="L390" s="19">
        <f t="shared" ca="1" si="155"/>
        <v>0</v>
      </c>
      <c r="M390" s="131" t="e">
        <f t="shared" ca="1" si="145"/>
        <v>#DIV/0!</v>
      </c>
      <c r="N390" s="121"/>
    </row>
    <row r="391" spans="1:14" x14ac:dyDescent="0.35">
      <c r="A391" s="198" t="s">
        <v>2505</v>
      </c>
      <c r="B391" s="19">
        <f t="shared" ca="1" si="146"/>
        <v>40</v>
      </c>
      <c r="C391" s="19">
        <f t="shared" ca="1" si="147"/>
        <v>75333</v>
      </c>
      <c r="D391" s="19">
        <f t="shared" ca="1" si="148"/>
        <v>0</v>
      </c>
      <c r="E391" s="19">
        <f t="shared" ca="1" si="149"/>
        <v>0</v>
      </c>
      <c r="F391" s="167">
        <f t="shared" ca="1" si="150"/>
        <v>0</v>
      </c>
      <c r="G391" s="19">
        <f t="shared" ca="1" si="151"/>
        <v>0</v>
      </c>
      <c r="H391" s="132">
        <f t="shared" ca="1" si="144"/>
        <v>0</v>
      </c>
      <c r="I391" s="19">
        <f t="shared" ca="1" si="152"/>
        <v>14</v>
      </c>
      <c r="J391" s="19">
        <f t="shared" ca="1" si="153"/>
        <v>5980</v>
      </c>
      <c r="K391" s="131">
        <f t="shared" ca="1" si="154"/>
        <v>7.9380882216292994</v>
      </c>
      <c r="L391" s="19">
        <f t="shared" ca="1" si="155"/>
        <v>3</v>
      </c>
      <c r="M391" s="131">
        <f t="shared" ca="1" si="145"/>
        <v>7.5</v>
      </c>
      <c r="N391" s="121"/>
    </row>
    <row r="392" spans="1:14" x14ac:dyDescent="0.35">
      <c r="A392" s="198" t="s">
        <v>2504</v>
      </c>
      <c r="B392" s="19">
        <f t="shared" ca="1" si="146"/>
        <v>0</v>
      </c>
      <c r="C392" s="19">
        <f t="shared" ca="1" si="147"/>
        <v>0</v>
      </c>
      <c r="D392" s="19">
        <f t="shared" ca="1" si="148"/>
        <v>0</v>
      </c>
      <c r="E392" s="19">
        <f t="shared" ca="1" si="149"/>
        <v>0</v>
      </c>
      <c r="F392" s="167" t="e">
        <f t="shared" ca="1" si="150"/>
        <v>#DIV/0!</v>
      </c>
      <c r="G392" s="19">
        <f t="shared" ca="1" si="151"/>
        <v>0</v>
      </c>
      <c r="H392" s="132" t="e">
        <f t="shared" ca="1" si="144"/>
        <v>#DIV/0!</v>
      </c>
      <c r="I392" s="19">
        <f t="shared" ca="1" si="152"/>
        <v>0</v>
      </c>
      <c r="J392" s="19">
        <f t="shared" ca="1" si="153"/>
        <v>0</v>
      </c>
      <c r="K392" s="131" t="e">
        <f t="shared" ca="1" si="154"/>
        <v>#DIV/0!</v>
      </c>
      <c r="L392" s="19">
        <f t="shared" ca="1" si="155"/>
        <v>0</v>
      </c>
      <c r="M392" s="131" t="e">
        <f t="shared" ca="1" si="145"/>
        <v>#DIV/0!</v>
      </c>
      <c r="N392" s="121"/>
    </row>
    <row r="393" spans="1:14" x14ac:dyDescent="0.35">
      <c r="A393" s="198" t="s">
        <v>2503</v>
      </c>
      <c r="B393" s="19">
        <f t="shared" ca="1" si="146"/>
        <v>0</v>
      </c>
      <c r="C393" s="19">
        <f t="shared" ca="1" si="147"/>
        <v>0</v>
      </c>
      <c r="D393" s="19">
        <f t="shared" ca="1" si="148"/>
        <v>0</v>
      </c>
      <c r="E393" s="19">
        <f t="shared" ca="1" si="149"/>
        <v>0</v>
      </c>
      <c r="F393" s="167" t="e">
        <f t="shared" ca="1" si="150"/>
        <v>#DIV/0!</v>
      </c>
      <c r="G393" s="19">
        <f t="shared" ca="1" si="151"/>
        <v>0</v>
      </c>
      <c r="H393" s="132" t="e">
        <f t="shared" ca="1" si="144"/>
        <v>#DIV/0!</v>
      </c>
      <c r="I393" s="19">
        <f t="shared" ca="1" si="152"/>
        <v>0</v>
      </c>
      <c r="J393" s="19">
        <f t="shared" ca="1" si="153"/>
        <v>0</v>
      </c>
      <c r="K393" s="131" t="e">
        <f t="shared" ca="1" si="154"/>
        <v>#DIV/0!</v>
      </c>
      <c r="L393" s="19">
        <f t="shared" ca="1" si="155"/>
        <v>0</v>
      </c>
      <c r="M393" s="131" t="e">
        <f t="shared" ca="1" si="145"/>
        <v>#DIV/0!</v>
      </c>
      <c r="N393" s="121"/>
    </row>
    <row r="394" spans="1:14" x14ac:dyDescent="0.35">
      <c r="A394" s="198" t="s">
        <v>1335</v>
      </c>
      <c r="B394" s="19">
        <f t="shared" ca="1" si="146"/>
        <v>0</v>
      </c>
      <c r="C394" s="19">
        <f t="shared" ca="1" si="147"/>
        <v>0</v>
      </c>
      <c r="D394" s="19">
        <f t="shared" ca="1" si="148"/>
        <v>0</v>
      </c>
      <c r="E394" s="19">
        <f t="shared" ca="1" si="149"/>
        <v>0</v>
      </c>
      <c r="F394" s="167" t="e">
        <f t="shared" ca="1" si="150"/>
        <v>#DIV/0!</v>
      </c>
      <c r="G394" s="19">
        <f t="shared" ca="1" si="151"/>
        <v>0</v>
      </c>
      <c r="H394" s="132" t="e">
        <f t="shared" ca="1" si="144"/>
        <v>#DIV/0!</v>
      </c>
      <c r="I394" s="19">
        <f t="shared" ca="1" si="152"/>
        <v>0</v>
      </c>
      <c r="J394" s="19">
        <f t="shared" ca="1" si="153"/>
        <v>0</v>
      </c>
      <c r="K394" s="131" t="e">
        <f t="shared" ca="1" si="154"/>
        <v>#DIV/0!</v>
      </c>
      <c r="L394" s="19">
        <f t="shared" ca="1" si="155"/>
        <v>0</v>
      </c>
      <c r="M394" s="131" t="e">
        <f t="shared" ca="1" si="145"/>
        <v>#DIV/0!</v>
      </c>
      <c r="N394" s="121"/>
    </row>
    <row r="395" spans="1:14" x14ac:dyDescent="0.35">
      <c r="A395" s="198" t="s">
        <v>2502</v>
      </c>
      <c r="B395" s="19">
        <f t="shared" ca="1" si="146"/>
        <v>0</v>
      </c>
      <c r="C395" s="19">
        <f t="shared" ca="1" si="147"/>
        <v>0</v>
      </c>
      <c r="D395" s="19">
        <f t="shared" ca="1" si="148"/>
        <v>0</v>
      </c>
      <c r="E395" s="19">
        <f t="shared" ca="1" si="149"/>
        <v>0</v>
      </c>
      <c r="F395" s="167" t="e">
        <f t="shared" ca="1" si="150"/>
        <v>#DIV/0!</v>
      </c>
      <c r="G395" s="19">
        <f t="shared" ca="1" si="151"/>
        <v>0</v>
      </c>
      <c r="H395" s="132" t="e">
        <f t="shared" ca="1" si="144"/>
        <v>#DIV/0!</v>
      </c>
      <c r="I395" s="19">
        <f t="shared" ca="1" si="152"/>
        <v>0</v>
      </c>
      <c r="J395" s="19">
        <f t="shared" ca="1" si="153"/>
        <v>0</v>
      </c>
      <c r="K395" s="131" t="e">
        <f t="shared" ca="1" si="154"/>
        <v>#DIV/0!</v>
      </c>
      <c r="L395" s="19">
        <f t="shared" ca="1" si="155"/>
        <v>0</v>
      </c>
      <c r="M395" s="131" t="e">
        <f t="shared" ca="1" si="145"/>
        <v>#DIV/0!</v>
      </c>
      <c r="N395" s="121"/>
    </row>
    <row r="396" spans="1:14" x14ac:dyDescent="0.35">
      <c r="A396" s="198" t="s">
        <v>2501</v>
      </c>
      <c r="B396" s="19">
        <f t="shared" ca="1" si="146"/>
        <v>0</v>
      </c>
      <c r="C396" s="19">
        <f t="shared" ca="1" si="147"/>
        <v>0</v>
      </c>
      <c r="D396" s="19">
        <f t="shared" ca="1" si="148"/>
        <v>0</v>
      </c>
      <c r="E396" s="19">
        <f t="shared" ca="1" si="149"/>
        <v>0</v>
      </c>
      <c r="F396" s="167" t="e">
        <f t="shared" ca="1" si="150"/>
        <v>#DIV/0!</v>
      </c>
      <c r="G396" s="19">
        <f t="shared" ca="1" si="151"/>
        <v>0</v>
      </c>
      <c r="H396" s="132" t="e">
        <f t="shared" ca="1" si="144"/>
        <v>#DIV/0!</v>
      </c>
      <c r="I396" s="19">
        <f t="shared" ca="1" si="152"/>
        <v>0</v>
      </c>
      <c r="J396" s="19">
        <f t="shared" ca="1" si="153"/>
        <v>0</v>
      </c>
      <c r="K396" s="131" t="e">
        <f t="shared" ca="1" si="154"/>
        <v>#DIV/0!</v>
      </c>
      <c r="L396" s="19">
        <f t="shared" ca="1" si="155"/>
        <v>0</v>
      </c>
      <c r="M396" s="131" t="e">
        <f t="shared" ca="1" si="145"/>
        <v>#DIV/0!</v>
      </c>
      <c r="N396" s="121"/>
    </row>
    <row r="397" spans="1:14" x14ac:dyDescent="0.35">
      <c r="A397" s="198" t="s">
        <v>2500</v>
      </c>
      <c r="B397" s="19">
        <f t="shared" ca="1" si="146"/>
        <v>0</v>
      </c>
      <c r="C397" s="19">
        <f t="shared" ca="1" si="147"/>
        <v>0</v>
      </c>
      <c r="D397" s="19">
        <f t="shared" ca="1" si="148"/>
        <v>0</v>
      </c>
      <c r="E397" s="19">
        <f t="shared" ca="1" si="149"/>
        <v>0</v>
      </c>
      <c r="F397" s="167" t="e">
        <f t="shared" ca="1" si="150"/>
        <v>#DIV/0!</v>
      </c>
      <c r="G397" s="19">
        <f t="shared" ca="1" si="151"/>
        <v>0</v>
      </c>
      <c r="H397" s="132" t="e">
        <f t="shared" ca="1" si="144"/>
        <v>#DIV/0!</v>
      </c>
      <c r="I397" s="19">
        <f t="shared" ca="1" si="152"/>
        <v>0</v>
      </c>
      <c r="J397" s="19">
        <f t="shared" ca="1" si="153"/>
        <v>0</v>
      </c>
      <c r="K397" s="131" t="e">
        <f t="shared" ca="1" si="154"/>
        <v>#DIV/0!</v>
      </c>
      <c r="L397" s="19">
        <f t="shared" ca="1" si="155"/>
        <v>0</v>
      </c>
      <c r="M397" s="131" t="e">
        <f t="shared" ca="1" si="145"/>
        <v>#DIV/0!</v>
      </c>
      <c r="N397" s="121"/>
    </row>
    <row r="398" spans="1:14" x14ac:dyDescent="0.35">
      <c r="A398" s="198" t="s">
        <v>2499</v>
      </c>
      <c r="B398" s="19">
        <f t="shared" ca="1" si="146"/>
        <v>0</v>
      </c>
      <c r="C398" s="19">
        <f t="shared" ca="1" si="147"/>
        <v>0</v>
      </c>
      <c r="D398" s="19">
        <f t="shared" ca="1" si="148"/>
        <v>0</v>
      </c>
      <c r="E398" s="19">
        <f t="shared" ca="1" si="149"/>
        <v>0</v>
      </c>
      <c r="F398" s="167" t="e">
        <f t="shared" ca="1" si="150"/>
        <v>#DIV/0!</v>
      </c>
      <c r="G398" s="19">
        <f t="shared" ca="1" si="151"/>
        <v>0</v>
      </c>
      <c r="H398" s="132" t="e">
        <f t="shared" ca="1" si="144"/>
        <v>#DIV/0!</v>
      </c>
      <c r="I398" s="19">
        <f t="shared" ca="1" si="152"/>
        <v>0</v>
      </c>
      <c r="J398" s="19">
        <f t="shared" ca="1" si="153"/>
        <v>0</v>
      </c>
      <c r="K398" s="131" t="e">
        <f t="shared" ca="1" si="154"/>
        <v>#DIV/0!</v>
      </c>
      <c r="L398" s="19">
        <f t="shared" ca="1" si="155"/>
        <v>0</v>
      </c>
      <c r="M398" s="131" t="e">
        <f t="shared" ca="1" si="145"/>
        <v>#DIV/0!</v>
      </c>
      <c r="N398" s="121"/>
    </row>
    <row r="399" spans="1:14" x14ac:dyDescent="0.35">
      <c r="A399" s="198" t="s">
        <v>2498</v>
      </c>
      <c r="B399" s="19">
        <f t="shared" ca="1" si="146"/>
        <v>0</v>
      </c>
      <c r="C399" s="19">
        <f t="shared" ca="1" si="147"/>
        <v>0</v>
      </c>
      <c r="D399" s="19">
        <f t="shared" ca="1" si="148"/>
        <v>0</v>
      </c>
      <c r="E399" s="19">
        <f t="shared" ca="1" si="149"/>
        <v>0</v>
      </c>
      <c r="F399" s="167" t="e">
        <f t="shared" ca="1" si="150"/>
        <v>#DIV/0!</v>
      </c>
      <c r="G399" s="19">
        <f t="shared" ca="1" si="151"/>
        <v>0</v>
      </c>
      <c r="H399" s="132" t="e">
        <f t="shared" ca="1" si="144"/>
        <v>#DIV/0!</v>
      </c>
      <c r="I399" s="19">
        <f t="shared" ca="1" si="152"/>
        <v>0</v>
      </c>
      <c r="J399" s="19">
        <f t="shared" ca="1" si="153"/>
        <v>0</v>
      </c>
      <c r="K399" s="131" t="e">
        <f t="shared" ca="1" si="154"/>
        <v>#DIV/0!</v>
      </c>
      <c r="L399" s="19">
        <f t="shared" ca="1" si="155"/>
        <v>0</v>
      </c>
      <c r="M399" s="131" t="e">
        <f t="shared" ca="1" si="145"/>
        <v>#DIV/0!</v>
      </c>
      <c r="N399" s="121"/>
    </row>
    <row r="400" spans="1:14" x14ac:dyDescent="0.35">
      <c r="A400" s="198" t="s">
        <v>2497</v>
      </c>
      <c r="B400" s="19">
        <f t="shared" ca="1" si="146"/>
        <v>0</v>
      </c>
      <c r="C400" s="19">
        <f t="shared" ca="1" si="147"/>
        <v>0</v>
      </c>
      <c r="D400" s="19">
        <f t="shared" ca="1" si="148"/>
        <v>0</v>
      </c>
      <c r="E400" s="19">
        <f t="shared" ca="1" si="149"/>
        <v>0</v>
      </c>
      <c r="F400" s="167" t="e">
        <f t="shared" ca="1" si="150"/>
        <v>#DIV/0!</v>
      </c>
      <c r="G400" s="19">
        <f t="shared" ca="1" si="151"/>
        <v>0</v>
      </c>
      <c r="H400" s="132" t="e">
        <f t="shared" ca="1" si="144"/>
        <v>#DIV/0!</v>
      </c>
      <c r="I400" s="19">
        <f t="shared" ca="1" si="152"/>
        <v>0</v>
      </c>
      <c r="J400" s="19">
        <f t="shared" ca="1" si="153"/>
        <v>0</v>
      </c>
      <c r="K400" s="131" t="e">
        <f t="shared" ca="1" si="154"/>
        <v>#DIV/0!</v>
      </c>
      <c r="L400" s="19">
        <f t="shared" ca="1" si="155"/>
        <v>0</v>
      </c>
      <c r="M400" s="131" t="e">
        <f t="shared" ca="1" si="145"/>
        <v>#DIV/0!</v>
      </c>
      <c r="N400" s="121"/>
    </row>
    <row r="401" spans="1:14" x14ac:dyDescent="0.35">
      <c r="A401" s="198" t="s">
        <v>2496</v>
      </c>
      <c r="B401" s="19">
        <f t="shared" ca="1" si="146"/>
        <v>0</v>
      </c>
      <c r="C401" s="19">
        <f t="shared" ca="1" si="147"/>
        <v>0</v>
      </c>
      <c r="D401" s="19">
        <f t="shared" ca="1" si="148"/>
        <v>0</v>
      </c>
      <c r="E401" s="19">
        <f t="shared" ca="1" si="149"/>
        <v>0</v>
      </c>
      <c r="F401" s="167" t="e">
        <f t="shared" ca="1" si="150"/>
        <v>#DIV/0!</v>
      </c>
      <c r="G401" s="19">
        <f t="shared" ca="1" si="151"/>
        <v>0</v>
      </c>
      <c r="H401" s="132" t="e">
        <f t="shared" ca="1" si="144"/>
        <v>#DIV/0!</v>
      </c>
      <c r="I401" s="19">
        <f t="shared" ca="1" si="152"/>
        <v>0</v>
      </c>
      <c r="J401" s="19">
        <f t="shared" ca="1" si="153"/>
        <v>0</v>
      </c>
      <c r="K401" s="131" t="e">
        <f t="shared" ca="1" si="154"/>
        <v>#DIV/0!</v>
      </c>
      <c r="L401" s="19">
        <f t="shared" ca="1" si="155"/>
        <v>0</v>
      </c>
      <c r="M401" s="131" t="e">
        <f t="shared" ca="1" si="145"/>
        <v>#DIV/0!</v>
      </c>
      <c r="N401" s="121"/>
    </row>
    <row r="402" spans="1:14" x14ac:dyDescent="0.35">
      <c r="A402" s="198" t="s">
        <v>2495</v>
      </c>
      <c r="B402" s="19">
        <f t="shared" ca="1" si="146"/>
        <v>0</v>
      </c>
      <c r="C402" s="19">
        <f t="shared" ca="1" si="147"/>
        <v>0</v>
      </c>
      <c r="D402" s="19">
        <f t="shared" ca="1" si="148"/>
        <v>0</v>
      </c>
      <c r="E402" s="19">
        <f t="shared" ca="1" si="149"/>
        <v>0</v>
      </c>
      <c r="F402" s="167" t="e">
        <f t="shared" ca="1" si="150"/>
        <v>#DIV/0!</v>
      </c>
      <c r="G402" s="19">
        <f t="shared" ca="1" si="151"/>
        <v>0</v>
      </c>
      <c r="H402" s="132" t="e">
        <f t="shared" ca="1" si="144"/>
        <v>#DIV/0!</v>
      </c>
      <c r="I402" s="19">
        <f t="shared" ca="1" si="152"/>
        <v>0</v>
      </c>
      <c r="J402" s="19">
        <f t="shared" ca="1" si="153"/>
        <v>0</v>
      </c>
      <c r="K402" s="131" t="e">
        <f t="shared" ca="1" si="154"/>
        <v>#DIV/0!</v>
      </c>
      <c r="L402" s="19">
        <f t="shared" ca="1" si="155"/>
        <v>0</v>
      </c>
      <c r="M402" s="131" t="e">
        <f t="shared" ca="1" si="145"/>
        <v>#DIV/0!</v>
      </c>
      <c r="N402" s="121"/>
    </row>
    <row r="403" spans="1:14" x14ac:dyDescent="0.35">
      <c r="A403" s="198" t="s">
        <v>2494</v>
      </c>
      <c r="B403" s="19">
        <f t="shared" ca="1" si="146"/>
        <v>0</v>
      </c>
      <c r="C403" s="19">
        <f t="shared" ca="1" si="147"/>
        <v>0</v>
      </c>
      <c r="D403" s="19">
        <f t="shared" ca="1" si="148"/>
        <v>0</v>
      </c>
      <c r="E403" s="19">
        <f t="shared" ca="1" si="149"/>
        <v>0</v>
      </c>
      <c r="F403" s="167" t="e">
        <f t="shared" ca="1" si="150"/>
        <v>#DIV/0!</v>
      </c>
      <c r="G403" s="19">
        <f t="shared" ca="1" si="151"/>
        <v>0</v>
      </c>
      <c r="H403" s="132" t="e">
        <f t="shared" ca="1" si="144"/>
        <v>#DIV/0!</v>
      </c>
      <c r="I403" s="19">
        <f t="shared" ca="1" si="152"/>
        <v>0</v>
      </c>
      <c r="J403" s="19">
        <f t="shared" ca="1" si="153"/>
        <v>0</v>
      </c>
      <c r="K403" s="131" t="e">
        <f t="shared" ca="1" si="154"/>
        <v>#DIV/0!</v>
      </c>
      <c r="L403" s="19">
        <f t="shared" ca="1" si="155"/>
        <v>0</v>
      </c>
      <c r="M403" s="131" t="e">
        <f t="shared" ca="1" si="145"/>
        <v>#DIV/0!</v>
      </c>
      <c r="N403" s="121"/>
    </row>
    <row r="404" spans="1:14" x14ac:dyDescent="0.35">
      <c r="A404" s="198" t="s">
        <v>2493</v>
      </c>
      <c r="B404" s="19">
        <f t="shared" ca="1" si="146"/>
        <v>0</v>
      </c>
      <c r="C404" s="19">
        <f t="shared" ca="1" si="147"/>
        <v>0</v>
      </c>
      <c r="D404" s="19">
        <f t="shared" ca="1" si="148"/>
        <v>0</v>
      </c>
      <c r="E404" s="19">
        <f t="shared" ca="1" si="149"/>
        <v>0</v>
      </c>
      <c r="F404" s="167" t="e">
        <f t="shared" ca="1" si="150"/>
        <v>#DIV/0!</v>
      </c>
      <c r="G404" s="19">
        <f t="shared" ca="1" si="151"/>
        <v>0</v>
      </c>
      <c r="H404" s="132" t="e">
        <f t="shared" ca="1" si="144"/>
        <v>#DIV/0!</v>
      </c>
      <c r="I404" s="19">
        <f t="shared" ca="1" si="152"/>
        <v>0</v>
      </c>
      <c r="J404" s="19">
        <f t="shared" ca="1" si="153"/>
        <v>0</v>
      </c>
      <c r="K404" s="131" t="e">
        <f t="shared" ca="1" si="154"/>
        <v>#DIV/0!</v>
      </c>
      <c r="L404" s="19">
        <f t="shared" ca="1" si="155"/>
        <v>0</v>
      </c>
      <c r="M404" s="131" t="e">
        <f t="shared" ca="1" si="145"/>
        <v>#DIV/0!</v>
      </c>
      <c r="N404" s="121"/>
    </row>
    <row r="405" spans="1:14" x14ac:dyDescent="0.35">
      <c r="A405" s="198" t="s">
        <v>2492</v>
      </c>
      <c r="B405" s="19">
        <f t="shared" ca="1" si="146"/>
        <v>0</v>
      </c>
      <c r="C405" s="19">
        <f t="shared" ca="1" si="147"/>
        <v>0</v>
      </c>
      <c r="D405" s="19">
        <f t="shared" ca="1" si="148"/>
        <v>0</v>
      </c>
      <c r="E405" s="19">
        <f t="shared" ca="1" si="149"/>
        <v>0</v>
      </c>
      <c r="F405" s="167" t="e">
        <f t="shared" ca="1" si="150"/>
        <v>#DIV/0!</v>
      </c>
      <c r="G405" s="19">
        <f t="shared" ca="1" si="151"/>
        <v>0</v>
      </c>
      <c r="H405" s="132" t="e">
        <f t="shared" ca="1" si="144"/>
        <v>#DIV/0!</v>
      </c>
      <c r="I405" s="19">
        <f t="shared" ca="1" si="152"/>
        <v>0</v>
      </c>
      <c r="J405" s="19">
        <f t="shared" ca="1" si="153"/>
        <v>0</v>
      </c>
      <c r="K405" s="131" t="e">
        <f t="shared" ca="1" si="154"/>
        <v>#DIV/0!</v>
      </c>
      <c r="L405" s="19">
        <f t="shared" ca="1" si="155"/>
        <v>0</v>
      </c>
      <c r="M405" s="131" t="e">
        <f t="shared" ca="1" si="145"/>
        <v>#DIV/0!</v>
      </c>
      <c r="N405" s="121"/>
    </row>
    <row r="406" spans="1:14" x14ac:dyDescent="0.35">
      <c r="A406" s="198" t="s">
        <v>2491</v>
      </c>
      <c r="B406" s="19">
        <f t="shared" ca="1" si="146"/>
        <v>0</v>
      </c>
      <c r="C406" s="19">
        <f t="shared" ca="1" si="147"/>
        <v>0</v>
      </c>
      <c r="D406" s="19">
        <f t="shared" ca="1" si="148"/>
        <v>0</v>
      </c>
      <c r="E406" s="19">
        <f t="shared" ca="1" si="149"/>
        <v>0</v>
      </c>
      <c r="F406" s="167" t="e">
        <f t="shared" ca="1" si="150"/>
        <v>#DIV/0!</v>
      </c>
      <c r="G406" s="19">
        <f t="shared" ca="1" si="151"/>
        <v>0</v>
      </c>
      <c r="H406" s="132" t="e">
        <f t="shared" ca="1" si="144"/>
        <v>#DIV/0!</v>
      </c>
      <c r="I406" s="19">
        <f t="shared" ca="1" si="152"/>
        <v>0</v>
      </c>
      <c r="J406" s="19">
        <f t="shared" ca="1" si="153"/>
        <v>0</v>
      </c>
      <c r="K406" s="131" t="e">
        <f t="shared" ca="1" si="154"/>
        <v>#DIV/0!</v>
      </c>
      <c r="L406" s="19">
        <f t="shared" ca="1" si="155"/>
        <v>0</v>
      </c>
      <c r="M406" s="131" t="e">
        <f t="shared" ca="1" si="145"/>
        <v>#DIV/0!</v>
      </c>
      <c r="N406" s="121"/>
    </row>
    <row r="407" spans="1:14" x14ac:dyDescent="0.35">
      <c r="A407" s="197" t="s">
        <v>2490</v>
      </c>
      <c r="B407" s="19">
        <f t="shared" ca="1" si="146"/>
        <v>0</v>
      </c>
      <c r="C407" s="19">
        <f t="shared" ca="1" si="147"/>
        <v>0</v>
      </c>
      <c r="D407" s="19">
        <f t="shared" ca="1" si="148"/>
        <v>0</v>
      </c>
      <c r="E407" s="19">
        <f t="shared" ca="1" si="149"/>
        <v>0</v>
      </c>
      <c r="F407" s="167" t="e">
        <f t="shared" ca="1" si="150"/>
        <v>#DIV/0!</v>
      </c>
      <c r="G407" s="19">
        <f t="shared" ca="1" si="151"/>
        <v>0</v>
      </c>
      <c r="H407" s="132" t="e">
        <f t="shared" ca="1" si="144"/>
        <v>#DIV/0!</v>
      </c>
      <c r="I407" s="19">
        <f t="shared" ca="1" si="152"/>
        <v>0</v>
      </c>
      <c r="J407" s="19">
        <f t="shared" ca="1" si="153"/>
        <v>0</v>
      </c>
      <c r="K407" s="131" t="e">
        <f t="shared" ca="1" si="154"/>
        <v>#DIV/0!</v>
      </c>
      <c r="L407" s="19">
        <f t="shared" ca="1" si="155"/>
        <v>0</v>
      </c>
      <c r="M407" s="131" t="e">
        <f t="shared" ca="1" si="145"/>
        <v>#DIV/0!</v>
      </c>
      <c r="N407" s="121"/>
    </row>
    <row r="408" spans="1:14" x14ac:dyDescent="0.35">
      <c r="A408" s="122" t="s">
        <v>2529</v>
      </c>
      <c r="B408" s="130">
        <f ca="1">SUM(B382:B407)</f>
        <v>40</v>
      </c>
      <c r="C408" s="129">
        <f ca="1">SUM(C382:C407)</f>
        <v>75333</v>
      </c>
      <c r="D408" s="127">
        <f ca="1">SUM(D382:D407)</f>
        <v>0</v>
      </c>
      <c r="E408" s="126">
        <f ca="1">SUM(E382:E407)</f>
        <v>0</v>
      </c>
      <c r="F408" s="265">
        <f t="shared" ca="1" si="143"/>
        <v>0</v>
      </c>
      <c r="G408" s="138">
        <f ca="1">SUM(G382:G407)</f>
        <v>0</v>
      </c>
      <c r="H408" s="128">
        <f t="shared" ca="1" si="144"/>
        <v>0</v>
      </c>
      <c r="I408" s="127">
        <f ca="1">SUM(I382:I407)</f>
        <v>14</v>
      </c>
      <c r="J408" s="126">
        <f ca="1">SUM(J382:J407)</f>
        <v>5980</v>
      </c>
      <c r="K408" s="218">
        <f t="shared" ref="K408" ca="1" si="156">SUM(J408/C408*100)</f>
        <v>7.9380882216292994</v>
      </c>
      <c r="L408" s="138">
        <f ca="1">SUM(L382:L407)</f>
        <v>3</v>
      </c>
      <c r="M408" s="123">
        <f ca="1">SUM(L408/B408*100)</f>
        <v>7.5</v>
      </c>
      <c r="N408" s="121"/>
    </row>
    <row r="409" spans="1:14" x14ac:dyDescent="0.35">
      <c r="E409" s="120" t="s">
        <v>2487</v>
      </c>
      <c r="J409" s="120" t="s">
        <v>2487</v>
      </c>
      <c r="N409" s="121"/>
    </row>
    <row r="410" spans="1:14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N410" s="121"/>
    </row>
    <row r="411" spans="1:14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N411" s="121"/>
    </row>
    <row r="412" spans="1:14" ht="28.9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N412" s="121"/>
    </row>
    <row r="413" spans="1:14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N413" s="121"/>
    </row>
    <row r="414" spans="1:14" ht="14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N414" s="121"/>
    </row>
    <row r="415" spans="1:14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N415" s="121"/>
    </row>
    <row r="416" spans="1:14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N416" s="121"/>
    </row>
    <row r="417" spans="1:14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N417" s="121"/>
    </row>
    <row r="418" spans="1:14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N418" s="121"/>
    </row>
    <row r="419" spans="1:14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N419" s="121"/>
    </row>
    <row r="420" spans="1:14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N420" s="121"/>
    </row>
    <row r="421" spans="1:14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N421" s="121"/>
    </row>
    <row r="422" spans="1:14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N422" s="121"/>
    </row>
    <row r="423" spans="1:14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N423" s="121"/>
    </row>
    <row r="424" spans="1:14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N424" s="121"/>
    </row>
    <row r="425" spans="1:14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N425" s="121"/>
    </row>
    <row r="426" spans="1:14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N426" s="121"/>
    </row>
    <row r="427" spans="1:14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N427" s="121"/>
    </row>
    <row r="428" spans="1:14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N428" s="121"/>
    </row>
    <row r="429" spans="1:14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N429" s="121"/>
    </row>
    <row r="430" spans="1:14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N430" s="121"/>
    </row>
    <row r="431" spans="1:14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N431" s="121"/>
    </row>
    <row r="432" spans="1:14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N432" s="121"/>
    </row>
    <row r="433" spans="1:14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N433" s="121"/>
    </row>
    <row r="434" spans="1:14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N434" s="121"/>
    </row>
    <row r="435" spans="1:14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N435" s="121"/>
    </row>
    <row r="436" spans="1:14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N436" s="121"/>
    </row>
    <row r="437" spans="1:14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N437" s="121"/>
    </row>
    <row r="438" spans="1:14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N438" s="121"/>
    </row>
    <row r="439" spans="1:14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N439" s="121"/>
    </row>
    <row r="440" spans="1:14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N440" s="121"/>
    </row>
    <row r="441" spans="1:14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N441" s="121"/>
    </row>
    <row r="442" spans="1:14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N442" s="121"/>
    </row>
    <row r="443" spans="1:14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N443" s="121"/>
    </row>
    <row r="444" spans="1:14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N444" s="121"/>
    </row>
    <row r="445" spans="1:14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N445" s="121"/>
    </row>
    <row r="446" spans="1:14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N446" s="121"/>
    </row>
    <row r="447" spans="1:14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N447" s="121"/>
    </row>
    <row r="448" spans="1:14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N448" s="121"/>
    </row>
    <row r="449" spans="1:14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N449" s="121"/>
    </row>
    <row r="450" spans="1:14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N450" s="121"/>
    </row>
    <row r="451" spans="1:14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N451" s="121"/>
    </row>
    <row r="452" spans="1:14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N452" s="121"/>
    </row>
    <row r="453" spans="1:14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N453" s="121"/>
    </row>
    <row r="454" spans="1:14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N454" s="121"/>
    </row>
    <row r="455" spans="1:14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N455" s="121"/>
    </row>
    <row r="456" spans="1:14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N456" s="121"/>
    </row>
    <row r="457" spans="1:14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N457" s="121"/>
    </row>
    <row r="458" spans="1:14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N458" s="121"/>
    </row>
    <row r="459" spans="1:14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N459" s="121"/>
    </row>
    <row r="460" spans="1:14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N460" s="121"/>
    </row>
    <row r="461" spans="1:14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N461" s="121"/>
    </row>
    <row r="462" spans="1:14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N462" s="121"/>
    </row>
    <row r="463" spans="1:14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N463" s="121"/>
    </row>
    <row r="464" spans="1:14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N464" s="121"/>
    </row>
    <row r="465" spans="1:14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N465" s="121"/>
    </row>
    <row r="466" spans="1:14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N466" s="121"/>
    </row>
    <row r="467" spans="1:14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N467" s="121"/>
    </row>
    <row r="468" spans="1:14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N468" s="121"/>
    </row>
    <row r="469" spans="1:14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N469" s="121"/>
    </row>
    <row r="470" spans="1:14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N470" s="121"/>
    </row>
    <row r="471" spans="1:14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N471" s="121"/>
    </row>
    <row r="472" spans="1:14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N472" s="121"/>
    </row>
    <row r="473" spans="1:14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N473" s="121"/>
    </row>
    <row r="474" spans="1:14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N474" s="121"/>
    </row>
    <row r="475" spans="1:14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N475" s="121"/>
    </row>
    <row r="476" spans="1:14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N476" s="121"/>
    </row>
    <row r="477" spans="1:14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N477" s="121"/>
    </row>
    <row r="478" spans="1:14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N478" s="121"/>
    </row>
    <row r="479" spans="1:14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N479" s="121"/>
    </row>
    <row r="480" spans="1:14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N480" s="121"/>
    </row>
    <row r="481" spans="1:14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N481" s="121"/>
    </row>
    <row r="482" spans="1:14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N482" s="121"/>
    </row>
    <row r="483" spans="1:14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N483" s="121"/>
    </row>
    <row r="484" spans="1:14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N484" s="121"/>
    </row>
    <row r="485" spans="1:14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N485" s="121"/>
    </row>
    <row r="486" spans="1:14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N486" s="121"/>
    </row>
    <row r="487" spans="1:14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N487" s="121"/>
    </row>
    <row r="488" spans="1:14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N488" s="121"/>
    </row>
    <row r="489" spans="1:14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N489" s="121"/>
    </row>
    <row r="490" spans="1:14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N490" s="121"/>
    </row>
    <row r="491" spans="1:14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N491" s="121"/>
    </row>
    <row r="492" spans="1:14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N492" s="121"/>
    </row>
    <row r="493" spans="1:14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N493" s="121"/>
    </row>
    <row r="494" spans="1:14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N494" s="121"/>
    </row>
    <row r="495" spans="1:14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N495" s="121"/>
    </row>
    <row r="496" spans="1:14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N496" s="121"/>
    </row>
    <row r="497" spans="1:14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N497" s="121"/>
    </row>
    <row r="498" spans="1:14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N498" s="121"/>
    </row>
    <row r="499" spans="1:14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N499" s="121"/>
    </row>
    <row r="500" spans="1:14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N500" s="121"/>
    </row>
    <row r="501" spans="1:14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N501" s="121"/>
    </row>
    <row r="502" spans="1:14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N502" s="121"/>
    </row>
    <row r="503" spans="1:14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N503" s="121"/>
    </row>
    <row r="504" spans="1:14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N504" s="121"/>
    </row>
    <row r="505" spans="1:14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N505" s="121"/>
    </row>
    <row r="506" spans="1:14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N506" s="121"/>
    </row>
    <row r="507" spans="1:14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N507" s="121"/>
    </row>
    <row r="508" spans="1:14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N508" s="121"/>
    </row>
    <row r="509" spans="1:14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N509" s="121"/>
    </row>
    <row r="510" spans="1:14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N510" s="121"/>
    </row>
    <row r="511" spans="1:14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N511" s="121"/>
    </row>
    <row r="512" spans="1:14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N512" s="121"/>
    </row>
    <row r="513" spans="1:14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N513" s="121"/>
    </row>
    <row r="514" spans="1:14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N514" s="121"/>
    </row>
    <row r="515" spans="1:14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N515" s="121"/>
    </row>
    <row r="516" spans="1:14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N516" s="121"/>
    </row>
    <row r="517" spans="1:14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N517" s="121"/>
    </row>
    <row r="518" spans="1:14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N518" s="121"/>
    </row>
    <row r="519" spans="1:14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N519" s="121"/>
    </row>
    <row r="520" spans="1:14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N520" s="121"/>
    </row>
    <row r="521" spans="1:14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N521" s="121"/>
    </row>
    <row r="522" spans="1:14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N522" s="121"/>
    </row>
    <row r="523" spans="1:14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N523" s="121"/>
    </row>
    <row r="524" spans="1:14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N524" s="121"/>
    </row>
    <row r="525" spans="1:14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N525" s="121"/>
    </row>
    <row r="526" spans="1:14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N526" s="121"/>
    </row>
    <row r="527" spans="1:14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N527" s="121"/>
    </row>
    <row r="528" spans="1:14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N528" s="121"/>
    </row>
    <row r="529" spans="1:14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N529" s="121"/>
    </row>
    <row r="530" spans="1:14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N530" s="121"/>
    </row>
    <row r="531" spans="1:14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N531" s="121"/>
    </row>
    <row r="532" spans="1:14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N532" s="121"/>
    </row>
    <row r="533" spans="1:14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N533" s="121"/>
    </row>
    <row r="534" spans="1:14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N534" s="121"/>
    </row>
    <row r="535" spans="1:14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N535" s="121"/>
    </row>
    <row r="536" spans="1:14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N536" s="121"/>
    </row>
    <row r="537" spans="1:14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N537" s="121"/>
    </row>
    <row r="538" spans="1:14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N538" s="121"/>
    </row>
    <row r="539" spans="1:14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N539" s="121"/>
    </row>
    <row r="540" spans="1:14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N540" s="121"/>
    </row>
    <row r="541" spans="1:14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N541" s="121"/>
    </row>
    <row r="542" spans="1:14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N542" s="121"/>
    </row>
    <row r="543" spans="1:14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N543" s="121"/>
    </row>
    <row r="544" spans="1:14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N544" s="121"/>
    </row>
    <row r="545" spans="1:14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N545" s="121"/>
    </row>
    <row r="546" spans="1:14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N546" s="121"/>
    </row>
    <row r="547" spans="1:14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N547" s="121"/>
    </row>
    <row r="548" spans="1:14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N548" s="121"/>
    </row>
    <row r="549" spans="1:14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N549" s="121"/>
    </row>
    <row r="550" spans="1:14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N550" s="121"/>
    </row>
    <row r="551" spans="1:14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N551" s="121"/>
    </row>
    <row r="552" spans="1:14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N552" s="121"/>
    </row>
    <row r="553" spans="1:14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N553" s="121"/>
    </row>
    <row r="554" spans="1:14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N554" s="121"/>
    </row>
    <row r="555" spans="1:14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N555" s="121"/>
    </row>
    <row r="556" spans="1:14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N556" s="121"/>
    </row>
    <row r="557" spans="1:14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N557" s="121"/>
    </row>
    <row r="558" spans="1:14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N558" s="121"/>
    </row>
    <row r="559" spans="1:14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N559" s="121"/>
    </row>
    <row r="560" spans="1:14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N560" s="121"/>
    </row>
    <row r="561" spans="1:14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N561" s="121"/>
    </row>
    <row r="562" spans="1:14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N562" s="121"/>
    </row>
    <row r="563" spans="1:14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N563" s="121"/>
    </row>
    <row r="564" spans="1:14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N564" s="121"/>
    </row>
    <row r="565" spans="1:14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N565" s="121"/>
    </row>
    <row r="566" spans="1:14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N566" s="121"/>
    </row>
    <row r="567" spans="1:14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N567" s="121"/>
    </row>
    <row r="568" spans="1:14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N568" s="121"/>
    </row>
    <row r="569" spans="1:14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N569" s="121"/>
    </row>
    <row r="570" spans="1:14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N570" s="121"/>
    </row>
    <row r="571" spans="1:14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N571" s="121"/>
    </row>
    <row r="572" spans="1:14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N572" s="121"/>
    </row>
    <row r="573" spans="1:14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N573" s="121"/>
    </row>
    <row r="574" spans="1:14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N574" s="121"/>
    </row>
    <row r="575" spans="1:14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N575" s="121"/>
    </row>
    <row r="576" spans="1:14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N576" s="121"/>
    </row>
    <row r="577" spans="1:14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N577" s="121"/>
    </row>
    <row r="578" spans="1:14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N578" s="121"/>
    </row>
    <row r="579" spans="1:14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N579" s="121"/>
    </row>
    <row r="580" spans="1:14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N580" s="121"/>
    </row>
    <row r="581" spans="1:14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N581" s="121"/>
    </row>
    <row r="582" spans="1:14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N582" s="121"/>
    </row>
    <row r="583" spans="1:14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N583" s="121"/>
    </row>
    <row r="584" spans="1:14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N584" s="121"/>
    </row>
    <row r="585" spans="1:14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N585" s="121"/>
    </row>
    <row r="586" spans="1:14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N586" s="121"/>
    </row>
    <row r="587" spans="1:14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N587" s="121"/>
    </row>
    <row r="588" spans="1:14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N588" s="121"/>
    </row>
    <row r="589" spans="1:14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N589" s="121"/>
    </row>
    <row r="590" spans="1:14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N590" s="121"/>
    </row>
    <row r="591" spans="1:14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N591" s="121"/>
    </row>
    <row r="592" spans="1:14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N592" s="121"/>
    </row>
    <row r="593" spans="1:14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N593" s="121"/>
    </row>
    <row r="594" spans="1:14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N594" s="121"/>
    </row>
    <row r="595" spans="1:14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N595" s="121"/>
    </row>
    <row r="596" spans="1:14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N596" s="121"/>
    </row>
    <row r="597" spans="1:14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N597" s="121"/>
    </row>
    <row r="598" spans="1:14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N598" s="121"/>
    </row>
    <row r="599" spans="1:14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N599" s="121"/>
    </row>
    <row r="600" spans="1:14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N600" s="121"/>
    </row>
    <row r="601" spans="1:14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N601" s="121"/>
    </row>
    <row r="602" spans="1:14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N602" s="121"/>
    </row>
    <row r="603" spans="1:14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N603" s="121"/>
    </row>
    <row r="604" spans="1:14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N604" s="121"/>
    </row>
    <row r="605" spans="1:14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N605" s="121"/>
    </row>
    <row r="606" spans="1:14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N606" s="121"/>
    </row>
    <row r="607" spans="1:14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N607" s="121"/>
    </row>
    <row r="608" spans="1:14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N608" s="121"/>
    </row>
    <row r="609" spans="1:14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N609" s="121"/>
    </row>
    <row r="610" spans="1:14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N610" s="121"/>
    </row>
    <row r="611" spans="1:14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N611" s="121"/>
    </row>
    <row r="612" spans="1:14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N612" s="121"/>
    </row>
    <row r="613" spans="1:14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N613" s="121"/>
    </row>
    <row r="614" spans="1:14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N614" s="121"/>
    </row>
    <row r="615" spans="1:14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N615" s="121"/>
    </row>
    <row r="616" spans="1:14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N616" s="121"/>
    </row>
    <row r="617" spans="1:14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N617" s="121"/>
    </row>
    <row r="618" spans="1:14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N618" s="121"/>
    </row>
    <row r="619" spans="1:14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N619" s="121"/>
    </row>
    <row r="620" spans="1:14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N620" s="121"/>
    </row>
    <row r="621" spans="1:14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N621" s="121"/>
    </row>
    <row r="622" spans="1:14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N622" s="121"/>
    </row>
    <row r="623" spans="1:14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N623" s="121"/>
    </row>
    <row r="624" spans="1:14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N624" s="121"/>
    </row>
    <row r="625" spans="1:14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N625" s="121"/>
    </row>
    <row r="626" spans="1:14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N626" s="121"/>
    </row>
    <row r="627" spans="1:14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N627" s="121"/>
    </row>
    <row r="628" spans="1:14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N628" s="121"/>
    </row>
    <row r="629" spans="1:14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N629" s="121"/>
    </row>
    <row r="630" spans="1:14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N630" s="121"/>
    </row>
    <row r="631" spans="1:14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N631" s="121"/>
    </row>
    <row r="632" spans="1:14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N632" s="121"/>
    </row>
    <row r="633" spans="1:14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N633" s="121"/>
    </row>
    <row r="634" spans="1:14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N634" s="121"/>
    </row>
    <row r="635" spans="1:14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N635" s="121"/>
    </row>
    <row r="636" spans="1:14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N636" s="121"/>
    </row>
    <row r="637" spans="1:14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N637" s="121"/>
    </row>
    <row r="638" spans="1:14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N638" s="121"/>
    </row>
    <row r="639" spans="1:14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N639" s="121"/>
    </row>
    <row r="640" spans="1:14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N640" s="121"/>
    </row>
    <row r="641" spans="1:14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N641" s="121"/>
    </row>
    <row r="642" spans="1:14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N642" s="121"/>
    </row>
    <row r="643" spans="1:14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N643" s="121"/>
    </row>
    <row r="644" spans="1:14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N644" s="121"/>
    </row>
    <row r="645" spans="1:14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N645" s="121"/>
    </row>
    <row r="646" spans="1:14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N646" s="121"/>
    </row>
    <row r="647" spans="1:14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N647" s="121"/>
    </row>
    <row r="648" spans="1:14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N648" s="121"/>
    </row>
    <row r="649" spans="1:14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N649" s="121"/>
    </row>
    <row r="650" spans="1:14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N650" s="121"/>
    </row>
    <row r="651" spans="1:14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N651" s="121"/>
    </row>
    <row r="652" spans="1:14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N652" s="121"/>
    </row>
    <row r="653" spans="1:14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N653" s="121"/>
    </row>
    <row r="654" spans="1:14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N654" s="121"/>
    </row>
    <row r="655" spans="1:14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N655" s="121"/>
    </row>
    <row r="656" spans="1:14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N656" s="121"/>
    </row>
    <row r="657" spans="1:14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N657" s="121"/>
    </row>
    <row r="658" spans="1:14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N658" s="121"/>
    </row>
    <row r="659" spans="1:14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N659" s="121"/>
    </row>
    <row r="660" spans="1:14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N660" s="121"/>
    </row>
    <row r="661" spans="1:14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N661" s="121"/>
    </row>
    <row r="662" spans="1:14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N662" s="121"/>
    </row>
    <row r="663" spans="1:14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N663" s="121"/>
    </row>
    <row r="664" spans="1:14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N664" s="121"/>
    </row>
    <row r="665" spans="1:14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N665" s="121"/>
    </row>
    <row r="666" spans="1:14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N666" s="121"/>
    </row>
    <row r="667" spans="1:14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N667" s="121"/>
    </row>
    <row r="668" spans="1:14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N668" s="121"/>
    </row>
    <row r="669" spans="1:14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N669" s="121"/>
    </row>
    <row r="670" spans="1:14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N670" s="121"/>
    </row>
    <row r="671" spans="1:14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N671" s="121"/>
    </row>
    <row r="672" spans="1:14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N672" s="121"/>
    </row>
    <row r="673" spans="1:14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N673" s="121"/>
    </row>
    <row r="674" spans="1:14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N674" s="121"/>
    </row>
    <row r="675" spans="1:14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N675" s="121"/>
    </row>
    <row r="676" spans="1:14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N676" s="121"/>
    </row>
    <row r="677" spans="1:14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N677" s="121"/>
    </row>
    <row r="678" spans="1:14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N678" s="121"/>
    </row>
    <row r="679" spans="1:14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N679" s="121"/>
    </row>
    <row r="680" spans="1:14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N680" s="121"/>
    </row>
    <row r="681" spans="1:14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N681" s="121"/>
    </row>
    <row r="682" spans="1:14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N682" s="121"/>
    </row>
    <row r="683" spans="1:14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N683" s="121"/>
    </row>
    <row r="684" spans="1:14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N684" s="121"/>
    </row>
    <row r="685" spans="1:14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N685" s="121"/>
    </row>
    <row r="686" spans="1:14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N686" s="121"/>
    </row>
    <row r="687" spans="1:14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N687" s="121"/>
    </row>
    <row r="688" spans="1:14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N688" s="121"/>
    </row>
    <row r="689" spans="1:14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N689" s="121"/>
    </row>
    <row r="690" spans="1:14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N690" s="121"/>
    </row>
    <row r="691" spans="1:14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N691" s="121"/>
    </row>
    <row r="692" spans="1:14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N692" s="121"/>
    </row>
    <row r="693" spans="1:14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N693" s="121"/>
    </row>
    <row r="694" spans="1:14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N694" s="121"/>
    </row>
    <row r="695" spans="1:14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N695" s="121"/>
    </row>
    <row r="696" spans="1:14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N696" s="121"/>
    </row>
    <row r="697" spans="1:14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N697" s="121"/>
    </row>
    <row r="698" spans="1:14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N698" s="121"/>
    </row>
    <row r="699" spans="1:14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N699" s="121"/>
    </row>
    <row r="700" spans="1:14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N700" s="121"/>
    </row>
    <row r="701" spans="1:14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N701" s="121"/>
    </row>
    <row r="702" spans="1:14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N702" s="121"/>
    </row>
    <row r="703" spans="1:14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N703" s="121"/>
    </row>
    <row r="704" spans="1:14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N704" s="121"/>
    </row>
    <row r="705" spans="1:14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N705" s="121"/>
    </row>
    <row r="706" spans="1:14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N706" s="121"/>
    </row>
    <row r="707" spans="1:14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N707" s="121"/>
    </row>
    <row r="708" spans="1:14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N708" s="121"/>
    </row>
    <row r="709" spans="1:14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N709" s="121"/>
    </row>
    <row r="710" spans="1:14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N710" s="121"/>
    </row>
    <row r="711" spans="1:14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N711" s="121"/>
    </row>
    <row r="712" spans="1:14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N712" s="121"/>
    </row>
    <row r="713" spans="1:14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N713" s="121"/>
    </row>
    <row r="714" spans="1:14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N714" s="121"/>
    </row>
    <row r="715" spans="1:14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N715" s="121"/>
    </row>
    <row r="716" spans="1:14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N716" s="121"/>
    </row>
    <row r="717" spans="1:14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N717" s="121"/>
    </row>
    <row r="718" spans="1:14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N718" s="121"/>
    </row>
    <row r="719" spans="1:14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N719" s="121"/>
    </row>
    <row r="720" spans="1:14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N720" s="121"/>
    </row>
    <row r="721" spans="1:14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N721" s="121"/>
    </row>
    <row r="722" spans="1:14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N722" s="121"/>
    </row>
    <row r="723" spans="1:14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N723" s="121"/>
    </row>
    <row r="724" spans="1:14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N724" s="121"/>
    </row>
    <row r="725" spans="1:14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N725" s="121"/>
    </row>
    <row r="726" spans="1:14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N726" s="121"/>
    </row>
    <row r="727" spans="1:14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N727" s="121"/>
    </row>
    <row r="728" spans="1:14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N728" s="121"/>
    </row>
    <row r="729" spans="1:14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N729" s="121"/>
    </row>
    <row r="730" spans="1:14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N730" s="121"/>
    </row>
    <row r="731" spans="1:14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N731" s="121"/>
    </row>
    <row r="732" spans="1:14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N732" s="121"/>
    </row>
    <row r="733" spans="1:14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N733" s="121"/>
    </row>
    <row r="734" spans="1:14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N734" s="121"/>
    </row>
    <row r="735" spans="1:14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N735" s="121"/>
    </row>
    <row r="736" spans="1:14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N736" s="121"/>
    </row>
    <row r="737" spans="1:14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N737" s="121"/>
    </row>
    <row r="738" spans="1:14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N738" s="121"/>
    </row>
    <row r="739" spans="1:14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N739" s="121"/>
    </row>
    <row r="740" spans="1:14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N740" s="121"/>
    </row>
    <row r="741" spans="1:14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N741" s="121"/>
    </row>
    <row r="742" spans="1:14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N742" s="121"/>
    </row>
    <row r="743" spans="1:14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N743" s="121"/>
    </row>
    <row r="744" spans="1:14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N744" s="121"/>
    </row>
    <row r="745" spans="1:14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N745" s="121"/>
    </row>
    <row r="746" spans="1:14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N746" s="121"/>
    </row>
    <row r="747" spans="1:14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N747" s="121"/>
    </row>
    <row r="748" spans="1:14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N748" s="121"/>
    </row>
    <row r="749" spans="1:14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N749" s="121"/>
    </row>
    <row r="750" spans="1:14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N750" s="121"/>
    </row>
    <row r="751" spans="1:14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N751" s="121"/>
    </row>
    <row r="752" spans="1:14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N752" s="121"/>
    </row>
    <row r="753" spans="1:14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N753" s="121"/>
    </row>
    <row r="754" spans="1:14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N754" s="121"/>
    </row>
    <row r="755" spans="1:14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N755" s="121"/>
    </row>
    <row r="756" spans="1:14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N756" s="121"/>
    </row>
    <row r="757" spans="1:14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N757" s="121"/>
    </row>
    <row r="758" spans="1:14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N758" s="121"/>
    </row>
    <row r="759" spans="1:14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N759" s="121"/>
    </row>
    <row r="760" spans="1:14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N760" s="121"/>
    </row>
    <row r="761" spans="1:14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N761" s="121"/>
    </row>
    <row r="762" spans="1:14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N762" s="121"/>
    </row>
    <row r="763" spans="1:14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N763" s="121"/>
    </row>
    <row r="764" spans="1:14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N764" s="121"/>
    </row>
    <row r="765" spans="1:14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N765" s="121"/>
    </row>
    <row r="766" spans="1:14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N766" s="121"/>
    </row>
    <row r="767" spans="1:14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N767" s="121"/>
    </row>
    <row r="768" spans="1:14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N768" s="121"/>
    </row>
    <row r="769" spans="1:14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N769" s="121"/>
    </row>
    <row r="770" spans="1:14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N770" s="121"/>
    </row>
    <row r="771" spans="1:14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N771" s="121"/>
    </row>
    <row r="772" spans="1:14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N772" s="121"/>
    </row>
    <row r="773" spans="1:14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N773" s="121"/>
    </row>
    <row r="774" spans="1:14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N774" s="121"/>
    </row>
    <row r="775" spans="1:14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N775" s="121"/>
    </row>
    <row r="776" spans="1:14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N776" s="121"/>
    </row>
    <row r="777" spans="1:14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N777" s="121"/>
    </row>
    <row r="778" spans="1:14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N778" s="121"/>
    </row>
    <row r="779" spans="1:14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N779" s="121"/>
    </row>
    <row r="780" spans="1:14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N780" s="121"/>
    </row>
    <row r="781" spans="1:14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N781" s="121"/>
    </row>
    <row r="782" spans="1:14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N782" s="121"/>
    </row>
    <row r="783" spans="1:14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N783" s="121"/>
    </row>
    <row r="784" spans="1:14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N784" s="121"/>
    </row>
    <row r="785" spans="1:14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N785" s="121"/>
    </row>
    <row r="786" spans="1:14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N786" s="121"/>
    </row>
    <row r="787" spans="1:14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N787" s="121"/>
    </row>
    <row r="788" spans="1:14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N788" s="121"/>
    </row>
    <row r="789" spans="1:14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N789" s="121"/>
    </row>
    <row r="790" spans="1:14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N790" s="121"/>
    </row>
    <row r="791" spans="1:14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N791" s="121"/>
    </row>
    <row r="792" spans="1:14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N792" s="121"/>
    </row>
    <row r="793" spans="1:14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N793" s="121"/>
    </row>
    <row r="794" spans="1:14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N794" s="121"/>
    </row>
    <row r="795" spans="1:14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N795" s="121"/>
    </row>
    <row r="796" spans="1:14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N796" s="121"/>
    </row>
    <row r="797" spans="1:14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N797" s="121"/>
    </row>
    <row r="798" spans="1:14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N798" s="121"/>
    </row>
    <row r="799" spans="1:14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N799" s="121"/>
    </row>
    <row r="800" spans="1:14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N800" s="121"/>
    </row>
    <row r="801" spans="1:14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N801" s="121"/>
    </row>
    <row r="802" spans="1:14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N802" s="121"/>
    </row>
    <row r="803" spans="1:14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N803" s="121"/>
    </row>
    <row r="804" spans="1:14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N804" s="121"/>
    </row>
    <row r="805" spans="1:14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N805" s="121"/>
    </row>
    <row r="806" spans="1:14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N806" s="121"/>
    </row>
    <row r="807" spans="1:14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N807" s="121"/>
    </row>
    <row r="808" spans="1:14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N808" s="121"/>
    </row>
    <row r="809" spans="1:14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N809" s="121"/>
    </row>
    <row r="810" spans="1:14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N810" s="121"/>
    </row>
    <row r="811" spans="1:14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N811" s="121"/>
    </row>
    <row r="812" spans="1:14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N812" s="121"/>
    </row>
    <row r="813" spans="1:14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N813" s="121"/>
    </row>
    <row r="814" spans="1:14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N814" s="121"/>
    </row>
    <row r="815" spans="1:14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N815" s="121"/>
    </row>
    <row r="816" spans="1:14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N816" s="121"/>
    </row>
    <row r="817" spans="1:14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N817" s="121"/>
    </row>
    <row r="818" spans="1:14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N818" s="121"/>
    </row>
    <row r="819" spans="1:14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N819" s="121"/>
    </row>
    <row r="820" spans="1:14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N820" s="121"/>
    </row>
    <row r="821" spans="1:14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N821" s="121"/>
    </row>
    <row r="822" spans="1:14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N822" s="121"/>
    </row>
    <row r="823" spans="1:14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N823" s="121"/>
    </row>
    <row r="824" spans="1:14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N824" s="121"/>
    </row>
    <row r="825" spans="1:14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N825" s="121"/>
    </row>
    <row r="826" spans="1:14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N826" s="121"/>
    </row>
    <row r="827" spans="1:14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N827" s="121"/>
    </row>
    <row r="828" spans="1:14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N828" s="121"/>
    </row>
    <row r="829" spans="1:14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N829" s="121"/>
    </row>
    <row r="830" spans="1:14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N830" s="121"/>
    </row>
    <row r="831" spans="1:14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N831" s="121"/>
    </row>
    <row r="832" spans="1:14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N832" s="121"/>
    </row>
    <row r="833" spans="1:14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N833" s="121"/>
    </row>
    <row r="834" spans="1:14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N834" s="121"/>
    </row>
    <row r="835" spans="1:14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N835" s="121"/>
    </row>
    <row r="836" spans="1:14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N836" s="121"/>
    </row>
    <row r="837" spans="1:14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N837" s="121"/>
    </row>
    <row r="838" spans="1:14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N838" s="121"/>
    </row>
    <row r="839" spans="1:14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N839" s="121"/>
    </row>
    <row r="840" spans="1:14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N840" s="121"/>
    </row>
    <row r="841" spans="1:14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N841" s="121"/>
    </row>
    <row r="842" spans="1:14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N842" s="121"/>
    </row>
    <row r="843" spans="1:14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N843" s="121"/>
    </row>
    <row r="844" spans="1:14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N844" s="121"/>
    </row>
    <row r="845" spans="1:14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N845" s="121"/>
    </row>
    <row r="846" spans="1:14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N846" s="121"/>
    </row>
    <row r="847" spans="1:14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N847" s="121"/>
    </row>
    <row r="848" spans="1:14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N848" s="121"/>
    </row>
    <row r="849" spans="1:14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N849" s="121"/>
    </row>
    <row r="850" spans="1:14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N850" s="121"/>
    </row>
    <row r="851" spans="1:14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N851" s="121"/>
    </row>
    <row r="852" spans="1:14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N852" s="121"/>
    </row>
    <row r="853" spans="1:14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N853" s="121"/>
    </row>
    <row r="854" spans="1:14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N854" s="121"/>
    </row>
    <row r="855" spans="1:14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N855" s="121"/>
    </row>
    <row r="856" spans="1:14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N856" s="121"/>
    </row>
    <row r="857" spans="1:14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N857" s="121"/>
    </row>
    <row r="858" spans="1:14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N858" s="121"/>
    </row>
    <row r="859" spans="1:14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N859" s="121"/>
    </row>
    <row r="860" spans="1:14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N860" s="121"/>
    </row>
    <row r="861" spans="1:14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N861" s="121"/>
    </row>
    <row r="862" spans="1:14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N862" s="121"/>
    </row>
    <row r="863" spans="1:14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N863" s="121"/>
    </row>
    <row r="864" spans="1:14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N864" s="121"/>
    </row>
    <row r="865" spans="1:14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N865" s="121"/>
    </row>
    <row r="866" spans="1:14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N866" s="121"/>
    </row>
    <row r="867" spans="1:14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N867" s="121"/>
    </row>
    <row r="868" spans="1:14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N868" s="121"/>
    </row>
    <row r="869" spans="1:14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N869" s="121"/>
    </row>
    <row r="870" spans="1:14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N870" s="121"/>
    </row>
    <row r="871" spans="1:14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N871" s="121"/>
    </row>
    <row r="872" spans="1:14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N872" s="121"/>
    </row>
    <row r="873" spans="1:14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N873" s="121"/>
    </row>
    <row r="874" spans="1:14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N874" s="121"/>
    </row>
    <row r="875" spans="1:14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N875" s="121"/>
    </row>
    <row r="876" spans="1:14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N876" s="121"/>
    </row>
    <row r="877" spans="1:14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N877" s="121"/>
    </row>
    <row r="878" spans="1:14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N878" s="121"/>
    </row>
    <row r="879" spans="1:14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N879" s="121"/>
    </row>
    <row r="880" spans="1:14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N880" s="121"/>
    </row>
    <row r="881" spans="1:14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N881" s="121"/>
    </row>
    <row r="882" spans="1:14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N882" s="121"/>
    </row>
    <row r="883" spans="1:14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N883" s="121"/>
    </row>
    <row r="884" spans="1:14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N884" s="121"/>
    </row>
    <row r="885" spans="1:14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N885" s="121"/>
    </row>
    <row r="886" spans="1:14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N886" s="121"/>
    </row>
    <row r="887" spans="1:14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N887" s="121"/>
    </row>
    <row r="888" spans="1:14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N888" s="121"/>
    </row>
    <row r="889" spans="1:14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N889" s="121"/>
    </row>
    <row r="890" spans="1:14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N890" s="121"/>
    </row>
    <row r="891" spans="1:14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N891" s="121"/>
    </row>
    <row r="892" spans="1:14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N892" s="121"/>
    </row>
    <row r="893" spans="1:14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N893" s="121"/>
    </row>
    <row r="894" spans="1:14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N894" s="121"/>
    </row>
    <row r="895" spans="1:14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N895" s="121"/>
    </row>
    <row r="896" spans="1:14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N896" s="121"/>
    </row>
    <row r="897" spans="1:14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N897" s="121"/>
    </row>
    <row r="898" spans="1:14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N898" s="121"/>
    </row>
    <row r="899" spans="1:14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N899" s="121"/>
    </row>
    <row r="900" spans="1:14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N900" s="121"/>
    </row>
    <row r="901" spans="1:14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N901" s="121"/>
    </row>
    <row r="902" spans="1:14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N902" s="121"/>
    </row>
    <row r="903" spans="1:14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N903" s="121"/>
    </row>
    <row r="904" spans="1:14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N904" s="121"/>
    </row>
    <row r="905" spans="1:14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N905" s="121"/>
    </row>
    <row r="906" spans="1:14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N906" s="121"/>
    </row>
    <row r="907" spans="1:14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N907" s="121"/>
    </row>
    <row r="908" spans="1:14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N908" s="121"/>
    </row>
    <row r="909" spans="1:14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N909" s="121"/>
    </row>
    <row r="910" spans="1:14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N910" s="121"/>
    </row>
    <row r="911" spans="1:14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N911" s="121"/>
    </row>
    <row r="912" spans="1:14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N912" s="121"/>
    </row>
    <row r="913" spans="1:14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N913" s="121"/>
    </row>
    <row r="914" spans="1:14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N914" s="121"/>
    </row>
    <row r="915" spans="1:14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N915" s="121"/>
    </row>
    <row r="916" spans="1:14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N916" s="121"/>
    </row>
    <row r="917" spans="1:14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N917" s="121"/>
    </row>
    <row r="918" spans="1:14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N918" s="121"/>
    </row>
    <row r="919" spans="1:14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N919" s="121"/>
    </row>
    <row r="920" spans="1:14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N920" s="121"/>
    </row>
    <row r="921" spans="1:14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N921" s="121"/>
    </row>
    <row r="922" spans="1:14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N922" s="121"/>
    </row>
    <row r="923" spans="1:14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N923" s="121"/>
    </row>
    <row r="924" spans="1:14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N924" s="121"/>
    </row>
    <row r="925" spans="1:14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N925" s="121"/>
    </row>
    <row r="926" spans="1:14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N926" s="121"/>
    </row>
    <row r="927" spans="1:14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N927" s="121"/>
    </row>
    <row r="928" spans="1:14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N928" s="121"/>
    </row>
    <row r="929" spans="1:14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N929" s="121"/>
    </row>
    <row r="930" spans="1:14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N930" s="121"/>
    </row>
    <row r="931" spans="1:14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N931" s="121"/>
    </row>
    <row r="932" spans="1:14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N932" s="121"/>
    </row>
    <row r="933" spans="1:14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N933" s="121"/>
    </row>
    <row r="934" spans="1:14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N934" s="121"/>
    </row>
    <row r="935" spans="1:14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N935" s="121"/>
    </row>
    <row r="936" spans="1:14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N936" s="121"/>
    </row>
    <row r="937" spans="1:14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N937" s="121"/>
    </row>
    <row r="938" spans="1:14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N938" s="121"/>
    </row>
    <row r="939" spans="1:14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N939" s="121"/>
    </row>
    <row r="940" spans="1:14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N940" s="121"/>
    </row>
    <row r="941" spans="1:14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N941" s="121"/>
    </row>
    <row r="942" spans="1:14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N942" s="121"/>
    </row>
    <row r="943" spans="1:14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N943" s="121"/>
    </row>
    <row r="944" spans="1:14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N944" s="121"/>
    </row>
    <row r="945" spans="1:14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N945" s="121"/>
    </row>
    <row r="946" spans="1:14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N946" s="121"/>
    </row>
    <row r="947" spans="1:14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N947" s="121"/>
    </row>
    <row r="948" spans="1:14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N948" s="121"/>
    </row>
    <row r="949" spans="1:14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N949" s="121"/>
    </row>
    <row r="950" spans="1:14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N950" s="121"/>
    </row>
    <row r="951" spans="1:14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N951" s="121"/>
    </row>
    <row r="952" spans="1:14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N952" s="121"/>
    </row>
    <row r="953" spans="1:14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N953" s="121"/>
    </row>
    <row r="954" spans="1:14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N954" s="121"/>
    </row>
    <row r="955" spans="1:14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N955" s="121"/>
    </row>
    <row r="956" spans="1:14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N956" s="121"/>
    </row>
    <row r="957" spans="1:14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N957" s="121"/>
    </row>
    <row r="958" spans="1:14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N958" s="121"/>
    </row>
    <row r="959" spans="1:14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N959" s="121"/>
    </row>
    <row r="960" spans="1:14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N960" s="121"/>
    </row>
    <row r="961" spans="1:14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N961" s="121"/>
    </row>
    <row r="962" spans="1:14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N962" s="121"/>
    </row>
    <row r="963" spans="1:14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N963" s="121"/>
    </row>
    <row r="964" spans="1:14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N964" s="121"/>
    </row>
    <row r="965" spans="1:14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N965" s="121"/>
    </row>
    <row r="966" spans="1:14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N966" s="121"/>
    </row>
    <row r="967" spans="1:14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N967" s="121"/>
    </row>
    <row r="968" spans="1:14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N968" s="121"/>
    </row>
    <row r="969" spans="1:14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N969" s="121"/>
    </row>
    <row r="970" spans="1:14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N970" s="121"/>
    </row>
    <row r="971" spans="1:14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N971" s="121"/>
    </row>
    <row r="972" spans="1:14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N972" s="121"/>
    </row>
    <row r="973" spans="1:14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N973" s="121"/>
    </row>
    <row r="974" spans="1:14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N974" s="121"/>
    </row>
    <row r="975" spans="1:14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N975" s="121"/>
    </row>
    <row r="976" spans="1:14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N976" s="121"/>
    </row>
    <row r="977" spans="1:14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N977" s="121"/>
    </row>
    <row r="978" spans="1:14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N978" s="121"/>
    </row>
    <row r="979" spans="1:14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N979" s="121"/>
    </row>
    <row r="980" spans="1:14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N980" s="121"/>
    </row>
    <row r="981" spans="1:14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N981" s="121"/>
    </row>
    <row r="982" spans="1:14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N982" s="121"/>
    </row>
    <row r="983" spans="1:14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N983" s="121"/>
    </row>
    <row r="984" spans="1:14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N984" s="121"/>
    </row>
    <row r="985" spans="1:14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N985" s="121"/>
    </row>
    <row r="986" spans="1:14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N986" s="121"/>
    </row>
    <row r="987" spans="1:14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N987" s="121"/>
    </row>
    <row r="988" spans="1:14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N988" s="121"/>
    </row>
    <row r="989" spans="1:14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N989" s="121"/>
    </row>
    <row r="990" spans="1:14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N990" s="121"/>
    </row>
    <row r="991" spans="1:14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N991" s="121"/>
    </row>
    <row r="992" spans="1:14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N992" s="121"/>
    </row>
    <row r="993" spans="1:14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N993" s="121"/>
    </row>
    <row r="994" spans="1:14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N994" s="121"/>
    </row>
    <row r="995" spans="1:14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N995" s="121"/>
    </row>
    <row r="996" spans="1:14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N996" s="121"/>
    </row>
    <row r="997" spans="1:14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N997" s="121"/>
    </row>
    <row r="998" spans="1:14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N998" s="121"/>
    </row>
    <row r="999" spans="1:14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N999" s="121"/>
    </row>
    <row r="1000" spans="1:14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N1000" s="121"/>
    </row>
    <row r="1001" spans="1:14" x14ac:dyDescent="0.3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N1001" s="121"/>
    </row>
    <row r="1002" spans="1:14" x14ac:dyDescent="0.3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N1002" s="121"/>
    </row>
    <row r="1003" spans="1:14" x14ac:dyDescent="0.3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N1003" s="121"/>
    </row>
    <row r="1004" spans="1:14" x14ac:dyDescent="0.3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N1004" s="121"/>
    </row>
    <row r="1005" spans="1:14" x14ac:dyDescent="0.3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N1005" s="121"/>
    </row>
    <row r="1006" spans="1:14" x14ac:dyDescent="0.3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N1006" s="121"/>
    </row>
    <row r="1007" spans="1:14" x14ac:dyDescent="0.3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N1007" s="121"/>
    </row>
    <row r="1008" spans="1:14" x14ac:dyDescent="0.3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N1008" s="121"/>
    </row>
    <row r="1009" spans="1:14" x14ac:dyDescent="0.3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N1009" s="121"/>
    </row>
    <row r="1010" spans="1:14" x14ac:dyDescent="0.3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N1010" s="121"/>
    </row>
    <row r="1011" spans="1:14" x14ac:dyDescent="0.3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N1011" s="121"/>
    </row>
    <row r="1012" spans="1:14" x14ac:dyDescent="0.3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N1012" s="121"/>
    </row>
    <row r="1013" spans="1:14" x14ac:dyDescent="0.3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N1013" s="121"/>
    </row>
    <row r="1014" spans="1:14" x14ac:dyDescent="0.3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N1014" s="121"/>
    </row>
    <row r="1015" spans="1:14" x14ac:dyDescent="0.3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N1015" s="121"/>
    </row>
    <row r="1016" spans="1:14" x14ac:dyDescent="0.3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N1016" s="121"/>
    </row>
    <row r="1017" spans="1:14" x14ac:dyDescent="0.3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N1017" s="121"/>
    </row>
    <row r="1018" spans="1:14" x14ac:dyDescent="0.3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N1018" s="121"/>
    </row>
    <row r="1019" spans="1:14" x14ac:dyDescent="0.3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N1019" s="121"/>
    </row>
    <row r="1020" spans="1:14" x14ac:dyDescent="0.3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N1020" s="121"/>
    </row>
    <row r="1021" spans="1:14" x14ac:dyDescent="0.3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N1021" s="121"/>
    </row>
    <row r="1022" spans="1:14" x14ac:dyDescent="0.3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N1022" s="121"/>
    </row>
    <row r="1023" spans="1:14" x14ac:dyDescent="0.3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N1023" s="121"/>
    </row>
    <row r="1024" spans="1:14" x14ac:dyDescent="0.3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N1024" s="121"/>
    </row>
    <row r="1025" spans="1:14" x14ac:dyDescent="0.3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N1025" s="121"/>
    </row>
    <row r="1026" spans="1:14" x14ac:dyDescent="0.3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N1026" s="121"/>
    </row>
    <row r="1027" spans="1:14" x14ac:dyDescent="0.3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N1027" s="121"/>
    </row>
    <row r="1028" spans="1:14" x14ac:dyDescent="0.3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N1028" s="121"/>
    </row>
    <row r="1029" spans="1:14" x14ac:dyDescent="0.3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N1029" s="121"/>
    </row>
    <row r="1030" spans="1:14" x14ac:dyDescent="0.3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N1030" s="121"/>
    </row>
    <row r="1031" spans="1:14" x14ac:dyDescent="0.3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N1031" s="121"/>
    </row>
    <row r="1032" spans="1:14" x14ac:dyDescent="0.3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N1032" s="121"/>
    </row>
    <row r="1033" spans="1:14" x14ac:dyDescent="0.3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N1033" s="121"/>
    </row>
    <row r="1034" spans="1:14" x14ac:dyDescent="0.3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N1034" s="121"/>
    </row>
    <row r="1035" spans="1:14" x14ac:dyDescent="0.3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N1035" s="121"/>
    </row>
    <row r="1036" spans="1:14" x14ac:dyDescent="0.3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N1036" s="121"/>
    </row>
    <row r="1037" spans="1:14" x14ac:dyDescent="0.3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N1037" s="121"/>
    </row>
    <row r="1038" spans="1:14" x14ac:dyDescent="0.3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N1038" s="121"/>
    </row>
    <row r="1039" spans="1:14" x14ac:dyDescent="0.3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N1039" s="121"/>
    </row>
    <row r="1040" spans="1:14" x14ac:dyDescent="0.3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N1040" s="121"/>
    </row>
    <row r="1041" spans="1:14" x14ac:dyDescent="0.3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N1041" s="121"/>
    </row>
    <row r="1042" spans="1:14" x14ac:dyDescent="0.3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N1042" s="121"/>
    </row>
    <row r="1043" spans="1:14" x14ac:dyDescent="0.3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N1043" s="121"/>
    </row>
    <row r="1044" spans="1:14" x14ac:dyDescent="0.3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N1044" s="121"/>
    </row>
    <row r="1045" spans="1:14" x14ac:dyDescent="0.3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N1045" s="121"/>
    </row>
    <row r="1046" spans="1:14" x14ac:dyDescent="0.3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N1046" s="121"/>
    </row>
    <row r="1047" spans="1:14" x14ac:dyDescent="0.3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N1047" s="121"/>
    </row>
    <row r="1048" spans="1:14" x14ac:dyDescent="0.3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N1048" s="121"/>
    </row>
    <row r="1049" spans="1:14" x14ac:dyDescent="0.3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N1049" s="121"/>
    </row>
    <row r="1050" spans="1:14" x14ac:dyDescent="0.3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N1050" s="121"/>
    </row>
    <row r="1051" spans="1:14" x14ac:dyDescent="0.3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N1051" s="121"/>
    </row>
    <row r="1052" spans="1:14" x14ac:dyDescent="0.3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N1052" s="121"/>
    </row>
    <row r="1053" spans="1:14" x14ac:dyDescent="0.3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N1053" s="121"/>
    </row>
    <row r="1054" spans="1:14" x14ac:dyDescent="0.3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N1054" s="121"/>
    </row>
    <row r="1055" spans="1:14" x14ac:dyDescent="0.3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N1055" s="121"/>
    </row>
    <row r="1056" spans="1:14" x14ac:dyDescent="0.3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N1056" s="121"/>
    </row>
    <row r="1057" spans="1:14" x14ac:dyDescent="0.3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N1057" s="121"/>
    </row>
    <row r="1058" spans="1:14" x14ac:dyDescent="0.3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N1058" s="121"/>
    </row>
    <row r="1059" spans="1:14" x14ac:dyDescent="0.3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N1059" s="121"/>
    </row>
    <row r="1060" spans="1:14" x14ac:dyDescent="0.3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N1060" s="121"/>
    </row>
    <row r="1061" spans="1:14" x14ac:dyDescent="0.3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N1061" s="121"/>
    </row>
    <row r="1062" spans="1:14" x14ac:dyDescent="0.3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N1062" s="121"/>
    </row>
    <row r="1063" spans="1:14" x14ac:dyDescent="0.3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N1063" s="121"/>
    </row>
    <row r="1064" spans="1:14" x14ac:dyDescent="0.3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N1064" s="121"/>
    </row>
    <row r="1065" spans="1:14" x14ac:dyDescent="0.3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N1065" s="121"/>
    </row>
    <row r="1066" spans="1:14" x14ac:dyDescent="0.3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N1066" s="121"/>
    </row>
    <row r="1067" spans="1:14" x14ac:dyDescent="0.3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N1067" s="121"/>
    </row>
    <row r="1068" spans="1:14" x14ac:dyDescent="0.3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N1068" s="121"/>
    </row>
    <row r="1069" spans="1:14" x14ac:dyDescent="0.3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N1069" s="121"/>
    </row>
    <row r="1070" spans="1:14" x14ac:dyDescent="0.3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N1070" s="121"/>
    </row>
    <row r="1071" spans="1:14" x14ac:dyDescent="0.3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N1071" s="121"/>
    </row>
    <row r="1072" spans="1:14" x14ac:dyDescent="0.3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N1072" s="121"/>
    </row>
    <row r="1073" spans="1:14" x14ac:dyDescent="0.3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N1073" s="121"/>
    </row>
    <row r="1074" spans="1:14" x14ac:dyDescent="0.3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N1074" s="121"/>
    </row>
    <row r="1075" spans="1:14" x14ac:dyDescent="0.3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N1075" s="121"/>
    </row>
    <row r="1076" spans="1:14" x14ac:dyDescent="0.3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N1076" s="121"/>
    </row>
    <row r="1077" spans="1:14" x14ac:dyDescent="0.3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N1077" s="121"/>
    </row>
    <row r="1078" spans="1:14" x14ac:dyDescent="0.3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N1078" s="121"/>
    </row>
    <row r="1079" spans="1:14" x14ac:dyDescent="0.3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N1079" s="121"/>
    </row>
    <row r="1080" spans="1:14" x14ac:dyDescent="0.3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N1080" s="121"/>
    </row>
    <row r="1081" spans="1:14" x14ac:dyDescent="0.3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N1081" s="121"/>
    </row>
    <row r="1082" spans="1:14" x14ac:dyDescent="0.3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N1082" s="121"/>
    </row>
    <row r="1083" spans="1:14" x14ac:dyDescent="0.3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N1083" s="121"/>
    </row>
    <row r="1084" spans="1:14" x14ac:dyDescent="0.3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N1084" s="121"/>
    </row>
    <row r="1085" spans="1:14" x14ac:dyDescent="0.3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N1085" s="121"/>
    </row>
    <row r="1086" spans="1:14" x14ac:dyDescent="0.3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N1086" s="121"/>
    </row>
    <row r="1087" spans="1:14" x14ac:dyDescent="0.3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N1087" s="121"/>
    </row>
    <row r="1088" spans="1:14" x14ac:dyDescent="0.3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N1088" s="121"/>
    </row>
    <row r="1089" spans="1:14" x14ac:dyDescent="0.3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N1089" s="121"/>
    </row>
    <row r="1090" spans="1:14" x14ac:dyDescent="0.3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N1090" s="121"/>
    </row>
    <row r="1091" spans="1:14" x14ac:dyDescent="0.3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N1091" s="121"/>
    </row>
    <row r="1092" spans="1:14" x14ac:dyDescent="0.3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N1092" s="121"/>
    </row>
    <row r="1093" spans="1:14" x14ac:dyDescent="0.3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N1093" s="121"/>
    </row>
    <row r="1094" spans="1:14" x14ac:dyDescent="0.3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N1094" s="121"/>
    </row>
    <row r="1095" spans="1:14" x14ac:dyDescent="0.3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N1095" s="121"/>
    </row>
    <row r="1096" spans="1:14" x14ac:dyDescent="0.3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N1096" s="121"/>
    </row>
    <row r="1097" spans="1:14" x14ac:dyDescent="0.3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N1097" s="121"/>
    </row>
    <row r="1098" spans="1:14" x14ac:dyDescent="0.3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N1098" s="121"/>
    </row>
    <row r="1099" spans="1:14" x14ac:dyDescent="0.3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N1099" s="121"/>
    </row>
    <row r="1100" spans="1:14" x14ac:dyDescent="0.3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N1100" s="121"/>
    </row>
    <row r="1101" spans="1:14" x14ac:dyDescent="0.3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N1101" s="121"/>
    </row>
    <row r="1102" spans="1:14" x14ac:dyDescent="0.3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N1102" s="121"/>
    </row>
    <row r="1103" spans="1:14" x14ac:dyDescent="0.3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N1103" s="121"/>
    </row>
    <row r="1104" spans="1:14" x14ac:dyDescent="0.3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N1104" s="121"/>
    </row>
    <row r="1105" spans="1:14" x14ac:dyDescent="0.3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N1105" s="121"/>
    </row>
    <row r="1106" spans="1:14" x14ac:dyDescent="0.3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N1106" s="121"/>
    </row>
    <row r="1107" spans="1:14" x14ac:dyDescent="0.3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N1107" s="121"/>
    </row>
    <row r="1108" spans="1:14" x14ac:dyDescent="0.3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N1108" s="121"/>
    </row>
    <row r="1109" spans="1:14" x14ac:dyDescent="0.3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N1109" s="121"/>
    </row>
    <row r="1110" spans="1:14" x14ac:dyDescent="0.3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N1110" s="121"/>
    </row>
    <row r="1111" spans="1:14" x14ac:dyDescent="0.3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N1111" s="121"/>
    </row>
    <row r="1112" spans="1:14" x14ac:dyDescent="0.3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N1112" s="121"/>
    </row>
    <row r="1113" spans="1:14" x14ac:dyDescent="0.3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N1113" s="121"/>
    </row>
    <row r="1114" spans="1:14" x14ac:dyDescent="0.3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N1114" s="121"/>
    </row>
    <row r="1115" spans="1:14" x14ac:dyDescent="0.3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N1115" s="121"/>
    </row>
    <row r="1116" spans="1:14" x14ac:dyDescent="0.3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N1116" s="121"/>
    </row>
    <row r="1117" spans="1:14" x14ac:dyDescent="0.3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N1117" s="121"/>
    </row>
    <row r="1118" spans="1:14" x14ac:dyDescent="0.3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N1118" s="121"/>
    </row>
    <row r="1119" spans="1:14" x14ac:dyDescent="0.3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N1119" s="121"/>
    </row>
    <row r="1120" spans="1:14" x14ac:dyDescent="0.3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N1120" s="121"/>
    </row>
    <row r="1121" spans="1:14" x14ac:dyDescent="0.3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N1121" s="121"/>
    </row>
    <row r="1122" spans="1:14" x14ac:dyDescent="0.3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N1122" s="121"/>
    </row>
    <row r="1123" spans="1:14" x14ac:dyDescent="0.3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N1123" s="121"/>
    </row>
    <row r="1124" spans="1:14" x14ac:dyDescent="0.3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N1124" s="121"/>
    </row>
    <row r="1125" spans="1:14" x14ac:dyDescent="0.3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N1125" s="121"/>
    </row>
    <row r="1126" spans="1:14" x14ac:dyDescent="0.3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N1126" s="121"/>
    </row>
    <row r="1127" spans="1:14" x14ac:dyDescent="0.3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N1127" s="121"/>
    </row>
    <row r="1128" spans="1:14" x14ac:dyDescent="0.3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N1128" s="121"/>
    </row>
    <row r="1129" spans="1:14" x14ac:dyDescent="0.3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N1129" s="121"/>
    </row>
    <row r="1130" spans="1:14" x14ac:dyDescent="0.3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N1130" s="121"/>
    </row>
    <row r="1131" spans="1:14" x14ac:dyDescent="0.3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N1131" s="121"/>
    </row>
    <row r="1132" spans="1:14" x14ac:dyDescent="0.3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N1132" s="121"/>
    </row>
    <row r="1133" spans="1:14" x14ac:dyDescent="0.3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N1133" s="121"/>
    </row>
    <row r="1134" spans="1:14" x14ac:dyDescent="0.3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N1134" s="121"/>
    </row>
    <row r="1135" spans="1:14" x14ac:dyDescent="0.3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N1135" s="121"/>
    </row>
    <row r="1136" spans="1:14" x14ac:dyDescent="0.3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N1136" s="121"/>
    </row>
    <row r="1137" spans="1:14" x14ac:dyDescent="0.3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N1137" s="121"/>
    </row>
    <row r="1138" spans="1:14" x14ac:dyDescent="0.3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N1138" s="121"/>
    </row>
    <row r="1139" spans="1:14" x14ac:dyDescent="0.3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N1139" s="121"/>
    </row>
    <row r="1140" spans="1:14" x14ac:dyDescent="0.3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N1140" s="121"/>
    </row>
    <row r="1141" spans="1:14" x14ac:dyDescent="0.3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N1141" s="121"/>
    </row>
    <row r="1142" spans="1:14" x14ac:dyDescent="0.3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N1142" s="121"/>
    </row>
    <row r="1143" spans="1:14" x14ac:dyDescent="0.3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N1143" s="121"/>
    </row>
    <row r="1144" spans="1:14" x14ac:dyDescent="0.3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N1144" s="121"/>
    </row>
    <row r="1145" spans="1:14" x14ac:dyDescent="0.3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N1145" s="121"/>
    </row>
    <row r="1146" spans="1:14" x14ac:dyDescent="0.3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N1146" s="121"/>
    </row>
    <row r="1147" spans="1:14" x14ac:dyDescent="0.3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N1147" s="121"/>
    </row>
    <row r="1148" spans="1:14" x14ac:dyDescent="0.3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N1148" s="121"/>
    </row>
    <row r="1149" spans="1:14" x14ac:dyDescent="0.3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N1149" s="121"/>
    </row>
    <row r="1150" spans="1:14" x14ac:dyDescent="0.3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N1150" s="121"/>
    </row>
    <row r="1151" spans="1:14" x14ac:dyDescent="0.3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N1151" s="121"/>
    </row>
    <row r="1152" spans="1:14" x14ac:dyDescent="0.3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N1152" s="121"/>
    </row>
    <row r="1153" spans="1:14" x14ac:dyDescent="0.3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N1153" s="121"/>
    </row>
    <row r="1154" spans="1:14" x14ac:dyDescent="0.3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N1154" s="121"/>
    </row>
    <row r="1155" spans="1:14" x14ac:dyDescent="0.3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N1155" s="121"/>
    </row>
    <row r="1156" spans="1:14" x14ac:dyDescent="0.3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N1156" s="121"/>
    </row>
    <row r="1157" spans="1:14" x14ac:dyDescent="0.3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N1157" s="121"/>
    </row>
    <row r="1158" spans="1:14" x14ac:dyDescent="0.3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N1158" s="121"/>
    </row>
    <row r="1159" spans="1:14" x14ac:dyDescent="0.3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N1159" s="121"/>
    </row>
    <row r="1160" spans="1:14" x14ac:dyDescent="0.3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N1160" s="121"/>
    </row>
    <row r="1161" spans="1:14" x14ac:dyDescent="0.3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N1161" s="121"/>
    </row>
    <row r="1162" spans="1:14" x14ac:dyDescent="0.3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N1162" s="121"/>
    </row>
    <row r="1163" spans="1:14" x14ac:dyDescent="0.3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N1163" s="121"/>
    </row>
    <row r="1164" spans="1:14" x14ac:dyDescent="0.3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N1164" s="121"/>
    </row>
    <row r="1165" spans="1:14" x14ac:dyDescent="0.3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N1165" s="121"/>
    </row>
    <row r="1166" spans="1:14" x14ac:dyDescent="0.3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N1166" s="121"/>
    </row>
    <row r="1167" spans="1:14" x14ac:dyDescent="0.3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N1167" s="121"/>
    </row>
    <row r="1168" spans="1:14" x14ac:dyDescent="0.3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N1168" s="121"/>
    </row>
    <row r="1169" spans="1:14" x14ac:dyDescent="0.3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N1169" s="121"/>
    </row>
    <row r="1170" spans="1:14" x14ac:dyDescent="0.3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N1170" s="121"/>
    </row>
    <row r="1171" spans="1:14" x14ac:dyDescent="0.3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N1171" s="121"/>
    </row>
    <row r="1172" spans="1:14" x14ac:dyDescent="0.3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N1172" s="121"/>
    </row>
    <row r="1173" spans="1:14" x14ac:dyDescent="0.3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N1173" s="121"/>
    </row>
    <row r="1174" spans="1:14" x14ac:dyDescent="0.3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N1174" s="121"/>
    </row>
    <row r="1175" spans="1:14" x14ac:dyDescent="0.3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N1175" s="121"/>
    </row>
    <row r="1176" spans="1:14" x14ac:dyDescent="0.3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N1176" s="121"/>
    </row>
    <row r="1177" spans="1:14" x14ac:dyDescent="0.3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N1177" s="121"/>
    </row>
    <row r="1178" spans="1:14" x14ac:dyDescent="0.3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N1178" s="121"/>
    </row>
    <row r="1179" spans="1:14" x14ac:dyDescent="0.3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N1179" s="121"/>
    </row>
    <row r="1180" spans="1:14" x14ac:dyDescent="0.3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N1180" s="121"/>
    </row>
    <row r="1181" spans="1:14" x14ac:dyDescent="0.3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N1181" s="121"/>
    </row>
    <row r="1182" spans="1:14" x14ac:dyDescent="0.3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N1182" s="121"/>
    </row>
    <row r="1183" spans="1:14" x14ac:dyDescent="0.3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N1183" s="121"/>
    </row>
    <row r="1184" spans="1:14" x14ac:dyDescent="0.3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N1184" s="121"/>
    </row>
    <row r="1185" spans="1:14" x14ac:dyDescent="0.3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N1185" s="121"/>
    </row>
    <row r="1186" spans="1:14" x14ac:dyDescent="0.3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N1186" s="121"/>
    </row>
    <row r="1187" spans="1:14" x14ac:dyDescent="0.3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N1187" s="121"/>
    </row>
    <row r="1188" spans="1:14" x14ac:dyDescent="0.3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N1188" s="121"/>
    </row>
    <row r="1189" spans="1:14" x14ac:dyDescent="0.3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N1189" s="121"/>
    </row>
    <row r="1190" spans="1:14" x14ac:dyDescent="0.3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N1190" s="121"/>
    </row>
    <row r="1191" spans="1:14" x14ac:dyDescent="0.3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N1191" s="121"/>
    </row>
    <row r="1192" spans="1:14" x14ac:dyDescent="0.3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N1192" s="121"/>
    </row>
    <row r="1193" spans="1:14" x14ac:dyDescent="0.3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N1193" s="121"/>
    </row>
    <row r="1194" spans="1:14" x14ac:dyDescent="0.3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N1194" s="121"/>
    </row>
    <row r="1195" spans="1:14" x14ac:dyDescent="0.3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N1195" s="121"/>
    </row>
    <row r="1196" spans="1:14" x14ac:dyDescent="0.3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N1196" s="121"/>
    </row>
    <row r="1197" spans="1:14" x14ac:dyDescent="0.3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N1197" s="121"/>
    </row>
    <row r="1198" spans="1:14" x14ac:dyDescent="0.3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N1198" s="121"/>
    </row>
    <row r="1199" spans="1:14" x14ac:dyDescent="0.3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N1199" s="121"/>
    </row>
    <row r="1200" spans="1:14" x14ac:dyDescent="0.3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N1200" s="121"/>
    </row>
    <row r="1201" spans="1:14" x14ac:dyDescent="0.3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N1201" s="121"/>
    </row>
    <row r="1202" spans="1:14" x14ac:dyDescent="0.3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N1202" s="121"/>
    </row>
    <row r="1203" spans="1:14" x14ac:dyDescent="0.3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N1203" s="121"/>
    </row>
    <row r="1204" spans="1:14" x14ac:dyDescent="0.3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N1204" s="121"/>
    </row>
    <row r="1205" spans="1:14" x14ac:dyDescent="0.3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N1205" s="121"/>
    </row>
    <row r="1206" spans="1:14" x14ac:dyDescent="0.3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N1206" s="121"/>
    </row>
    <row r="1207" spans="1:14" x14ac:dyDescent="0.3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N1207" s="121"/>
    </row>
    <row r="1208" spans="1:14" x14ac:dyDescent="0.3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N1208" s="121"/>
    </row>
    <row r="1209" spans="1:14" x14ac:dyDescent="0.3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N1209" s="121"/>
    </row>
    <row r="1210" spans="1:14" x14ac:dyDescent="0.3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N1210" s="121"/>
    </row>
    <row r="1211" spans="1:14" x14ac:dyDescent="0.3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N1211" s="121"/>
    </row>
    <row r="1212" spans="1:14" x14ac:dyDescent="0.3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N1212" s="121"/>
    </row>
    <row r="1213" spans="1:14" x14ac:dyDescent="0.3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N1213" s="121"/>
    </row>
    <row r="1214" spans="1:14" x14ac:dyDescent="0.3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N1214" s="121"/>
    </row>
    <row r="1215" spans="1:14" x14ac:dyDescent="0.3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N1215" s="121"/>
    </row>
    <row r="1216" spans="1:14" x14ac:dyDescent="0.3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N1216" s="121"/>
    </row>
    <row r="1217" spans="1:14" x14ac:dyDescent="0.3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N1217" s="121"/>
    </row>
    <row r="1218" spans="1:14" x14ac:dyDescent="0.3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N1218" s="121"/>
    </row>
    <row r="1219" spans="1:14" x14ac:dyDescent="0.3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N1219" s="121"/>
    </row>
    <row r="1220" spans="1:14" x14ac:dyDescent="0.3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N1220" s="121"/>
    </row>
    <row r="1221" spans="1:14" x14ac:dyDescent="0.3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N1221" s="121"/>
    </row>
    <row r="1222" spans="1:14" x14ac:dyDescent="0.3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N1222" s="121"/>
    </row>
    <row r="1223" spans="1:14" x14ac:dyDescent="0.3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N1223" s="121"/>
    </row>
    <row r="1224" spans="1:14" x14ac:dyDescent="0.3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N1224" s="121"/>
    </row>
    <row r="1225" spans="1:14" x14ac:dyDescent="0.3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N1225" s="121"/>
    </row>
    <row r="1226" spans="1:14" x14ac:dyDescent="0.3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N1226" s="121"/>
    </row>
    <row r="1227" spans="1:14" x14ac:dyDescent="0.3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N1227" s="121"/>
    </row>
    <row r="1228" spans="1:14" x14ac:dyDescent="0.3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N1228" s="121"/>
    </row>
    <row r="1229" spans="1:14" x14ac:dyDescent="0.3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N1229" s="121"/>
    </row>
    <row r="1230" spans="1:14" x14ac:dyDescent="0.3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N1230" s="121"/>
    </row>
    <row r="1231" spans="1:14" x14ac:dyDescent="0.3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N1231" s="121"/>
    </row>
    <row r="1232" spans="1:14" x14ac:dyDescent="0.3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N1232" s="121"/>
    </row>
    <row r="1233" spans="1:14" x14ac:dyDescent="0.3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N1233" s="121"/>
    </row>
    <row r="1234" spans="1:14" x14ac:dyDescent="0.3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N1234" s="121"/>
    </row>
    <row r="1235" spans="1:14" x14ac:dyDescent="0.3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N1235" s="121"/>
    </row>
    <row r="1236" spans="1:14" x14ac:dyDescent="0.3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N1236" s="121"/>
    </row>
    <row r="1237" spans="1:14" x14ac:dyDescent="0.3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N1237" s="121"/>
    </row>
    <row r="1238" spans="1:14" x14ac:dyDescent="0.3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N1238" s="121"/>
    </row>
    <row r="1239" spans="1:14" x14ac:dyDescent="0.3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N1239" s="121"/>
    </row>
    <row r="1240" spans="1:14" x14ac:dyDescent="0.3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N1240" s="121"/>
    </row>
    <row r="1241" spans="1:14" x14ac:dyDescent="0.3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N1241" s="121"/>
    </row>
    <row r="1242" spans="1:14" x14ac:dyDescent="0.3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N1242" s="121"/>
    </row>
    <row r="1243" spans="1:14" x14ac:dyDescent="0.3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N1243" s="121"/>
    </row>
    <row r="1244" spans="1:14" x14ac:dyDescent="0.3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N1244" s="121"/>
    </row>
    <row r="1245" spans="1:14" x14ac:dyDescent="0.3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N1245" s="121"/>
    </row>
    <row r="1246" spans="1:14" x14ac:dyDescent="0.3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N1246" s="121"/>
    </row>
    <row r="1247" spans="1:14" x14ac:dyDescent="0.3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N1247" s="121"/>
    </row>
    <row r="1248" spans="1:14" x14ac:dyDescent="0.3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N1248" s="121"/>
    </row>
    <row r="1249" spans="1:14" x14ac:dyDescent="0.3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N1249" s="121"/>
    </row>
    <row r="1250" spans="1:14" x14ac:dyDescent="0.3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N1250" s="121"/>
    </row>
    <row r="1251" spans="1:14" x14ac:dyDescent="0.3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N1251" s="121"/>
    </row>
    <row r="1252" spans="1:14" x14ac:dyDescent="0.3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N1252" s="121"/>
    </row>
    <row r="1253" spans="1:14" x14ac:dyDescent="0.3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N1253" s="121"/>
    </row>
    <row r="1254" spans="1:14" x14ac:dyDescent="0.3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N1254" s="121"/>
    </row>
    <row r="1255" spans="1:14" x14ac:dyDescent="0.3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N1255" s="121"/>
    </row>
    <row r="1256" spans="1:14" x14ac:dyDescent="0.3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N1256" s="121"/>
    </row>
    <row r="1257" spans="1:14" x14ac:dyDescent="0.3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N1257" s="121"/>
    </row>
    <row r="1258" spans="1:14" x14ac:dyDescent="0.3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N1258" s="121"/>
    </row>
    <row r="1259" spans="1:14" x14ac:dyDescent="0.3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N1259" s="121"/>
    </row>
    <row r="1260" spans="1:14" x14ac:dyDescent="0.3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N1260" s="121"/>
    </row>
    <row r="1261" spans="1:14" x14ac:dyDescent="0.3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N1261" s="121"/>
    </row>
    <row r="1262" spans="1:14" x14ac:dyDescent="0.3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N1262" s="121"/>
    </row>
    <row r="1263" spans="1:14" x14ac:dyDescent="0.3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N1263" s="121"/>
    </row>
    <row r="1264" spans="1:14" x14ac:dyDescent="0.3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N1264" s="121"/>
    </row>
    <row r="1265" spans="1:14" x14ac:dyDescent="0.3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N1265" s="121"/>
    </row>
    <row r="1266" spans="1:14" x14ac:dyDescent="0.3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N1266" s="121"/>
    </row>
    <row r="1267" spans="1:14" x14ac:dyDescent="0.3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N1267" s="121"/>
    </row>
    <row r="1268" spans="1:14" x14ac:dyDescent="0.3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N1268" s="121"/>
    </row>
    <row r="1269" spans="1:14" x14ac:dyDescent="0.3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N1269" s="121"/>
    </row>
    <row r="1270" spans="1:14" x14ac:dyDescent="0.3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N1270" s="121"/>
    </row>
    <row r="1271" spans="1:14" x14ac:dyDescent="0.3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N1271" s="121"/>
    </row>
    <row r="1272" spans="1:14" x14ac:dyDescent="0.3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N1272" s="121"/>
    </row>
    <row r="1273" spans="1:14" x14ac:dyDescent="0.3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N1273" s="121"/>
    </row>
    <row r="1274" spans="1:14" x14ac:dyDescent="0.3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N1274" s="121"/>
    </row>
    <row r="1275" spans="1:14" x14ac:dyDescent="0.3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N1275" s="121"/>
    </row>
    <row r="1276" spans="1:14" x14ac:dyDescent="0.3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N1276" s="121"/>
    </row>
    <row r="1277" spans="1:14" x14ac:dyDescent="0.3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N1277" s="121"/>
    </row>
    <row r="1278" spans="1:14" x14ac:dyDescent="0.3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N1278" s="121"/>
    </row>
    <row r="1279" spans="1:14" x14ac:dyDescent="0.3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N1279" s="121"/>
    </row>
    <row r="1280" spans="1:14" x14ac:dyDescent="0.3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N1280" s="121"/>
    </row>
    <row r="1281" spans="1:14" x14ac:dyDescent="0.3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N1281" s="121"/>
    </row>
    <row r="1282" spans="1:14" x14ac:dyDescent="0.3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N1282" s="121"/>
    </row>
    <row r="1283" spans="1:14" x14ac:dyDescent="0.3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N1283" s="121"/>
    </row>
    <row r="1284" spans="1:14" x14ac:dyDescent="0.3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N1284" s="121"/>
    </row>
    <row r="1285" spans="1:14" x14ac:dyDescent="0.3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N1285" s="121"/>
    </row>
    <row r="1286" spans="1:14" x14ac:dyDescent="0.3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N1286" s="121"/>
    </row>
    <row r="1287" spans="1:14" x14ac:dyDescent="0.3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N1287" s="121"/>
    </row>
    <row r="1288" spans="1:14" x14ac:dyDescent="0.3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N1288" s="121"/>
    </row>
    <row r="1289" spans="1:14" x14ac:dyDescent="0.3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N1289" s="121"/>
    </row>
    <row r="1290" spans="1:14" x14ac:dyDescent="0.3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N1290" s="121"/>
    </row>
    <row r="1291" spans="1:14" x14ac:dyDescent="0.3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N1291" s="121"/>
    </row>
    <row r="1292" spans="1:14" x14ac:dyDescent="0.3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N1292" s="121"/>
    </row>
    <row r="1293" spans="1:14" x14ac:dyDescent="0.3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N1293" s="121"/>
    </row>
    <row r="1294" spans="1:14" x14ac:dyDescent="0.3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N1294" s="121"/>
    </row>
    <row r="1295" spans="1:14" x14ac:dyDescent="0.3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N1295" s="121"/>
    </row>
    <row r="1296" spans="1:14" x14ac:dyDescent="0.3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N1296" s="121"/>
    </row>
    <row r="1297" spans="1:14" x14ac:dyDescent="0.3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N1297" s="121"/>
    </row>
    <row r="1298" spans="1:14" x14ac:dyDescent="0.3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N1298" s="121"/>
    </row>
    <row r="1299" spans="1:14" x14ac:dyDescent="0.3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N1299" s="121"/>
    </row>
    <row r="1300" spans="1:14" x14ac:dyDescent="0.3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N1300" s="121"/>
    </row>
    <row r="1301" spans="1:14" x14ac:dyDescent="0.3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N1301" s="121"/>
    </row>
    <row r="1302" spans="1:14" x14ac:dyDescent="0.3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N1302" s="121"/>
    </row>
    <row r="1303" spans="1:14" x14ac:dyDescent="0.3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N1303" s="121"/>
    </row>
    <row r="1304" spans="1:14" x14ac:dyDescent="0.3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N1304" s="121"/>
    </row>
    <row r="1305" spans="1:14" x14ac:dyDescent="0.3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N1305" s="121"/>
    </row>
    <row r="1306" spans="1:14" x14ac:dyDescent="0.3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N1306" s="121"/>
    </row>
    <row r="1307" spans="1:14" x14ac:dyDescent="0.3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N1307" s="121"/>
    </row>
    <row r="1308" spans="1:14" x14ac:dyDescent="0.3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N1308" s="121"/>
    </row>
    <row r="1309" spans="1:14" x14ac:dyDescent="0.3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N1309" s="121"/>
    </row>
    <row r="1310" spans="1:14" x14ac:dyDescent="0.3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N1310" s="121"/>
    </row>
    <row r="1311" spans="1:14" x14ac:dyDescent="0.3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N1311" s="121"/>
    </row>
    <row r="1312" spans="1:14" x14ac:dyDescent="0.3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N1312" s="121"/>
    </row>
    <row r="1313" spans="1:14" x14ac:dyDescent="0.3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N1313" s="121"/>
    </row>
    <row r="1314" spans="1:14" x14ac:dyDescent="0.3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N1314" s="121"/>
    </row>
    <row r="1315" spans="1:14" x14ac:dyDescent="0.3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N1315" s="121"/>
    </row>
    <row r="1316" spans="1:14" x14ac:dyDescent="0.3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N1316" s="121"/>
    </row>
    <row r="1317" spans="1:14" x14ac:dyDescent="0.3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N1317" s="121"/>
    </row>
    <row r="1318" spans="1:14" x14ac:dyDescent="0.3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N1318" s="121"/>
    </row>
    <row r="1319" spans="1:14" x14ac:dyDescent="0.3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N1319" s="121"/>
    </row>
    <row r="1320" spans="1:14" x14ac:dyDescent="0.3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N1320" s="121"/>
    </row>
    <row r="1321" spans="1:14" x14ac:dyDescent="0.3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N1321" s="121"/>
    </row>
    <row r="1322" spans="1:14" x14ac:dyDescent="0.3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N1322" s="121"/>
    </row>
    <row r="1323" spans="1:14" x14ac:dyDescent="0.3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N1323" s="121"/>
    </row>
    <row r="1324" spans="1:14" x14ac:dyDescent="0.3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N1324" s="121"/>
    </row>
    <row r="1325" spans="1:14" x14ac:dyDescent="0.3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N1325" s="121"/>
    </row>
    <row r="1326" spans="1:14" x14ac:dyDescent="0.3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N1326" s="121"/>
    </row>
    <row r="1327" spans="1:14" x14ac:dyDescent="0.3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N1327" s="121"/>
    </row>
    <row r="1328" spans="1:14" x14ac:dyDescent="0.3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N1328" s="121"/>
    </row>
    <row r="1329" spans="1:14" x14ac:dyDescent="0.3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N1329" s="121"/>
    </row>
    <row r="1330" spans="1:14" x14ac:dyDescent="0.3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N1330" s="121"/>
    </row>
    <row r="1331" spans="1:14" x14ac:dyDescent="0.3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N1331" s="121"/>
    </row>
    <row r="1332" spans="1:14" x14ac:dyDescent="0.3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N1332" s="121"/>
    </row>
    <row r="1333" spans="1:14" x14ac:dyDescent="0.3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N1333" s="121"/>
    </row>
    <row r="1334" spans="1:14" x14ac:dyDescent="0.3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N1334" s="121"/>
    </row>
    <row r="1335" spans="1:14" x14ac:dyDescent="0.3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N1335" s="121"/>
    </row>
    <row r="1336" spans="1:14" x14ac:dyDescent="0.3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N1336" s="121"/>
    </row>
    <row r="1337" spans="1:14" x14ac:dyDescent="0.3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N1337" s="121"/>
    </row>
    <row r="1338" spans="1:14" x14ac:dyDescent="0.3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N1338" s="121"/>
    </row>
    <row r="1339" spans="1:14" x14ac:dyDescent="0.3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N1339" s="121"/>
    </row>
    <row r="1340" spans="1:14" x14ac:dyDescent="0.3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N1340" s="121"/>
    </row>
    <row r="1341" spans="1:14" x14ac:dyDescent="0.3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N1341" s="121"/>
    </row>
    <row r="1342" spans="1:14" x14ac:dyDescent="0.3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N1342" s="121"/>
    </row>
    <row r="1343" spans="1:14" x14ac:dyDescent="0.3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N1343" s="121"/>
    </row>
    <row r="1344" spans="1:14" x14ac:dyDescent="0.3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N1344" s="121"/>
    </row>
    <row r="1345" spans="1:14" x14ac:dyDescent="0.3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N1345" s="121"/>
    </row>
    <row r="1346" spans="1:14" x14ac:dyDescent="0.3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N1346" s="121"/>
    </row>
    <row r="1347" spans="1:14" x14ac:dyDescent="0.3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N1347" s="121"/>
    </row>
    <row r="1348" spans="1:14" x14ac:dyDescent="0.3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N1348" s="121"/>
    </row>
    <row r="1349" spans="1:14" x14ac:dyDescent="0.3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N1349" s="121"/>
    </row>
    <row r="1350" spans="1:14" x14ac:dyDescent="0.3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N1350" s="121"/>
    </row>
    <row r="1351" spans="1:14" x14ac:dyDescent="0.3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N1351" s="121"/>
    </row>
    <row r="1352" spans="1:14" x14ac:dyDescent="0.3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N1352" s="121"/>
    </row>
    <row r="1353" spans="1:14" x14ac:dyDescent="0.3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N1353" s="121"/>
    </row>
    <row r="1354" spans="1:14" x14ac:dyDescent="0.3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N1354" s="121"/>
    </row>
    <row r="1355" spans="1:14" x14ac:dyDescent="0.3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N1355" s="121"/>
    </row>
    <row r="1356" spans="1:14" x14ac:dyDescent="0.3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N1356" s="121"/>
    </row>
    <row r="1357" spans="1:14" x14ac:dyDescent="0.3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N1357" s="121"/>
    </row>
    <row r="1358" spans="1:14" x14ac:dyDescent="0.3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N1358" s="121"/>
    </row>
    <row r="1359" spans="1:14" x14ac:dyDescent="0.3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N1359" s="121"/>
    </row>
    <row r="1360" spans="1:14" x14ac:dyDescent="0.3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N1360" s="121"/>
    </row>
    <row r="1361" spans="1:14" x14ac:dyDescent="0.3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N1361" s="121"/>
    </row>
    <row r="1362" spans="1:14" x14ac:dyDescent="0.3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N1362" s="121"/>
    </row>
    <row r="1363" spans="1:14" x14ac:dyDescent="0.3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N1363" s="121"/>
    </row>
    <row r="1364" spans="1:14" x14ac:dyDescent="0.3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N1364" s="121"/>
    </row>
    <row r="1365" spans="1:14" x14ac:dyDescent="0.3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N1365" s="121"/>
    </row>
    <row r="1366" spans="1:14" x14ac:dyDescent="0.3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N1366" s="121"/>
    </row>
    <row r="1367" spans="1:14" x14ac:dyDescent="0.3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N1367" s="121"/>
    </row>
    <row r="1368" spans="1:14" x14ac:dyDescent="0.3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N1368" s="121"/>
    </row>
    <row r="1369" spans="1:14" x14ac:dyDescent="0.3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N1369" s="121"/>
    </row>
    <row r="1370" spans="1:14" x14ac:dyDescent="0.3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N1370" s="121"/>
    </row>
    <row r="1371" spans="1:14" x14ac:dyDescent="0.3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N1371" s="121"/>
    </row>
    <row r="1372" spans="1:14" x14ac:dyDescent="0.3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N1372" s="121"/>
    </row>
    <row r="1373" spans="1:14" x14ac:dyDescent="0.3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N1373" s="121"/>
    </row>
    <row r="1374" spans="1:14" x14ac:dyDescent="0.3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N1374" s="121"/>
    </row>
    <row r="1375" spans="1:14" x14ac:dyDescent="0.3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N1375" s="121"/>
    </row>
    <row r="1376" spans="1:14" x14ac:dyDescent="0.3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N1376" s="121"/>
    </row>
    <row r="1377" spans="1:14" x14ac:dyDescent="0.3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N1377" s="121"/>
    </row>
    <row r="1378" spans="1:14" x14ac:dyDescent="0.3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N1378" s="121"/>
    </row>
    <row r="1379" spans="1:14" x14ac:dyDescent="0.3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N1379" s="121"/>
    </row>
    <row r="1380" spans="1:14" x14ac:dyDescent="0.3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N1380" s="121"/>
    </row>
    <row r="1381" spans="1:14" x14ac:dyDescent="0.3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N1381" s="121"/>
    </row>
    <row r="1382" spans="1:14" x14ac:dyDescent="0.3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N1382" s="121"/>
    </row>
    <row r="1383" spans="1:14" x14ac:dyDescent="0.3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N1383" s="121"/>
    </row>
    <row r="1384" spans="1:14" x14ac:dyDescent="0.3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N1384" s="121"/>
    </row>
    <row r="1385" spans="1:14" x14ac:dyDescent="0.3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N1385" s="121"/>
    </row>
    <row r="1386" spans="1:14" x14ac:dyDescent="0.3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N1386" s="121"/>
    </row>
    <row r="1387" spans="1:14" x14ac:dyDescent="0.3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N1387" s="121"/>
    </row>
    <row r="1388" spans="1:14" x14ac:dyDescent="0.3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N1388" s="121"/>
    </row>
    <row r="1389" spans="1:14" x14ac:dyDescent="0.3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N1389" s="121"/>
    </row>
    <row r="1390" spans="1:14" x14ac:dyDescent="0.3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N1390" s="121"/>
    </row>
    <row r="1391" spans="1:14" x14ac:dyDescent="0.3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N1391" s="121"/>
    </row>
    <row r="1392" spans="1:14" x14ac:dyDescent="0.3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N1392" s="121"/>
    </row>
    <row r="1393" spans="1:14" x14ac:dyDescent="0.3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N1393" s="121"/>
    </row>
    <row r="1394" spans="1:14" x14ac:dyDescent="0.3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N1394" s="121"/>
    </row>
    <row r="1395" spans="1:14" x14ac:dyDescent="0.3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N1395" s="121"/>
    </row>
    <row r="1396" spans="1:14" x14ac:dyDescent="0.3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N1396" s="121"/>
    </row>
    <row r="1397" spans="1:14" x14ac:dyDescent="0.3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N1397" s="121"/>
    </row>
    <row r="1398" spans="1:14" x14ac:dyDescent="0.3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N1398" s="121"/>
    </row>
    <row r="1399" spans="1:14" x14ac:dyDescent="0.3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N1399" s="121"/>
    </row>
    <row r="1400" spans="1:14" x14ac:dyDescent="0.3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N1400" s="121"/>
    </row>
    <row r="1401" spans="1:14" x14ac:dyDescent="0.3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N1401" s="121"/>
    </row>
    <row r="1402" spans="1:14" x14ac:dyDescent="0.3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N1402" s="121"/>
    </row>
    <row r="1403" spans="1:14" x14ac:dyDescent="0.3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N1403" s="121"/>
    </row>
    <row r="1404" spans="1:14" x14ac:dyDescent="0.3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N1404" s="121"/>
    </row>
    <row r="1405" spans="1:14" x14ac:dyDescent="0.3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N1405" s="121"/>
    </row>
    <row r="1406" spans="1:14" x14ac:dyDescent="0.3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N1406" s="121"/>
    </row>
    <row r="1407" spans="1:14" x14ac:dyDescent="0.3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N1407" s="121"/>
    </row>
    <row r="1408" spans="1:14" x14ac:dyDescent="0.3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N1408" s="121"/>
    </row>
    <row r="1409" spans="1:14" x14ac:dyDescent="0.3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N1409" s="121"/>
    </row>
    <row r="1410" spans="1:14" x14ac:dyDescent="0.3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N1410" s="121"/>
    </row>
    <row r="1411" spans="1:14" x14ac:dyDescent="0.3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N1411" s="121"/>
    </row>
    <row r="1412" spans="1:14" x14ac:dyDescent="0.3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N1412" s="121"/>
    </row>
    <row r="1413" spans="1:14" x14ac:dyDescent="0.3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N1413" s="121"/>
    </row>
    <row r="1414" spans="1:14" x14ac:dyDescent="0.3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N1414" s="121"/>
    </row>
    <row r="1415" spans="1:14" x14ac:dyDescent="0.3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N1415" s="121"/>
    </row>
    <row r="1416" spans="1:14" x14ac:dyDescent="0.3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N1416" s="121"/>
    </row>
    <row r="1417" spans="1:14" x14ac:dyDescent="0.3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N1417" s="121"/>
    </row>
    <row r="1418" spans="1:14" x14ac:dyDescent="0.3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N1418" s="121"/>
    </row>
    <row r="1419" spans="1:14" x14ac:dyDescent="0.3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N1419" s="121"/>
    </row>
    <row r="1420" spans="1:14" x14ac:dyDescent="0.3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N1420" s="121"/>
    </row>
    <row r="1421" spans="1:14" x14ac:dyDescent="0.3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N1421" s="121"/>
    </row>
    <row r="1422" spans="1:14" x14ac:dyDescent="0.3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N1422" s="121"/>
    </row>
    <row r="1423" spans="1:14" x14ac:dyDescent="0.3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N1423" s="121"/>
    </row>
    <row r="1424" spans="1:14" x14ac:dyDescent="0.3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N1424" s="121"/>
    </row>
    <row r="1425" spans="1:14" x14ac:dyDescent="0.3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N1425" s="121"/>
    </row>
    <row r="1426" spans="1:14" x14ac:dyDescent="0.3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N1426" s="121"/>
    </row>
    <row r="1427" spans="1:14" x14ac:dyDescent="0.3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N1427" s="121"/>
    </row>
    <row r="1428" spans="1:14" x14ac:dyDescent="0.3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N1428" s="121"/>
    </row>
    <row r="1429" spans="1:14" x14ac:dyDescent="0.3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N1429" s="121"/>
    </row>
    <row r="1430" spans="1:14" x14ac:dyDescent="0.3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N1430" s="121"/>
    </row>
    <row r="1431" spans="1:14" x14ac:dyDescent="0.3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N1431" s="121"/>
    </row>
    <row r="1432" spans="1:14" x14ac:dyDescent="0.3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N1432" s="121"/>
    </row>
    <row r="1433" spans="1:14" x14ac:dyDescent="0.3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N1433" s="121"/>
    </row>
    <row r="1434" spans="1:14" x14ac:dyDescent="0.3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N1434" s="121"/>
    </row>
    <row r="1435" spans="1:14" x14ac:dyDescent="0.3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N1435" s="121"/>
    </row>
    <row r="1436" spans="1:14" x14ac:dyDescent="0.3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N1436" s="121"/>
    </row>
    <row r="1437" spans="1:14" x14ac:dyDescent="0.3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N1437" s="121"/>
    </row>
    <row r="1438" spans="1:14" x14ac:dyDescent="0.3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N1438" s="121"/>
    </row>
    <row r="1439" spans="1:14" x14ac:dyDescent="0.3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N1439" s="121"/>
    </row>
    <row r="1440" spans="1:14" x14ac:dyDescent="0.3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N1440" s="121"/>
    </row>
    <row r="1441" spans="1:14" x14ac:dyDescent="0.3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N1441" s="121"/>
    </row>
    <row r="1442" spans="1:14" x14ac:dyDescent="0.3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N1442" s="121"/>
    </row>
    <row r="1443" spans="1:14" x14ac:dyDescent="0.3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N1443" s="121"/>
    </row>
    <row r="1444" spans="1:14" x14ac:dyDescent="0.3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N1444" s="121"/>
    </row>
    <row r="1445" spans="1:14" x14ac:dyDescent="0.3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N1445" s="121"/>
    </row>
    <row r="1446" spans="1:14" x14ac:dyDescent="0.3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N1446" s="121"/>
    </row>
    <row r="1447" spans="1:14" x14ac:dyDescent="0.3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N1447" s="121"/>
    </row>
    <row r="1448" spans="1:14" x14ac:dyDescent="0.3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N1448" s="121"/>
    </row>
    <row r="1449" spans="1:14" x14ac:dyDescent="0.3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N1449" s="121"/>
    </row>
    <row r="1450" spans="1:14" x14ac:dyDescent="0.3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N1450" s="121"/>
    </row>
    <row r="1451" spans="1:14" x14ac:dyDescent="0.3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N1451" s="121"/>
    </row>
    <row r="1452" spans="1:14" x14ac:dyDescent="0.3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N1452" s="121"/>
    </row>
    <row r="1453" spans="1:14" x14ac:dyDescent="0.3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N1453" s="121"/>
    </row>
    <row r="1454" spans="1:14" x14ac:dyDescent="0.3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N1454" s="121"/>
    </row>
    <row r="1455" spans="1:14" x14ac:dyDescent="0.3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N1455" s="121"/>
    </row>
    <row r="1456" spans="1:14" x14ac:dyDescent="0.3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N1456" s="121"/>
    </row>
    <row r="1457" spans="1:14" x14ac:dyDescent="0.3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N1457" s="121"/>
    </row>
    <row r="1458" spans="1:14" x14ac:dyDescent="0.3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N1458" s="121"/>
    </row>
    <row r="1459" spans="1:14" x14ac:dyDescent="0.3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N1459" s="121"/>
    </row>
    <row r="1460" spans="1:14" x14ac:dyDescent="0.3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N1460" s="121"/>
    </row>
    <row r="1461" spans="1:14" x14ac:dyDescent="0.3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N1461" s="121"/>
    </row>
    <row r="1462" spans="1:14" x14ac:dyDescent="0.3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N1462" s="121"/>
    </row>
    <row r="1463" spans="1:14" x14ac:dyDescent="0.3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N1463" s="121"/>
    </row>
    <row r="1464" spans="1:14" x14ac:dyDescent="0.3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N1464" s="121"/>
    </row>
    <row r="1465" spans="1:14" x14ac:dyDescent="0.3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N1465" s="121"/>
    </row>
    <row r="1466" spans="1:14" x14ac:dyDescent="0.3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N1466" s="121"/>
    </row>
    <row r="1467" spans="1:14" x14ac:dyDescent="0.3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N1467" s="121"/>
    </row>
    <row r="1468" spans="1:14" x14ac:dyDescent="0.3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N1468" s="121"/>
    </row>
    <row r="1469" spans="1:14" x14ac:dyDescent="0.3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N1469" s="121"/>
    </row>
    <row r="1470" spans="1:14" x14ac:dyDescent="0.3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N1470" s="121"/>
    </row>
    <row r="1471" spans="1:14" x14ac:dyDescent="0.3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N1471" s="121"/>
    </row>
    <row r="1472" spans="1:14" x14ac:dyDescent="0.3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N1472" s="121"/>
    </row>
    <row r="1473" spans="1:14" x14ac:dyDescent="0.3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N1473" s="121"/>
    </row>
    <row r="1474" spans="1:14" x14ac:dyDescent="0.3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N1474" s="121"/>
    </row>
    <row r="1475" spans="1:14" x14ac:dyDescent="0.3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N1475" s="121"/>
    </row>
    <row r="1476" spans="1:14" x14ac:dyDescent="0.3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N1476" s="121"/>
    </row>
    <row r="1477" spans="1:14" x14ac:dyDescent="0.3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N1477" s="121"/>
    </row>
    <row r="1478" spans="1:14" x14ac:dyDescent="0.3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N1478" s="121"/>
    </row>
    <row r="1479" spans="1:14" x14ac:dyDescent="0.3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N1479" s="121"/>
    </row>
    <row r="1480" spans="1:14" x14ac:dyDescent="0.3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N1480" s="121"/>
    </row>
    <row r="1481" spans="1:14" x14ac:dyDescent="0.3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N1481" s="121"/>
    </row>
    <row r="1482" spans="1:14" x14ac:dyDescent="0.3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N1482" s="121"/>
    </row>
    <row r="1483" spans="1:14" x14ac:dyDescent="0.3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N1483" s="121"/>
    </row>
    <row r="1484" spans="1:14" x14ac:dyDescent="0.3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N1484" s="121"/>
    </row>
    <row r="1485" spans="1:14" x14ac:dyDescent="0.3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N1485" s="121"/>
    </row>
    <row r="1486" spans="1:14" x14ac:dyDescent="0.3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N1486" s="121"/>
    </row>
    <row r="1487" spans="1:14" x14ac:dyDescent="0.3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N1487" s="121"/>
    </row>
    <row r="1488" spans="1:14" x14ac:dyDescent="0.3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N1488" s="121"/>
    </row>
    <row r="1489" spans="1:14" x14ac:dyDescent="0.3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N1489" s="121"/>
    </row>
    <row r="1490" spans="1:14" x14ac:dyDescent="0.3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N1490" s="121"/>
    </row>
    <row r="1491" spans="1:14" x14ac:dyDescent="0.3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N1491" s="121"/>
    </row>
    <row r="1492" spans="1:14" x14ac:dyDescent="0.3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N1492" s="121"/>
    </row>
    <row r="1493" spans="1:14" x14ac:dyDescent="0.3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N1493" s="121"/>
    </row>
    <row r="1494" spans="1:14" x14ac:dyDescent="0.3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N1494" s="121"/>
    </row>
    <row r="1495" spans="1:14" x14ac:dyDescent="0.3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N1495" s="121"/>
    </row>
    <row r="1496" spans="1:14" x14ac:dyDescent="0.3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N1496" s="121"/>
    </row>
    <row r="1497" spans="1:14" x14ac:dyDescent="0.3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N1497" s="121"/>
    </row>
    <row r="1498" spans="1:14" x14ac:dyDescent="0.3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N1498" s="121"/>
    </row>
    <row r="1499" spans="1:14" x14ac:dyDescent="0.3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N1499" s="121"/>
    </row>
    <row r="1500" spans="1:14" x14ac:dyDescent="0.3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N1500" s="121"/>
    </row>
    <row r="1501" spans="1:14" x14ac:dyDescent="0.3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N1501" s="121"/>
    </row>
    <row r="1502" spans="1:14" x14ac:dyDescent="0.3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N1502" s="121"/>
    </row>
    <row r="1503" spans="1:14" x14ac:dyDescent="0.3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N1503" s="121"/>
    </row>
    <row r="1504" spans="1:14" x14ac:dyDescent="0.3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N1504" s="121"/>
    </row>
    <row r="1505" spans="1:14" x14ac:dyDescent="0.3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N1505" s="121"/>
    </row>
    <row r="1506" spans="1:14" x14ac:dyDescent="0.3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N1506" s="121"/>
    </row>
    <row r="1507" spans="1:14" x14ac:dyDescent="0.3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N1507" s="121"/>
    </row>
    <row r="1508" spans="1:14" x14ac:dyDescent="0.3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N1508" s="121"/>
    </row>
    <row r="1509" spans="1:14" x14ac:dyDescent="0.3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N1509" s="121"/>
    </row>
    <row r="1510" spans="1:14" x14ac:dyDescent="0.3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N1510" s="121"/>
    </row>
    <row r="1511" spans="1:14" x14ac:dyDescent="0.3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N1511" s="121"/>
    </row>
    <row r="1512" spans="1:14" x14ac:dyDescent="0.3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N1512" s="121"/>
    </row>
    <row r="1513" spans="1:14" x14ac:dyDescent="0.3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N1513" s="121"/>
    </row>
    <row r="1514" spans="1:14" x14ac:dyDescent="0.3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N1514" s="121"/>
    </row>
    <row r="1515" spans="1:14" x14ac:dyDescent="0.3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N1515" s="121"/>
    </row>
    <row r="1516" spans="1:14" x14ac:dyDescent="0.3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N1516" s="121"/>
    </row>
    <row r="1517" spans="1:14" x14ac:dyDescent="0.3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N1517" s="121"/>
    </row>
    <row r="1518" spans="1:14" x14ac:dyDescent="0.3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N1518" s="121"/>
    </row>
    <row r="1519" spans="1:14" x14ac:dyDescent="0.3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N1519" s="121"/>
    </row>
    <row r="1520" spans="1:14" x14ac:dyDescent="0.3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N1520" s="121"/>
    </row>
    <row r="1521" spans="1:14" x14ac:dyDescent="0.3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N1521" s="121"/>
    </row>
    <row r="1522" spans="1:14" x14ac:dyDescent="0.3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N1522" s="121"/>
    </row>
    <row r="1523" spans="1:14" x14ac:dyDescent="0.3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N1523" s="121"/>
    </row>
    <row r="1524" spans="1:14" x14ac:dyDescent="0.3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N1524" s="121"/>
    </row>
    <row r="1525" spans="1:14" x14ac:dyDescent="0.3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N1525" s="121"/>
    </row>
    <row r="1526" spans="1:14" x14ac:dyDescent="0.3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N1526" s="121"/>
    </row>
    <row r="1527" spans="1:14" x14ac:dyDescent="0.3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N1527" s="121"/>
    </row>
    <row r="1528" spans="1:14" x14ac:dyDescent="0.3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N1528" s="121"/>
    </row>
    <row r="1529" spans="1:14" x14ac:dyDescent="0.3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N1529" s="121"/>
    </row>
    <row r="1530" spans="1:14" x14ac:dyDescent="0.3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N1530" s="121"/>
    </row>
    <row r="1531" spans="1:14" x14ac:dyDescent="0.3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N1531" s="121"/>
    </row>
    <row r="1532" spans="1:14" x14ac:dyDescent="0.3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N1532" s="121"/>
    </row>
    <row r="1533" spans="1:14" x14ac:dyDescent="0.3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N1533" s="121"/>
    </row>
    <row r="1534" spans="1:14" x14ac:dyDescent="0.3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N1534" s="121"/>
    </row>
    <row r="1535" spans="1:14" x14ac:dyDescent="0.3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N1535" s="121"/>
    </row>
    <row r="1536" spans="1:14" x14ac:dyDescent="0.3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N1536" s="121"/>
    </row>
    <row r="1537" spans="1:14" x14ac:dyDescent="0.3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N1537" s="121"/>
    </row>
    <row r="1538" spans="1:14" x14ac:dyDescent="0.3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N1538" s="121"/>
    </row>
    <row r="1539" spans="1:14" x14ac:dyDescent="0.3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N1539" s="121"/>
    </row>
    <row r="1540" spans="1:14" x14ac:dyDescent="0.3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N1540" s="121"/>
    </row>
    <row r="1541" spans="1:14" x14ac:dyDescent="0.3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N1541" s="121"/>
    </row>
    <row r="1542" spans="1:14" x14ac:dyDescent="0.3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N1542" s="121"/>
    </row>
    <row r="1543" spans="1:14" x14ac:dyDescent="0.3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N1543" s="121"/>
    </row>
    <row r="1544" spans="1:14" x14ac:dyDescent="0.3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N1544" s="121"/>
    </row>
    <row r="1545" spans="1:14" x14ac:dyDescent="0.3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N1545" s="121"/>
    </row>
    <row r="1546" spans="1:14" x14ac:dyDescent="0.3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N1546" s="121"/>
    </row>
    <row r="1547" spans="1:14" x14ac:dyDescent="0.3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N1547" s="121"/>
    </row>
    <row r="1548" spans="1:14" x14ac:dyDescent="0.3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N1548" s="121"/>
    </row>
    <row r="1549" spans="1:14" x14ac:dyDescent="0.3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N1549" s="121"/>
    </row>
    <row r="1550" spans="1:14" x14ac:dyDescent="0.3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N1550" s="121"/>
    </row>
    <row r="1551" spans="1:14" x14ac:dyDescent="0.3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N1551" s="121"/>
    </row>
    <row r="1552" spans="1:14" x14ac:dyDescent="0.3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N1552" s="121"/>
    </row>
    <row r="1553" spans="1:14" x14ac:dyDescent="0.3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N1553" s="121"/>
    </row>
    <row r="1554" spans="1:14" x14ac:dyDescent="0.3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N1554" s="121"/>
    </row>
    <row r="1555" spans="1:14" x14ac:dyDescent="0.3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N1555" s="121"/>
    </row>
    <row r="1556" spans="1:14" x14ac:dyDescent="0.3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N1556" s="121"/>
    </row>
    <row r="1557" spans="1:14" x14ac:dyDescent="0.3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N1557" s="121"/>
    </row>
    <row r="1558" spans="1:14" x14ac:dyDescent="0.3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N1558" s="121"/>
    </row>
    <row r="1559" spans="1:14" x14ac:dyDescent="0.3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N1559" s="121"/>
    </row>
    <row r="1560" spans="1:14" x14ac:dyDescent="0.3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N1560" s="121"/>
    </row>
    <row r="1561" spans="1:14" x14ac:dyDescent="0.3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N1561" s="121"/>
    </row>
    <row r="1562" spans="1:14" x14ac:dyDescent="0.3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N1562" s="121"/>
    </row>
    <row r="1563" spans="1:14" x14ac:dyDescent="0.3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N1563" s="121"/>
    </row>
    <row r="1564" spans="1:14" x14ac:dyDescent="0.3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N1564" s="121"/>
    </row>
    <row r="1565" spans="1:14" x14ac:dyDescent="0.3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N1565" s="121"/>
    </row>
    <row r="1566" spans="1:14" x14ac:dyDescent="0.3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N1566" s="121"/>
    </row>
    <row r="1567" spans="1:14" x14ac:dyDescent="0.3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N1567" s="121"/>
    </row>
    <row r="1568" spans="1:14" x14ac:dyDescent="0.3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N1568" s="121"/>
    </row>
    <row r="1569" spans="1:14" x14ac:dyDescent="0.3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N1569" s="121"/>
    </row>
    <row r="1570" spans="1:14" x14ac:dyDescent="0.3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N1570" s="121"/>
    </row>
    <row r="1571" spans="1:14" x14ac:dyDescent="0.3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N1571" s="121"/>
    </row>
    <row r="1572" spans="1:14" x14ac:dyDescent="0.3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N1572" s="121"/>
    </row>
    <row r="1573" spans="1:14" x14ac:dyDescent="0.3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N1573" s="121"/>
    </row>
    <row r="1574" spans="1:14" x14ac:dyDescent="0.3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N1574" s="121"/>
    </row>
    <row r="1575" spans="1:14" x14ac:dyDescent="0.3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N1575" s="121"/>
    </row>
    <row r="1576" spans="1:14" x14ac:dyDescent="0.3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N1576" s="121"/>
    </row>
    <row r="1577" spans="1:14" x14ac:dyDescent="0.3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N1577" s="121"/>
    </row>
    <row r="1578" spans="1:14" x14ac:dyDescent="0.3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N1578" s="121"/>
    </row>
    <row r="1579" spans="1:14" x14ac:dyDescent="0.3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N1579" s="121"/>
    </row>
    <row r="1580" spans="1:14" x14ac:dyDescent="0.3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N1580" s="121"/>
    </row>
    <row r="1581" spans="1:14" x14ac:dyDescent="0.3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N1581" s="121"/>
    </row>
    <row r="1582" spans="1:14" x14ac:dyDescent="0.3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N1582" s="121"/>
    </row>
    <row r="1583" spans="1:14" x14ac:dyDescent="0.3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N1583" s="121"/>
    </row>
    <row r="1584" spans="1:14" x14ac:dyDescent="0.3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N1584" s="121"/>
    </row>
    <row r="1585" spans="1:14" x14ac:dyDescent="0.3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N1585" s="121"/>
    </row>
    <row r="1586" spans="1:14" x14ac:dyDescent="0.3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N1586" s="121"/>
    </row>
    <row r="1587" spans="1:14" x14ac:dyDescent="0.3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N1587" s="121"/>
    </row>
    <row r="1588" spans="1:14" x14ac:dyDescent="0.3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N1588" s="121"/>
    </row>
    <row r="1589" spans="1:14" x14ac:dyDescent="0.3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N1589" s="121"/>
    </row>
    <row r="1590" spans="1:14" x14ac:dyDescent="0.3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N1590" s="121"/>
    </row>
    <row r="1591" spans="1:14" x14ac:dyDescent="0.3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N1591" s="121"/>
    </row>
    <row r="1592" spans="1:14" x14ac:dyDescent="0.3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N1592" s="121"/>
    </row>
    <row r="1593" spans="1:14" x14ac:dyDescent="0.3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N1593" s="121"/>
    </row>
    <row r="1594" spans="1:14" x14ac:dyDescent="0.3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N1594" s="121"/>
    </row>
    <row r="1595" spans="1:14" x14ac:dyDescent="0.3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N1595" s="121"/>
    </row>
    <row r="1596" spans="1:14" x14ac:dyDescent="0.3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N1596" s="121"/>
    </row>
    <row r="1597" spans="1:14" x14ac:dyDescent="0.3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N1597" s="121"/>
    </row>
    <row r="1598" spans="1:14" x14ac:dyDescent="0.3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N1598" s="121"/>
    </row>
    <row r="1599" spans="1:14" x14ac:dyDescent="0.3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N1599" s="121"/>
    </row>
    <row r="1600" spans="1:14" x14ac:dyDescent="0.3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N1600" s="121"/>
    </row>
    <row r="1601" spans="1:14" x14ac:dyDescent="0.3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N1601" s="121"/>
    </row>
    <row r="1602" spans="1:14" x14ac:dyDescent="0.3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N1602" s="121"/>
    </row>
    <row r="1603" spans="1:14" x14ac:dyDescent="0.3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N1603" s="121"/>
    </row>
    <row r="1604" spans="1:14" x14ac:dyDescent="0.3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N1604" s="121"/>
    </row>
    <row r="1605" spans="1:14" x14ac:dyDescent="0.3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N1605" s="121"/>
    </row>
    <row r="1606" spans="1:14" x14ac:dyDescent="0.3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N1606" s="121"/>
    </row>
    <row r="1607" spans="1:14" x14ac:dyDescent="0.3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N1607" s="121"/>
    </row>
    <row r="1608" spans="1:14" x14ac:dyDescent="0.3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N1608" s="121"/>
    </row>
    <row r="1609" spans="1:14" x14ac:dyDescent="0.3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N1609" s="121"/>
    </row>
    <row r="1610" spans="1:14" x14ac:dyDescent="0.3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N1610" s="121"/>
    </row>
    <row r="1611" spans="1:14" x14ac:dyDescent="0.3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N1611" s="121"/>
    </row>
    <row r="1612" spans="1:14" x14ac:dyDescent="0.3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N1612" s="121"/>
    </row>
    <row r="1613" spans="1:14" x14ac:dyDescent="0.3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N1613" s="121"/>
    </row>
    <row r="1614" spans="1:14" x14ac:dyDescent="0.3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N1614" s="121"/>
    </row>
    <row r="1615" spans="1:14" x14ac:dyDescent="0.3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N1615" s="121"/>
    </row>
    <row r="1616" spans="1:14" x14ac:dyDescent="0.3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N1616" s="121"/>
    </row>
    <row r="1617" spans="1:14" x14ac:dyDescent="0.3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N1617" s="121"/>
    </row>
    <row r="1618" spans="1:14" x14ac:dyDescent="0.3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N1618" s="121"/>
    </row>
    <row r="1619" spans="1:14" x14ac:dyDescent="0.3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N1619" s="121"/>
    </row>
    <row r="1620" spans="1:14" x14ac:dyDescent="0.3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N1620" s="121"/>
    </row>
    <row r="1621" spans="1:14" x14ac:dyDescent="0.3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N1621" s="121"/>
    </row>
    <row r="1622" spans="1:14" x14ac:dyDescent="0.3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N1622" s="121"/>
    </row>
    <row r="1623" spans="1:14" x14ac:dyDescent="0.3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N1623" s="121"/>
    </row>
    <row r="1624" spans="1:14" x14ac:dyDescent="0.3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N1624" s="121"/>
    </row>
    <row r="1625" spans="1:14" x14ac:dyDescent="0.3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N1625" s="121"/>
    </row>
    <row r="1626" spans="1:14" x14ac:dyDescent="0.3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N1626" s="121"/>
    </row>
    <row r="1627" spans="1:14" x14ac:dyDescent="0.3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N1627" s="121"/>
    </row>
    <row r="1628" spans="1:14" x14ac:dyDescent="0.3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N1628" s="121"/>
    </row>
    <row r="1629" spans="1:14" x14ac:dyDescent="0.3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N1629" s="121"/>
    </row>
    <row r="1630" spans="1:14" x14ac:dyDescent="0.3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N1630" s="121"/>
    </row>
    <row r="1631" spans="1:14" x14ac:dyDescent="0.3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N1631" s="121"/>
    </row>
    <row r="1632" spans="1:14" x14ac:dyDescent="0.3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N1632" s="121"/>
    </row>
    <row r="1633" spans="1:14" x14ac:dyDescent="0.3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N1633" s="121"/>
    </row>
    <row r="1634" spans="1:14" x14ac:dyDescent="0.3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N1634" s="121"/>
    </row>
    <row r="1635" spans="1:14" x14ac:dyDescent="0.3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N1635" s="121"/>
    </row>
    <row r="1636" spans="1:14" x14ac:dyDescent="0.3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N1636" s="121"/>
    </row>
    <row r="1637" spans="1:14" x14ac:dyDescent="0.3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N1637" s="121"/>
    </row>
    <row r="1638" spans="1:14" x14ac:dyDescent="0.3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N1638" s="121"/>
    </row>
    <row r="1639" spans="1:14" x14ac:dyDescent="0.3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N1639" s="121"/>
    </row>
    <row r="1640" spans="1:14" x14ac:dyDescent="0.3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N1640" s="121"/>
    </row>
    <row r="1641" spans="1:14" x14ac:dyDescent="0.3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N1641" s="121"/>
    </row>
    <row r="1642" spans="1:14" x14ac:dyDescent="0.3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N1642" s="121"/>
    </row>
    <row r="1643" spans="1:14" x14ac:dyDescent="0.3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N1643" s="121"/>
    </row>
    <row r="1644" spans="1:14" x14ac:dyDescent="0.3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N1644" s="121"/>
    </row>
    <row r="1645" spans="1:14" x14ac:dyDescent="0.3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N1645" s="121"/>
    </row>
    <row r="1646" spans="1:14" x14ac:dyDescent="0.3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N1646" s="121"/>
    </row>
    <row r="1647" spans="1:14" x14ac:dyDescent="0.3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N1647" s="121"/>
    </row>
    <row r="1648" spans="1:14" x14ac:dyDescent="0.3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N1648" s="121"/>
    </row>
    <row r="1649" spans="1:14" x14ac:dyDescent="0.3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N1649" s="121"/>
    </row>
    <row r="1650" spans="1:14" x14ac:dyDescent="0.3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N1650" s="121"/>
    </row>
    <row r="1651" spans="1:14" x14ac:dyDescent="0.3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N1651" s="121"/>
    </row>
    <row r="1652" spans="1:14" x14ac:dyDescent="0.3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N1652" s="121"/>
    </row>
    <row r="1653" spans="1:14" x14ac:dyDescent="0.3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N1653" s="121"/>
    </row>
    <row r="1654" spans="1:14" x14ac:dyDescent="0.3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N1654" s="121"/>
    </row>
    <row r="1655" spans="1:14" x14ac:dyDescent="0.3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N1655" s="121"/>
    </row>
    <row r="1656" spans="1:14" x14ac:dyDescent="0.3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N1656" s="121"/>
    </row>
    <row r="1657" spans="1:14" x14ac:dyDescent="0.3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N1657" s="121"/>
    </row>
    <row r="1658" spans="1:14" x14ac:dyDescent="0.3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N1658" s="121"/>
    </row>
    <row r="1659" spans="1:14" x14ac:dyDescent="0.3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N1659" s="121"/>
    </row>
    <row r="1660" spans="1:14" x14ac:dyDescent="0.3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N1660" s="121"/>
    </row>
    <row r="1661" spans="1:14" x14ac:dyDescent="0.3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N1661" s="121"/>
    </row>
    <row r="1662" spans="1:14" x14ac:dyDescent="0.3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N1662" s="121"/>
    </row>
    <row r="1663" spans="1:14" x14ac:dyDescent="0.3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N1663" s="121"/>
    </row>
    <row r="1664" spans="1:14" x14ac:dyDescent="0.3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N1664" s="121"/>
    </row>
    <row r="1665" spans="1:14" x14ac:dyDescent="0.3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N1665" s="121"/>
    </row>
    <row r="1666" spans="1:14" x14ac:dyDescent="0.3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N1666" s="121"/>
    </row>
    <row r="1667" spans="1:14" x14ac:dyDescent="0.3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N1667" s="121"/>
    </row>
    <row r="1668" spans="1:14" x14ac:dyDescent="0.3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N1668" s="121"/>
    </row>
    <row r="1669" spans="1:14" x14ac:dyDescent="0.3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N1669" s="121"/>
    </row>
    <row r="1670" spans="1:14" x14ac:dyDescent="0.3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N1670" s="121"/>
    </row>
    <row r="1671" spans="1:14" x14ac:dyDescent="0.3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N1671" s="121"/>
    </row>
    <row r="1672" spans="1:14" x14ac:dyDescent="0.3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N1672" s="121"/>
    </row>
    <row r="1673" spans="1:14" x14ac:dyDescent="0.3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N1673" s="121"/>
    </row>
    <row r="1674" spans="1:14" x14ac:dyDescent="0.3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N1674" s="121"/>
    </row>
    <row r="1675" spans="1:14" x14ac:dyDescent="0.3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N1675" s="121"/>
    </row>
    <row r="1676" spans="1:14" x14ac:dyDescent="0.3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N1676" s="121"/>
    </row>
    <row r="1677" spans="1:14" x14ac:dyDescent="0.3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N1677" s="121"/>
    </row>
    <row r="1678" spans="1:14" x14ac:dyDescent="0.3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N1678" s="121"/>
    </row>
    <row r="1679" spans="1:14" x14ac:dyDescent="0.3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N1679" s="121"/>
    </row>
    <row r="1680" spans="1:14" x14ac:dyDescent="0.3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N1680" s="121"/>
    </row>
    <row r="1681" spans="1:14" x14ac:dyDescent="0.3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N1681" s="121"/>
    </row>
    <row r="1682" spans="1:14" x14ac:dyDescent="0.3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N1682" s="121"/>
    </row>
    <row r="1683" spans="1:14" x14ac:dyDescent="0.3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N1683" s="121"/>
    </row>
    <row r="1684" spans="1:14" x14ac:dyDescent="0.3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N1684" s="121"/>
    </row>
    <row r="1685" spans="1:14" x14ac:dyDescent="0.3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N1685" s="121"/>
    </row>
    <row r="1686" spans="1:14" x14ac:dyDescent="0.3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N1686" s="121"/>
    </row>
    <row r="1687" spans="1:14" x14ac:dyDescent="0.3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N1687" s="121"/>
    </row>
    <row r="1688" spans="1:14" x14ac:dyDescent="0.3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N1688" s="121"/>
    </row>
    <row r="1689" spans="1:14" x14ac:dyDescent="0.3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N1689" s="121"/>
    </row>
    <row r="1690" spans="1:14" x14ac:dyDescent="0.3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N1690" s="121"/>
    </row>
    <row r="1691" spans="1:14" x14ac:dyDescent="0.3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N1691" s="121"/>
    </row>
    <row r="1692" spans="1:14" x14ac:dyDescent="0.3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N1692" s="121"/>
    </row>
    <row r="1693" spans="1:14" x14ac:dyDescent="0.3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N1693" s="121"/>
    </row>
    <row r="1694" spans="1:14" x14ac:dyDescent="0.3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N1694" s="121"/>
    </row>
    <row r="1695" spans="1:14" x14ac:dyDescent="0.3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N1695" s="121"/>
    </row>
    <row r="1696" spans="1:14" x14ac:dyDescent="0.3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N1696" s="121"/>
    </row>
    <row r="1697" spans="1:14" x14ac:dyDescent="0.3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N1697" s="121"/>
    </row>
    <row r="1698" spans="1:14" x14ac:dyDescent="0.3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N1698" s="121"/>
    </row>
    <row r="1699" spans="1:14" x14ac:dyDescent="0.3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N1699" s="121"/>
    </row>
    <row r="1700" spans="1:14" x14ac:dyDescent="0.3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N1700" s="121"/>
    </row>
    <row r="1701" spans="1:14" x14ac:dyDescent="0.3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N1701" s="121"/>
    </row>
    <row r="1702" spans="1:14" x14ac:dyDescent="0.3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N1702" s="121"/>
    </row>
    <row r="1703" spans="1:14" x14ac:dyDescent="0.3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N1703" s="121"/>
    </row>
    <row r="1704" spans="1:14" x14ac:dyDescent="0.3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N1704" s="121"/>
    </row>
    <row r="1705" spans="1:14" x14ac:dyDescent="0.3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N1705" s="121"/>
    </row>
    <row r="1706" spans="1:14" x14ac:dyDescent="0.3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N1706" s="121"/>
    </row>
    <row r="1707" spans="1:14" x14ac:dyDescent="0.3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N1707" s="121"/>
    </row>
    <row r="1708" spans="1:14" x14ac:dyDescent="0.3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N1708" s="121"/>
    </row>
    <row r="1709" spans="1:14" x14ac:dyDescent="0.3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N1709" s="121"/>
    </row>
    <row r="1710" spans="1:14" x14ac:dyDescent="0.3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N1710" s="121"/>
    </row>
    <row r="1711" spans="1:14" x14ac:dyDescent="0.3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N1711" s="121"/>
    </row>
    <row r="1712" spans="1:14" x14ac:dyDescent="0.3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N1712" s="121"/>
    </row>
    <row r="1713" spans="1:14" x14ac:dyDescent="0.3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N1713" s="121"/>
    </row>
    <row r="1714" spans="1:14" x14ac:dyDescent="0.3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N1714" s="121"/>
    </row>
    <row r="1715" spans="1:14" x14ac:dyDescent="0.3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N1715" s="121"/>
    </row>
    <row r="1716" spans="1:14" x14ac:dyDescent="0.3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N1716" s="121"/>
    </row>
    <row r="1717" spans="1:14" x14ac:dyDescent="0.3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N1717" s="121"/>
    </row>
    <row r="1718" spans="1:14" x14ac:dyDescent="0.3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N1718" s="121"/>
    </row>
    <row r="1719" spans="1:14" x14ac:dyDescent="0.3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N1719" s="121"/>
    </row>
    <row r="1720" spans="1:14" x14ac:dyDescent="0.3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N1720" s="121"/>
    </row>
    <row r="1721" spans="1:14" x14ac:dyDescent="0.3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N1721" s="121"/>
    </row>
    <row r="1722" spans="1:14" x14ac:dyDescent="0.3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N1722" s="121"/>
    </row>
    <row r="1723" spans="1:14" x14ac:dyDescent="0.3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N1723" s="121"/>
    </row>
    <row r="1724" spans="1:14" x14ac:dyDescent="0.3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N1724" s="121"/>
    </row>
    <row r="1725" spans="1:14" x14ac:dyDescent="0.3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N1725" s="121"/>
    </row>
    <row r="1726" spans="1:14" x14ac:dyDescent="0.3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N1726" s="121"/>
    </row>
    <row r="1727" spans="1:14" x14ac:dyDescent="0.3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N1727" s="121"/>
    </row>
    <row r="1728" spans="1:14" x14ac:dyDescent="0.3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N1728" s="121"/>
    </row>
    <row r="1729" spans="1:14" x14ac:dyDescent="0.3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N1729" s="121"/>
    </row>
    <row r="1730" spans="1:14" x14ac:dyDescent="0.3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N1730" s="121"/>
    </row>
    <row r="1731" spans="1:14" x14ac:dyDescent="0.3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N1731" s="121"/>
    </row>
    <row r="1732" spans="1:14" x14ac:dyDescent="0.3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N1732" s="121"/>
    </row>
    <row r="1733" spans="1:14" x14ac:dyDescent="0.3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N1733" s="121"/>
    </row>
    <row r="1734" spans="1:14" x14ac:dyDescent="0.3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N1734" s="121"/>
    </row>
    <row r="1735" spans="1:14" x14ac:dyDescent="0.3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N1735" s="121"/>
    </row>
    <row r="1736" spans="1:14" x14ac:dyDescent="0.3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N1736" s="121"/>
    </row>
    <row r="1737" spans="1:14" x14ac:dyDescent="0.3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N1737" s="121"/>
    </row>
    <row r="1738" spans="1:14" x14ac:dyDescent="0.3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N1738" s="121"/>
    </row>
    <row r="1739" spans="1:14" x14ac:dyDescent="0.3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N1739" s="121"/>
    </row>
    <row r="1740" spans="1:14" x14ac:dyDescent="0.3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N1740" s="121"/>
    </row>
    <row r="1741" spans="1:14" x14ac:dyDescent="0.3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N1741" s="121"/>
    </row>
    <row r="1742" spans="1:14" x14ac:dyDescent="0.3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N1742" s="121"/>
    </row>
    <row r="1743" spans="1:14" x14ac:dyDescent="0.3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N1743" s="121"/>
    </row>
    <row r="1744" spans="1:14" x14ac:dyDescent="0.3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N1744" s="121"/>
    </row>
    <row r="1745" spans="1:14" x14ac:dyDescent="0.3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N1745" s="121"/>
    </row>
    <row r="1746" spans="1:14" x14ac:dyDescent="0.3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N1746" s="121"/>
    </row>
    <row r="1747" spans="1:14" x14ac:dyDescent="0.3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N1747" s="121"/>
    </row>
    <row r="1748" spans="1:14" x14ac:dyDescent="0.3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N1748" s="121"/>
    </row>
    <row r="1749" spans="1:14" x14ac:dyDescent="0.3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N1749" s="121"/>
    </row>
    <row r="1750" spans="1:14" x14ac:dyDescent="0.3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N1750" s="121"/>
    </row>
    <row r="1751" spans="1:14" x14ac:dyDescent="0.3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N1751" s="121"/>
    </row>
    <row r="1752" spans="1:14" x14ac:dyDescent="0.3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N1752" s="121"/>
    </row>
    <row r="1753" spans="1:14" x14ac:dyDescent="0.3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N1753" s="121"/>
    </row>
    <row r="1754" spans="1:14" x14ac:dyDescent="0.3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N1754" s="121"/>
    </row>
    <row r="1755" spans="1:14" x14ac:dyDescent="0.3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N1755" s="121"/>
    </row>
    <row r="1756" spans="1:14" x14ac:dyDescent="0.3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N1756" s="121"/>
    </row>
    <row r="1757" spans="1:14" x14ac:dyDescent="0.3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N1757" s="121"/>
    </row>
    <row r="1758" spans="1:14" x14ac:dyDescent="0.3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N1758" s="121"/>
    </row>
    <row r="1759" spans="1:14" x14ac:dyDescent="0.3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N1759" s="121"/>
    </row>
    <row r="1760" spans="1:14" x14ac:dyDescent="0.3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N1760" s="121"/>
    </row>
    <row r="1761" spans="1:14" x14ac:dyDescent="0.3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N1761" s="121"/>
    </row>
    <row r="1762" spans="1:14" x14ac:dyDescent="0.3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N1762" s="121"/>
    </row>
    <row r="1763" spans="1:14" x14ac:dyDescent="0.3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N1763" s="121"/>
    </row>
    <row r="1764" spans="1:14" x14ac:dyDescent="0.3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N1764" s="121"/>
    </row>
    <row r="1765" spans="1:14" x14ac:dyDescent="0.3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N1765" s="121"/>
    </row>
    <row r="1766" spans="1:14" x14ac:dyDescent="0.3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N1766" s="121"/>
    </row>
    <row r="1767" spans="1:14" x14ac:dyDescent="0.3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N1767" s="121"/>
    </row>
    <row r="1768" spans="1:14" x14ac:dyDescent="0.3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N1768" s="121"/>
    </row>
    <row r="1769" spans="1:14" x14ac:dyDescent="0.3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N1769" s="121"/>
    </row>
    <row r="1770" spans="1:14" x14ac:dyDescent="0.3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N1770" s="121"/>
    </row>
    <row r="1771" spans="1:14" x14ac:dyDescent="0.3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N1771" s="121"/>
    </row>
    <row r="1772" spans="1:14" x14ac:dyDescent="0.3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N1772" s="121"/>
    </row>
    <row r="1773" spans="1:14" x14ac:dyDescent="0.3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N1773" s="121"/>
    </row>
    <row r="1774" spans="1:14" x14ac:dyDescent="0.3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N1774" s="121"/>
    </row>
    <row r="1775" spans="1:14" x14ac:dyDescent="0.3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N1775" s="121"/>
    </row>
    <row r="1776" spans="1:14" x14ac:dyDescent="0.3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N1776" s="121"/>
    </row>
    <row r="1777" spans="1:14" x14ac:dyDescent="0.3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N1777" s="121"/>
    </row>
    <row r="1778" spans="1:14" x14ac:dyDescent="0.3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N1778" s="121"/>
    </row>
    <row r="1779" spans="1:14" x14ac:dyDescent="0.3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N1779" s="121"/>
    </row>
    <row r="1780" spans="1:14" x14ac:dyDescent="0.3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N1780" s="121"/>
    </row>
    <row r="1781" spans="1:14" x14ac:dyDescent="0.3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N1781" s="121"/>
    </row>
    <row r="1782" spans="1:14" x14ac:dyDescent="0.3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N1782" s="121"/>
    </row>
    <row r="1783" spans="1:14" x14ac:dyDescent="0.3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N1783" s="121"/>
    </row>
    <row r="1784" spans="1:14" x14ac:dyDescent="0.3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N1784" s="121"/>
    </row>
    <row r="1785" spans="1:14" x14ac:dyDescent="0.3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N1785" s="121"/>
    </row>
    <row r="1786" spans="1:14" x14ac:dyDescent="0.3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N1786" s="121"/>
    </row>
    <row r="1787" spans="1:14" x14ac:dyDescent="0.3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N1787" s="121"/>
    </row>
    <row r="1788" spans="1:14" x14ac:dyDescent="0.3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N1788" s="121"/>
    </row>
    <row r="1789" spans="1:14" x14ac:dyDescent="0.3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N1789" s="121"/>
    </row>
    <row r="1790" spans="1:14" x14ac:dyDescent="0.3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N1790" s="121"/>
    </row>
    <row r="1791" spans="1:14" x14ac:dyDescent="0.3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N1791" s="121"/>
    </row>
    <row r="1792" spans="1:14" x14ac:dyDescent="0.3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N1792" s="121"/>
    </row>
    <row r="1793" spans="1:14" x14ac:dyDescent="0.3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N1793" s="121"/>
    </row>
    <row r="1794" spans="1:14" x14ac:dyDescent="0.3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N1794" s="121"/>
    </row>
    <row r="1795" spans="1:14" x14ac:dyDescent="0.3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N1795" s="121"/>
    </row>
    <row r="1796" spans="1:14" x14ac:dyDescent="0.3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N1796" s="121"/>
    </row>
    <row r="1797" spans="1:14" x14ac:dyDescent="0.3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N1797" s="121"/>
    </row>
    <row r="1798" spans="1:14" x14ac:dyDescent="0.3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N1798" s="121"/>
    </row>
    <row r="1799" spans="1:14" x14ac:dyDescent="0.3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N1799" s="121"/>
    </row>
    <row r="1800" spans="1:14" x14ac:dyDescent="0.3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N1800" s="121"/>
    </row>
    <row r="1801" spans="1:14" x14ac:dyDescent="0.3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N1801" s="121"/>
    </row>
    <row r="1802" spans="1:14" x14ac:dyDescent="0.3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N1802" s="121"/>
    </row>
    <row r="1803" spans="1:14" x14ac:dyDescent="0.3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N1803" s="121"/>
    </row>
    <row r="1804" spans="1:14" x14ac:dyDescent="0.3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N1804" s="121"/>
    </row>
    <row r="1805" spans="1:14" x14ac:dyDescent="0.3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N1805" s="121"/>
    </row>
    <row r="1806" spans="1:14" x14ac:dyDescent="0.3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N1806" s="121"/>
    </row>
    <row r="1807" spans="1:14" x14ac:dyDescent="0.3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N1807" s="121"/>
    </row>
    <row r="1808" spans="1:14" x14ac:dyDescent="0.3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N1808" s="121"/>
    </row>
    <row r="1809" spans="1:14" x14ac:dyDescent="0.3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N1809" s="121"/>
    </row>
    <row r="1810" spans="1:14" x14ac:dyDescent="0.3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N1810" s="121"/>
    </row>
    <row r="1811" spans="1:14" x14ac:dyDescent="0.3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N1811" s="121"/>
    </row>
    <row r="1812" spans="1:14" x14ac:dyDescent="0.3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N1812" s="121"/>
    </row>
    <row r="1813" spans="1:14" x14ac:dyDescent="0.3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N1813" s="121"/>
    </row>
    <row r="1814" spans="1:14" x14ac:dyDescent="0.3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N1814" s="121"/>
    </row>
    <row r="1815" spans="1:14" x14ac:dyDescent="0.3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N1815" s="121"/>
    </row>
    <row r="1816" spans="1:14" x14ac:dyDescent="0.3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N1816" s="121"/>
    </row>
    <row r="1817" spans="1:14" x14ac:dyDescent="0.3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N1817" s="121"/>
    </row>
    <row r="1818" spans="1:14" x14ac:dyDescent="0.3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N1818" s="121"/>
    </row>
    <row r="1819" spans="1:14" x14ac:dyDescent="0.3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N1819" s="121"/>
    </row>
    <row r="1820" spans="1:14" x14ac:dyDescent="0.3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N1820" s="121"/>
    </row>
    <row r="1821" spans="1:14" x14ac:dyDescent="0.3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N1821" s="121"/>
    </row>
    <row r="1822" spans="1:14" x14ac:dyDescent="0.3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N1822" s="121"/>
    </row>
    <row r="1823" spans="1:14" x14ac:dyDescent="0.3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N1823" s="121"/>
    </row>
    <row r="1824" spans="1:14" x14ac:dyDescent="0.3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N1824" s="121"/>
    </row>
    <row r="1825" spans="1:14" x14ac:dyDescent="0.3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N1825" s="121"/>
    </row>
    <row r="1826" spans="1:14" x14ac:dyDescent="0.3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N1826" s="121"/>
    </row>
    <row r="1827" spans="1:14" x14ac:dyDescent="0.3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N1827" s="121"/>
    </row>
    <row r="1828" spans="1:14" x14ac:dyDescent="0.3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N1828" s="121"/>
    </row>
    <row r="1829" spans="1:14" x14ac:dyDescent="0.3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N1829" s="121"/>
    </row>
    <row r="1830" spans="1:14" x14ac:dyDescent="0.3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N1830" s="121"/>
    </row>
    <row r="1831" spans="1:14" x14ac:dyDescent="0.3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N1831" s="121"/>
    </row>
    <row r="1832" spans="1:14" x14ac:dyDescent="0.3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N1832" s="121"/>
    </row>
    <row r="1833" spans="1:14" x14ac:dyDescent="0.3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N1833" s="121"/>
    </row>
    <row r="1834" spans="1:14" x14ac:dyDescent="0.3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N1834" s="121"/>
    </row>
    <row r="1835" spans="1:14" x14ac:dyDescent="0.3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N1835" s="121"/>
    </row>
    <row r="1836" spans="1:14" x14ac:dyDescent="0.3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N1836" s="121"/>
    </row>
    <row r="1837" spans="1:14" x14ac:dyDescent="0.3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N1837" s="121"/>
    </row>
    <row r="1838" spans="1:14" x14ac:dyDescent="0.3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N1838" s="121"/>
    </row>
    <row r="1839" spans="1:14" x14ac:dyDescent="0.3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N1839" s="121"/>
    </row>
    <row r="1840" spans="1:14" x14ac:dyDescent="0.3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N1840" s="121"/>
    </row>
    <row r="1841" spans="1:14" x14ac:dyDescent="0.3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N1841" s="121"/>
    </row>
    <row r="1842" spans="1:14" x14ac:dyDescent="0.3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N1842" s="121"/>
    </row>
    <row r="1843" spans="1:14" x14ac:dyDescent="0.3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N1843" s="121"/>
    </row>
    <row r="1844" spans="1:14" x14ac:dyDescent="0.3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N1844" s="121"/>
    </row>
    <row r="1845" spans="1:14" x14ac:dyDescent="0.3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N1845" s="121"/>
    </row>
    <row r="1846" spans="1:14" x14ac:dyDescent="0.3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N1846" s="121"/>
    </row>
    <row r="1847" spans="1:14" x14ac:dyDescent="0.3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N1847" s="121"/>
    </row>
    <row r="1848" spans="1:14" x14ac:dyDescent="0.3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N1848" s="121"/>
    </row>
    <row r="1849" spans="1:14" x14ac:dyDescent="0.3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N1849" s="121"/>
    </row>
    <row r="1850" spans="1:14" x14ac:dyDescent="0.3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N1850" s="121"/>
    </row>
    <row r="1851" spans="1:14" x14ac:dyDescent="0.3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N1851" s="121"/>
    </row>
    <row r="1852" spans="1:14" x14ac:dyDescent="0.3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N1852" s="121"/>
    </row>
    <row r="1853" spans="1:14" x14ac:dyDescent="0.3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N1853" s="121"/>
    </row>
    <row r="1854" spans="1:14" x14ac:dyDescent="0.3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N1854" s="121"/>
    </row>
    <row r="1855" spans="1:14" x14ac:dyDescent="0.3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N1855" s="121"/>
    </row>
    <row r="1856" spans="1:14" x14ac:dyDescent="0.3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N1856" s="121"/>
    </row>
    <row r="1857" spans="1:14" x14ac:dyDescent="0.3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N1857" s="121"/>
    </row>
    <row r="1858" spans="1:14" x14ac:dyDescent="0.3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N1858" s="121"/>
    </row>
    <row r="1859" spans="1:14" x14ac:dyDescent="0.3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N1859" s="121"/>
    </row>
    <row r="1860" spans="1:14" x14ac:dyDescent="0.3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N1860" s="121"/>
    </row>
    <row r="1861" spans="1:14" x14ac:dyDescent="0.3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N1861" s="121"/>
    </row>
    <row r="1862" spans="1:14" x14ac:dyDescent="0.3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N1862" s="121"/>
    </row>
    <row r="1863" spans="1:14" x14ac:dyDescent="0.3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N1863" s="121"/>
    </row>
    <row r="1864" spans="1:14" x14ac:dyDescent="0.3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N1864" s="121"/>
    </row>
    <row r="1865" spans="1:14" x14ac:dyDescent="0.3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N1865" s="121"/>
    </row>
    <row r="1866" spans="1:14" x14ac:dyDescent="0.3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N1866" s="121"/>
    </row>
    <row r="1867" spans="1:14" x14ac:dyDescent="0.3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N1867" s="121"/>
    </row>
    <row r="1868" spans="1:14" x14ac:dyDescent="0.3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N1868" s="121"/>
    </row>
    <row r="1869" spans="1:14" x14ac:dyDescent="0.3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N1869" s="121"/>
    </row>
    <row r="1870" spans="1:14" x14ac:dyDescent="0.3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N1870" s="121"/>
    </row>
    <row r="1871" spans="1:14" x14ac:dyDescent="0.3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N1871" s="121"/>
    </row>
    <row r="1872" spans="1:14" x14ac:dyDescent="0.3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N1872" s="121"/>
    </row>
    <row r="1873" spans="1:14" x14ac:dyDescent="0.3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N1873" s="121"/>
    </row>
    <row r="1874" spans="1:14" x14ac:dyDescent="0.3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N1874" s="121"/>
    </row>
    <row r="1875" spans="1:14" x14ac:dyDescent="0.3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N1875" s="121"/>
    </row>
    <row r="1876" spans="1:14" x14ac:dyDescent="0.3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N1876" s="121"/>
    </row>
    <row r="1877" spans="1:14" x14ac:dyDescent="0.3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N1877" s="121"/>
    </row>
    <row r="1878" spans="1:14" x14ac:dyDescent="0.3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N1878" s="121"/>
    </row>
    <row r="1879" spans="1:14" x14ac:dyDescent="0.3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N1879" s="121"/>
    </row>
    <row r="1880" spans="1:14" x14ac:dyDescent="0.3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N1880" s="121"/>
    </row>
    <row r="1881" spans="1:14" x14ac:dyDescent="0.3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N1881" s="121"/>
    </row>
    <row r="1882" spans="1:14" x14ac:dyDescent="0.3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N1882" s="121"/>
    </row>
    <row r="1883" spans="1:14" x14ac:dyDescent="0.3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N1883" s="121"/>
    </row>
    <row r="1884" spans="1:14" x14ac:dyDescent="0.3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N1884" s="121"/>
    </row>
    <row r="1885" spans="1:14" x14ac:dyDescent="0.3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N1885" s="121"/>
    </row>
    <row r="1886" spans="1:14" x14ac:dyDescent="0.3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N1886" s="121"/>
    </row>
    <row r="1887" spans="1:14" x14ac:dyDescent="0.3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N1887" s="121"/>
    </row>
    <row r="1888" spans="1:14" x14ac:dyDescent="0.3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N1888" s="121"/>
    </row>
    <row r="1889" spans="1:14" x14ac:dyDescent="0.3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N1889" s="121"/>
    </row>
    <row r="1890" spans="1:14" x14ac:dyDescent="0.3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N1890" s="121"/>
    </row>
    <row r="1891" spans="1:14" x14ac:dyDescent="0.3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N1891" s="121"/>
    </row>
    <row r="1892" spans="1:14" x14ac:dyDescent="0.3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N1892" s="121"/>
    </row>
    <row r="1893" spans="1:14" x14ac:dyDescent="0.3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N1893" s="121"/>
    </row>
    <row r="1894" spans="1:14" x14ac:dyDescent="0.3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N1894" s="121"/>
    </row>
    <row r="1895" spans="1:14" x14ac:dyDescent="0.3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N1895" s="121"/>
    </row>
    <row r="1896" spans="1:14" x14ac:dyDescent="0.3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N1896" s="121"/>
    </row>
    <row r="1897" spans="1:14" x14ac:dyDescent="0.3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N1897" s="121"/>
    </row>
    <row r="1898" spans="1:14" x14ac:dyDescent="0.3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N1898" s="121"/>
    </row>
    <row r="1899" spans="1:14" x14ac:dyDescent="0.3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N1899" s="121"/>
    </row>
    <row r="1900" spans="1:14" x14ac:dyDescent="0.3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N1900" s="121"/>
    </row>
    <row r="1901" spans="1:14" x14ac:dyDescent="0.3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N1901" s="121"/>
    </row>
    <row r="1902" spans="1:14" x14ac:dyDescent="0.3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N1902" s="121"/>
    </row>
    <row r="1903" spans="1:14" x14ac:dyDescent="0.3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N1903" s="121"/>
    </row>
    <row r="1904" spans="1:14" x14ac:dyDescent="0.3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N1904" s="121"/>
    </row>
    <row r="1905" spans="1:14" x14ac:dyDescent="0.3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N1905" s="121"/>
    </row>
    <row r="1906" spans="1:14" x14ac:dyDescent="0.3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N1906" s="121"/>
    </row>
    <row r="1907" spans="1:14" x14ac:dyDescent="0.3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N1907" s="121"/>
    </row>
    <row r="1908" spans="1:14" x14ac:dyDescent="0.3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N1908" s="121"/>
    </row>
    <row r="1909" spans="1:14" x14ac:dyDescent="0.3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N1909" s="121"/>
    </row>
    <row r="1910" spans="1:14" x14ac:dyDescent="0.3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N1910" s="121"/>
    </row>
    <row r="1911" spans="1:14" x14ac:dyDescent="0.3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N1911" s="121"/>
    </row>
    <row r="1912" spans="1:14" x14ac:dyDescent="0.3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N1912" s="121"/>
    </row>
    <row r="1913" spans="1:14" x14ac:dyDescent="0.3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N1913" s="121"/>
    </row>
    <row r="1914" spans="1:14" x14ac:dyDescent="0.3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N1914" s="121"/>
    </row>
    <row r="1915" spans="1:14" x14ac:dyDescent="0.3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N1915" s="121"/>
    </row>
    <row r="1916" spans="1:14" x14ac:dyDescent="0.3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N1916" s="121"/>
    </row>
    <row r="1917" spans="1:14" x14ac:dyDescent="0.3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N1917" s="121"/>
    </row>
    <row r="1918" spans="1:14" x14ac:dyDescent="0.3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N1918" s="121"/>
    </row>
    <row r="1919" spans="1:14" x14ac:dyDescent="0.3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N1919" s="121"/>
    </row>
    <row r="1920" spans="1:14" x14ac:dyDescent="0.3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N1920" s="121"/>
    </row>
    <row r="1921" spans="1:14" x14ac:dyDescent="0.3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N1921" s="121"/>
    </row>
    <row r="1922" spans="1:14" x14ac:dyDescent="0.3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N1922" s="121"/>
    </row>
    <row r="1923" spans="1:14" x14ac:dyDescent="0.3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N1923" s="121"/>
    </row>
    <row r="1924" spans="1:14" x14ac:dyDescent="0.3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N1924" s="121"/>
    </row>
    <row r="1925" spans="1:14" x14ac:dyDescent="0.3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N1925" s="121"/>
    </row>
    <row r="1926" spans="1:14" x14ac:dyDescent="0.3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N1926" s="121"/>
    </row>
    <row r="1927" spans="1:14" x14ac:dyDescent="0.3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N1927" s="121"/>
    </row>
    <row r="1928" spans="1:14" x14ac:dyDescent="0.3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N1928" s="121"/>
    </row>
    <row r="1929" spans="1:14" x14ac:dyDescent="0.3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N1929" s="121"/>
    </row>
    <row r="1930" spans="1:14" x14ac:dyDescent="0.3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N1930" s="121"/>
    </row>
    <row r="1931" spans="1:14" x14ac:dyDescent="0.3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N1931" s="121"/>
    </row>
    <row r="1932" spans="1:14" x14ac:dyDescent="0.3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N1932" s="121"/>
    </row>
    <row r="1933" spans="1:14" x14ac:dyDescent="0.3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N1933" s="121"/>
    </row>
    <row r="1934" spans="1:14" x14ac:dyDescent="0.3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N1934" s="121"/>
    </row>
    <row r="1935" spans="1:14" x14ac:dyDescent="0.3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N1935" s="121"/>
    </row>
    <row r="1936" spans="1:14" x14ac:dyDescent="0.3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N1936" s="121"/>
    </row>
    <row r="1937" spans="1:14" x14ac:dyDescent="0.3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N1937" s="121"/>
    </row>
    <row r="1938" spans="1:14" x14ac:dyDescent="0.3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N1938" s="121"/>
    </row>
    <row r="1939" spans="1:14" x14ac:dyDescent="0.3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N1939" s="121"/>
    </row>
    <row r="1940" spans="1:14" x14ac:dyDescent="0.3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N1940" s="121"/>
    </row>
    <row r="1941" spans="1:14" x14ac:dyDescent="0.3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N1941" s="121"/>
    </row>
    <row r="1942" spans="1:14" x14ac:dyDescent="0.3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N1942" s="121"/>
    </row>
    <row r="1943" spans="1:14" x14ac:dyDescent="0.3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N1943" s="121"/>
    </row>
    <row r="1944" spans="1:14" x14ac:dyDescent="0.3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N1944" s="121"/>
    </row>
    <row r="1945" spans="1:14" x14ac:dyDescent="0.3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N1945" s="121"/>
    </row>
    <row r="1946" spans="1:14" x14ac:dyDescent="0.3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N1946" s="121"/>
    </row>
    <row r="1947" spans="1:14" x14ac:dyDescent="0.3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N1947" s="121"/>
    </row>
    <row r="1948" spans="1:14" x14ac:dyDescent="0.3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N1948" s="121"/>
    </row>
    <row r="1949" spans="1:14" x14ac:dyDescent="0.3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N1949" s="121"/>
    </row>
    <row r="1950" spans="1:14" x14ac:dyDescent="0.3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N1950" s="121"/>
    </row>
    <row r="1951" spans="1:14" x14ac:dyDescent="0.3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N1951" s="121"/>
    </row>
    <row r="1952" spans="1:14" x14ac:dyDescent="0.3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N1952" s="121"/>
    </row>
    <row r="1953" spans="1:14" x14ac:dyDescent="0.3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N1953" s="121"/>
    </row>
    <row r="1954" spans="1:14" x14ac:dyDescent="0.3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N1954" s="121"/>
    </row>
    <row r="1955" spans="1:14" x14ac:dyDescent="0.3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N1955" s="121"/>
    </row>
    <row r="1956" spans="1:14" x14ac:dyDescent="0.3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N1956" s="121"/>
    </row>
    <row r="1957" spans="1:14" x14ac:dyDescent="0.3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N1957" s="121"/>
    </row>
    <row r="1958" spans="1:14" x14ac:dyDescent="0.3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N1958" s="121"/>
    </row>
    <row r="1959" spans="1:14" x14ac:dyDescent="0.3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N1959" s="121"/>
    </row>
    <row r="1960" spans="1:14" x14ac:dyDescent="0.3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N1960" s="121"/>
    </row>
    <row r="1961" spans="1:14" x14ac:dyDescent="0.3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N1961" s="121"/>
    </row>
    <row r="1962" spans="1:14" x14ac:dyDescent="0.3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N1962" s="121"/>
    </row>
    <row r="1963" spans="1:14" x14ac:dyDescent="0.3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N1963" s="121"/>
    </row>
    <row r="1964" spans="1:14" x14ac:dyDescent="0.3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N1964" s="121"/>
    </row>
    <row r="1965" spans="1:14" x14ac:dyDescent="0.3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N1965" s="121"/>
    </row>
    <row r="1966" spans="1:14" x14ac:dyDescent="0.3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N1966" s="121"/>
    </row>
    <row r="1967" spans="1:14" x14ac:dyDescent="0.3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N1967" s="121"/>
    </row>
    <row r="1968" spans="1:14" x14ac:dyDescent="0.3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N1968" s="121"/>
    </row>
    <row r="1969" spans="1:14" x14ac:dyDescent="0.3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N1969" s="121"/>
    </row>
    <row r="1970" spans="1:14" x14ac:dyDescent="0.3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N1970" s="121"/>
    </row>
    <row r="1971" spans="1:14" x14ac:dyDescent="0.3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N1971" s="121"/>
    </row>
    <row r="1972" spans="1:14" x14ac:dyDescent="0.3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N1972" s="121"/>
    </row>
    <row r="1973" spans="1:14" x14ac:dyDescent="0.3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N1973" s="121"/>
    </row>
    <row r="1974" spans="1:14" x14ac:dyDescent="0.3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N1974" s="121"/>
    </row>
    <row r="1975" spans="1:14" x14ac:dyDescent="0.3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N1975" s="121"/>
    </row>
    <row r="1976" spans="1:14" x14ac:dyDescent="0.3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N1976" s="121"/>
    </row>
    <row r="1977" spans="1:14" x14ac:dyDescent="0.3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N1977" s="121"/>
    </row>
    <row r="1978" spans="1:14" x14ac:dyDescent="0.3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N1978" s="121"/>
    </row>
    <row r="1979" spans="1:14" x14ac:dyDescent="0.3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N1979" s="121"/>
    </row>
    <row r="1980" spans="1:14" x14ac:dyDescent="0.3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N1980" s="121"/>
    </row>
    <row r="1981" spans="1:14" x14ac:dyDescent="0.3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N1981" s="121"/>
    </row>
    <row r="1982" spans="1:14" x14ac:dyDescent="0.3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N1982" s="121"/>
    </row>
    <row r="1983" spans="1:14" x14ac:dyDescent="0.3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N1983" s="121"/>
    </row>
    <row r="1984" spans="1:14" x14ac:dyDescent="0.3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N1984" s="121"/>
    </row>
    <row r="1985" spans="1:14" x14ac:dyDescent="0.3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N1985" s="121"/>
    </row>
    <row r="1986" spans="1:14" x14ac:dyDescent="0.3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N1986" s="121"/>
    </row>
    <row r="1987" spans="1:14" x14ac:dyDescent="0.3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N1987" s="121"/>
    </row>
    <row r="1988" spans="1:14" x14ac:dyDescent="0.3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N1988" s="121"/>
    </row>
    <row r="1989" spans="1:14" x14ac:dyDescent="0.3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N1989" s="121"/>
    </row>
    <row r="1990" spans="1:14" x14ac:dyDescent="0.3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N1990" s="121"/>
    </row>
    <row r="1991" spans="1:14" x14ac:dyDescent="0.3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N1991" s="121"/>
    </row>
    <row r="1992" spans="1:14" x14ac:dyDescent="0.3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N1992" s="121"/>
    </row>
    <row r="1993" spans="1:14" x14ac:dyDescent="0.3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N1993" s="121"/>
    </row>
    <row r="1994" spans="1:14" x14ac:dyDescent="0.3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N1994" s="121"/>
    </row>
    <row r="1995" spans="1:14" x14ac:dyDescent="0.3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N1995" s="121"/>
    </row>
    <row r="1996" spans="1:14" x14ac:dyDescent="0.3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N1996" s="121"/>
    </row>
    <row r="1997" spans="1:14" x14ac:dyDescent="0.3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N1997" s="121"/>
    </row>
    <row r="1998" spans="1:14" x14ac:dyDescent="0.3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N1998" s="121"/>
    </row>
    <row r="1999" spans="1:14" x14ac:dyDescent="0.3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N1999" s="121"/>
    </row>
    <row r="2000" spans="1:14" x14ac:dyDescent="0.3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N2000" s="121"/>
    </row>
    <row r="2001" spans="1:14" x14ac:dyDescent="0.3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N2001" s="121"/>
    </row>
    <row r="2002" spans="1:14" x14ac:dyDescent="0.3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N2002" s="121"/>
    </row>
    <row r="2003" spans="1:14" x14ac:dyDescent="0.3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N2003" s="121"/>
    </row>
    <row r="2004" spans="1:14" x14ac:dyDescent="0.3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N2004" s="121"/>
    </row>
    <row r="2005" spans="1:14" x14ac:dyDescent="0.3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N2005" s="121"/>
    </row>
    <row r="2006" spans="1:14" x14ac:dyDescent="0.3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N2006" s="121"/>
    </row>
    <row r="2007" spans="1:14" x14ac:dyDescent="0.3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N2007" s="121"/>
    </row>
    <row r="2008" spans="1:14" x14ac:dyDescent="0.3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N2008" s="121"/>
    </row>
    <row r="2009" spans="1:14" x14ac:dyDescent="0.3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N2009" s="121"/>
    </row>
    <row r="2010" spans="1:14" x14ac:dyDescent="0.3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N2010" s="121"/>
    </row>
    <row r="2011" spans="1:14" x14ac:dyDescent="0.3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N2011" s="121"/>
    </row>
    <row r="2012" spans="1:14" x14ac:dyDescent="0.3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N2012" s="121"/>
    </row>
    <row r="2013" spans="1:14" x14ac:dyDescent="0.3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N2013" s="121"/>
    </row>
    <row r="2014" spans="1:14" x14ac:dyDescent="0.3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N2014" s="121"/>
    </row>
    <row r="2015" spans="1:14" x14ac:dyDescent="0.3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N2015" s="121"/>
    </row>
    <row r="2016" spans="1:14" x14ac:dyDescent="0.3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N2016" s="121"/>
    </row>
    <row r="2017" spans="1:14" x14ac:dyDescent="0.3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N2017" s="121"/>
    </row>
    <row r="2018" spans="1:14" x14ac:dyDescent="0.3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N2018" s="121"/>
    </row>
    <row r="2019" spans="1:14" x14ac:dyDescent="0.3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N2019" s="121"/>
    </row>
    <row r="2020" spans="1:14" x14ac:dyDescent="0.3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N2020" s="121"/>
    </row>
    <row r="2021" spans="1:14" x14ac:dyDescent="0.3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N2021" s="121"/>
    </row>
    <row r="2022" spans="1:14" x14ac:dyDescent="0.3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N2022" s="121"/>
    </row>
    <row r="2023" spans="1:14" x14ac:dyDescent="0.3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N2023" s="121"/>
    </row>
    <row r="2024" spans="1:14" x14ac:dyDescent="0.3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N2024" s="121"/>
    </row>
    <row r="2025" spans="1:14" x14ac:dyDescent="0.3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N2025" s="121"/>
    </row>
    <row r="2026" spans="1:14" x14ac:dyDescent="0.3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N2026" s="121"/>
    </row>
    <row r="2027" spans="1:14" x14ac:dyDescent="0.3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N2027" s="121"/>
    </row>
    <row r="2028" spans="1:14" x14ac:dyDescent="0.3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N2028" s="121"/>
    </row>
    <row r="2029" spans="1:14" x14ac:dyDescent="0.3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N2029" s="121"/>
    </row>
    <row r="2030" spans="1:14" x14ac:dyDescent="0.3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N2030" s="121"/>
    </row>
    <row r="2031" spans="1:14" x14ac:dyDescent="0.3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N2031" s="121"/>
    </row>
    <row r="2032" spans="1:14" x14ac:dyDescent="0.3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N2032" s="121"/>
    </row>
    <row r="2033" spans="1:14" x14ac:dyDescent="0.3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N2033" s="121"/>
    </row>
    <row r="2034" spans="1:14" x14ac:dyDescent="0.3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N2034" s="121"/>
    </row>
    <row r="2035" spans="1:14" x14ac:dyDescent="0.3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N2035" s="121"/>
    </row>
    <row r="2036" spans="1:14" x14ac:dyDescent="0.3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N2036" s="121"/>
    </row>
    <row r="2037" spans="1:14" x14ac:dyDescent="0.3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N2037" s="121"/>
    </row>
    <row r="2038" spans="1:14" x14ac:dyDescent="0.3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N2038" s="121"/>
    </row>
    <row r="2039" spans="1:14" x14ac:dyDescent="0.3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N2039" s="121"/>
    </row>
    <row r="2040" spans="1:14" x14ac:dyDescent="0.3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N2040" s="121"/>
    </row>
    <row r="2041" spans="1:14" x14ac:dyDescent="0.3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N2041" s="121"/>
    </row>
    <row r="2042" spans="1:14" x14ac:dyDescent="0.3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N2042" s="121"/>
    </row>
    <row r="2043" spans="1:14" x14ac:dyDescent="0.3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N2043" s="121"/>
    </row>
    <row r="2044" spans="1:14" x14ac:dyDescent="0.3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N2044" s="121"/>
    </row>
    <row r="2045" spans="1:14" x14ac:dyDescent="0.3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N2045" s="121"/>
    </row>
    <row r="2046" spans="1:14" x14ac:dyDescent="0.3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N2046" s="121"/>
    </row>
    <row r="2047" spans="1:14" x14ac:dyDescent="0.3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N2047" s="121"/>
    </row>
    <row r="2048" spans="1:14" x14ac:dyDescent="0.3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N2048" s="121"/>
    </row>
    <row r="2049" spans="1:14" x14ac:dyDescent="0.3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N2049" s="121"/>
    </row>
    <row r="2050" spans="1:14" x14ac:dyDescent="0.3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N2050" s="121"/>
    </row>
    <row r="2051" spans="1:14" x14ac:dyDescent="0.3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N2051" s="121"/>
    </row>
    <row r="2052" spans="1:14" x14ac:dyDescent="0.3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N2052" s="121"/>
    </row>
    <row r="2053" spans="1:14" x14ac:dyDescent="0.3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N2053" s="121"/>
    </row>
    <row r="2054" spans="1:14" x14ac:dyDescent="0.3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N2054" s="121"/>
    </row>
    <row r="2055" spans="1:14" x14ac:dyDescent="0.3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N2055" s="121"/>
    </row>
    <row r="2056" spans="1:14" x14ac:dyDescent="0.3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N2056" s="121"/>
    </row>
    <row r="2057" spans="1:14" x14ac:dyDescent="0.3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N2057" s="121"/>
    </row>
    <row r="2058" spans="1:14" x14ac:dyDescent="0.3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N2058" s="121"/>
    </row>
    <row r="2059" spans="1:14" x14ac:dyDescent="0.3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N2059" s="121"/>
    </row>
    <row r="2060" spans="1:14" x14ac:dyDescent="0.3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N2060" s="121"/>
    </row>
    <row r="2061" spans="1:14" x14ac:dyDescent="0.3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N2061" s="121"/>
    </row>
    <row r="2062" spans="1:14" x14ac:dyDescent="0.3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N2062" s="121"/>
    </row>
    <row r="2063" spans="1:14" x14ac:dyDescent="0.3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N2063" s="121"/>
    </row>
    <row r="2064" spans="1:14" x14ac:dyDescent="0.3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N2064" s="121"/>
    </row>
    <row r="2065" spans="1:14" x14ac:dyDescent="0.3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N2065" s="121"/>
    </row>
    <row r="2066" spans="1:14" x14ac:dyDescent="0.3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N2066" s="121"/>
    </row>
    <row r="2067" spans="1:14" x14ac:dyDescent="0.3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N2067" s="121"/>
    </row>
    <row r="2068" spans="1:14" x14ac:dyDescent="0.3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N2068" s="121"/>
    </row>
    <row r="2069" spans="1:14" x14ac:dyDescent="0.3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N2069" s="121"/>
    </row>
    <row r="2070" spans="1:14" x14ac:dyDescent="0.3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N2070" s="121"/>
    </row>
    <row r="2071" spans="1:14" x14ac:dyDescent="0.3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N2071" s="121"/>
    </row>
    <row r="2072" spans="1:14" x14ac:dyDescent="0.3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N2072" s="121"/>
    </row>
    <row r="2073" spans="1:14" x14ac:dyDescent="0.3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N2073" s="121"/>
    </row>
    <row r="2074" spans="1:14" x14ac:dyDescent="0.3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N2074" s="121"/>
    </row>
    <row r="2075" spans="1:14" x14ac:dyDescent="0.3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N2075" s="121"/>
    </row>
    <row r="2076" spans="1:14" x14ac:dyDescent="0.3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N2076" s="121"/>
    </row>
    <row r="2077" spans="1:14" x14ac:dyDescent="0.3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N2077" s="121"/>
    </row>
    <row r="2078" spans="1:14" x14ac:dyDescent="0.3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N2078" s="121"/>
    </row>
    <row r="2079" spans="1:14" x14ac:dyDescent="0.3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N2079" s="121"/>
    </row>
    <row r="2080" spans="1:14" x14ac:dyDescent="0.3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N2080" s="121"/>
    </row>
    <row r="2081" spans="1:14" x14ac:dyDescent="0.3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N2081" s="121"/>
    </row>
    <row r="2082" spans="1:14" x14ac:dyDescent="0.3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N2082" s="121"/>
    </row>
    <row r="2083" spans="1:14" x14ac:dyDescent="0.3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N2083" s="121"/>
    </row>
    <row r="2084" spans="1:14" x14ac:dyDescent="0.3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N2084" s="121"/>
    </row>
    <row r="2085" spans="1:14" x14ac:dyDescent="0.3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N2085" s="121"/>
    </row>
    <row r="2086" spans="1:14" x14ac:dyDescent="0.3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N2086" s="121"/>
    </row>
    <row r="2087" spans="1:14" x14ac:dyDescent="0.3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N2087" s="121"/>
    </row>
    <row r="2088" spans="1:14" x14ac:dyDescent="0.3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N2088" s="121"/>
    </row>
    <row r="2089" spans="1:14" x14ac:dyDescent="0.3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N2089" s="121"/>
    </row>
    <row r="2090" spans="1:14" x14ac:dyDescent="0.3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N2090" s="121"/>
    </row>
    <row r="2091" spans="1:14" x14ac:dyDescent="0.3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N2091" s="121"/>
    </row>
    <row r="2092" spans="1:14" x14ac:dyDescent="0.3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N2092" s="121"/>
    </row>
    <row r="2093" spans="1:14" x14ac:dyDescent="0.3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N2093" s="121"/>
    </row>
    <row r="2094" spans="1:14" x14ac:dyDescent="0.3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N2094" s="121"/>
    </row>
    <row r="2095" spans="1:14" x14ac:dyDescent="0.3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N2095" s="121"/>
    </row>
    <row r="2096" spans="1:14" x14ac:dyDescent="0.3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N2096" s="121"/>
    </row>
    <row r="2097" spans="1:14" x14ac:dyDescent="0.3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N2097" s="121"/>
    </row>
    <row r="2098" spans="1:14" x14ac:dyDescent="0.3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N2098" s="121"/>
    </row>
    <row r="2099" spans="1:14" x14ac:dyDescent="0.3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N2099" s="121"/>
    </row>
    <row r="2100" spans="1:14" x14ac:dyDescent="0.3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N2100" s="121"/>
    </row>
    <row r="2101" spans="1:14" x14ac:dyDescent="0.3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N2101" s="121"/>
    </row>
    <row r="2102" spans="1:14" x14ac:dyDescent="0.3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N2102" s="121"/>
    </row>
    <row r="2103" spans="1:14" x14ac:dyDescent="0.3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N2103" s="121"/>
    </row>
    <row r="2104" spans="1:14" x14ac:dyDescent="0.3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N2104" s="121"/>
    </row>
    <row r="2105" spans="1:14" x14ac:dyDescent="0.3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N2105" s="121"/>
    </row>
    <row r="2106" spans="1:14" x14ac:dyDescent="0.3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N2106" s="121"/>
    </row>
    <row r="2107" spans="1:14" x14ac:dyDescent="0.3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N2107" s="121"/>
    </row>
    <row r="2108" spans="1:14" x14ac:dyDescent="0.3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N2108" s="121"/>
    </row>
    <row r="2109" spans="1:14" x14ac:dyDescent="0.3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N2109" s="121"/>
    </row>
    <row r="2110" spans="1:14" x14ac:dyDescent="0.3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N2110" s="121"/>
    </row>
    <row r="2111" spans="1:14" x14ac:dyDescent="0.3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N2111" s="121"/>
    </row>
    <row r="2112" spans="1:14" x14ac:dyDescent="0.3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N2112" s="121"/>
    </row>
    <row r="2113" spans="1:14" x14ac:dyDescent="0.3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N2113" s="121"/>
    </row>
    <row r="2114" spans="1:14" x14ac:dyDescent="0.3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N2114" s="121"/>
    </row>
    <row r="2115" spans="1:14" x14ac:dyDescent="0.3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N2115" s="121"/>
    </row>
    <row r="2116" spans="1:14" x14ac:dyDescent="0.3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N2116" s="121"/>
    </row>
    <row r="2117" spans="1:14" x14ac:dyDescent="0.3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N2117" s="121"/>
    </row>
    <row r="2118" spans="1:14" x14ac:dyDescent="0.3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N2118" s="121"/>
    </row>
    <row r="2119" spans="1:14" x14ac:dyDescent="0.3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N2119" s="121"/>
    </row>
    <row r="2120" spans="1:14" x14ac:dyDescent="0.3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N2120" s="121"/>
    </row>
    <row r="2121" spans="1:14" x14ac:dyDescent="0.3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N2121" s="121"/>
    </row>
    <row r="2122" spans="1:14" x14ac:dyDescent="0.3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N2122" s="121"/>
    </row>
    <row r="2123" spans="1:14" x14ac:dyDescent="0.3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N2123" s="121"/>
    </row>
    <row r="2124" spans="1:14" x14ac:dyDescent="0.3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N2124" s="121"/>
    </row>
    <row r="2125" spans="1:14" x14ac:dyDescent="0.3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N2125" s="121"/>
    </row>
    <row r="2126" spans="1:14" x14ac:dyDescent="0.3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N2126" s="121"/>
    </row>
    <row r="2127" spans="1:14" x14ac:dyDescent="0.3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N2127" s="121"/>
    </row>
    <row r="2128" spans="1:14" x14ac:dyDescent="0.3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N2128" s="121"/>
    </row>
    <row r="2129" spans="1:14" x14ac:dyDescent="0.3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N2129" s="121"/>
    </row>
    <row r="2130" spans="1:14" x14ac:dyDescent="0.3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N2130" s="121"/>
    </row>
    <row r="2131" spans="1:14" x14ac:dyDescent="0.3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N2131" s="121"/>
    </row>
    <row r="2132" spans="1:14" x14ac:dyDescent="0.3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N2132" s="121"/>
    </row>
    <row r="2133" spans="1:14" x14ac:dyDescent="0.3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N2133" s="121"/>
    </row>
    <row r="2134" spans="1:14" x14ac:dyDescent="0.3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N2134" s="121"/>
    </row>
    <row r="2135" spans="1:14" x14ac:dyDescent="0.3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N2135" s="121"/>
    </row>
    <row r="2136" spans="1:14" x14ac:dyDescent="0.3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N2136" s="121"/>
    </row>
    <row r="2137" spans="1:14" x14ac:dyDescent="0.3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N2137" s="121"/>
    </row>
    <row r="2138" spans="1:14" x14ac:dyDescent="0.3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N2138" s="121"/>
    </row>
    <row r="2139" spans="1:14" x14ac:dyDescent="0.3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N2139" s="121"/>
    </row>
    <row r="2140" spans="1:14" x14ac:dyDescent="0.3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N2140" s="121"/>
    </row>
    <row r="2141" spans="1:14" x14ac:dyDescent="0.3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N2141" s="121"/>
    </row>
    <row r="2142" spans="1:14" x14ac:dyDescent="0.3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N2142" s="121"/>
    </row>
    <row r="2143" spans="1:14" x14ac:dyDescent="0.3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N2143" s="121"/>
    </row>
    <row r="2144" spans="1:14" x14ac:dyDescent="0.3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N2144" s="121"/>
    </row>
    <row r="2145" spans="1:14" x14ac:dyDescent="0.3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N2145" s="121"/>
    </row>
    <row r="2146" spans="1:14" x14ac:dyDescent="0.3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N2146" s="121"/>
    </row>
    <row r="2147" spans="1:14" x14ac:dyDescent="0.3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N2147" s="121"/>
    </row>
    <row r="2148" spans="1:14" x14ac:dyDescent="0.3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N2148" s="121"/>
    </row>
    <row r="2149" spans="1:14" x14ac:dyDescent="0.3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N2149" s="121"/>
    </row>
    <row r="2150" spans="1:14" x14ac:dyDescent="0.3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N2150" s="121"/>
    </row>
    <row r="2151" spans="1:14" x14ac:dyDescent="0.3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N2151" s="121"/>
    </row>
    <row r="2152" spans="1:14" x14ac:dyDescent="0.3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N2152" s="121"/>
    </row>
    <row r="2153" spans="1:14" x14ac:dyDescent="0.3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N2153" s="121"/>
    </row>
    <row r="2154" spans="1:14" x14ac:dyDescent="0.3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N2154" s="121"/>
    </row>
    <row r="2155" spans="1:14" x14ac:dyDescent="0.3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N2155" s="121"/>
    </row>
    <row r="2156" spans="1:14" x14ac:dyDescent="0.3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N2156" s="121"/>
    </row>
    <row r="2157" spans="1:14" x14ac:dyDescent="0.3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N2157" s="121"/>
    </row>
    <row r="2158" spans="1:14" x14ac:dyDescent="0.3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N2158" s="121"/>
    </row>
    <row r="2159" spans="1:14" x14ac:dyDescent="0.3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N2159" s="121"/>
    </row>
    <row r="2160" spans="1:14" x14ac:dyDescent="0.3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N2160" s="121"/>
    </row>
    <row r="2161" spans="1:14" x14ac:dyDescent="0.3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N2161" s="121"/>
    </row>
    <row r="2162" spans="1:14" x14ac:dyDescent="0.3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N2162" s="121"/>
    </row>
    <row r="2163" spans="1:14" x14ac:dyDescent="0.3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N2163" s="121"/>
    </row>
    <row r="2164" spans="1:14" x14ac:dyDescent="0.3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N2164" s="121"/>
    </row>
    <row r="2165" spans="1:14" x14ac:dyDescent="0.3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N2165" s="121"/>
    </row>
    <row r="2166" spans="1:14" x14ac:dyDescent="0.3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N2166" s="121"/>
    </row>
    <row r="2167" spans="1:14" x14ac:dyDescent="0.3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N2167" s="121"/>
    </row>
    <row r="2168" spans="1:14" x14ac:dyDescent="0.3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N2168" s="121"/>
    </row>
    <row r="2169" spans="1:14" x14ac:dyDescent="0.3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N2169" s="121"/>
    </row>
    <row r="2170" spans="1:14" x14ac:dyDescent="0.3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N2170" s="121"/>
    </row>
    <row r="2171" spans="1:14" x14ac:dyDescent="0.3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N2171" s="121"/>
    </row>
    <row r="2172" spans="1:14" x14ac:dyDescent="0.3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N2172" s="121"/>
    </row>
    <row r="2173" spans="1:14" x14ac:dyDescent="0.3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N2173" s="121"/>
    </row>
    <row r="2174" spans="1:14" x14ac:dyDescent="0.3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N2174" s="121"/>
    </row>
    <row r="2175" spans="1:14" x14ac:dyDescent="0.3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N2175" s="121"/>
    </row>
    <row r="2176" spans="1:14" x14ac:dyDescent="0.3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N2176" s="121"/>
    </row>
    <row r="2177" spans="1:14" x14ac:dyDescent="0.3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N2177" s="121"/>
    </row>
    <row r="2178" spans="1:14" x14ac:dyDescent="0.3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N2178" s="121"/>
    </row>
    <row r="2179" spans="1:14" x14ac:dyDescent="0.3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N2179" s="121"/>
    </row>
    <row r="2180" spans="1:14" x14ac:dyDescent="0.3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N2180" s="121"/>
    </row>
    <row r="2181" spans="1:14" x14ac:dyDescent="0.3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N2181" s="121"/>
    </row>
    <row r="2182" spans="1:14" x14ac:dyDescent="0.3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N2182" s="121"/>
    </row>
    <row r="2183" spans="1:14" x14ac:dyDescent="0.3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N2183" s="121"/>
    </row>
    <row r="2184" spans="1:14" x14ac:dyDescent="0.3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N2184" s="121"/>
    </row>
    <row r="2185" spans="1:14" x14ac:dyDescent="0.3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N2185" s="121"/>
    </row>
    <row r="2186" spans="1:14" x14ac:dyDescent="0.3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N2186" s="121"/>
    </row>
    <row r="2187" spans="1:14" x14ac:dyDescent="0.3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N2187" s="121"/>
    </row>
    <row r="2188" spans="1:14" x14ac:dyDescent="0.3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N2188" s="121"/>
    </row>
    <row r="2189" spans="1:14" x14ac:dyDescent="0.3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N2189" s="121"/>
    </row>
    <row r="2190" spans="1:14" x14ac:dyDescent="0.3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N2190" s="121"/>
    </row>
    <row r="2191" spans="1:14" x14ac:dyDescent="0.3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N2191" s="121"/>
    </row>
    <row r="2192" spans="1:14" x14ac:dyDescent="0.3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N2192" s="121"/>
    </row>
    <row r="2193" spans="1:14" x14ac:dyDescent="0.3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N2193" s="121"/>
    </row>
    <row r="2194" spans="1:14" x14ac:dyDescent="0.3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N2194" s="121"/>
    </row>
    <row r="2195" spans="1:14" x14ac:dyDescent="0.3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N2195" s="121"/>
    </row>
    <row r="2196" spans="1:14" x14ac:dyDescent="0.3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N2196" s="121"/>
    </row>
    <row r="2197" spans="1:14" x14ac:dyDescent="0.3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N2197" s="121"/>
    </row>
    <row r="2198" spans="1:14" x14ac:dyDescent="0.3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N2198" s="121"/>
    </row>
    <row r="2199" spans="1:14" x14ac:dyDescent="0.3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N2199" s="121"/>
    </row>
    <row r="2200" spans="1:14" x14ac:dyDescent="0.3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N2200" s="121"/>
    </row>
    <row r="2201" spans="1:14" x14ac:dyDescent="0.3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N2201" s="121"/>
    </row>
    <row r="2202" spans="1:14" x14ac:dyDescent="0.3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N2202" s="121"/>
    </row>
    <row r="2203" spans="1:14" x14ac:dyDescent="0.3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N2203" s="121"/>
    </row>
    <row r="2204" spans="1:14" x14ac:dyDescent="0.3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N2204" s="121"/>
    </row>
    <row r="2205" spans="1:14" x14ac:dyDescent="0.3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N2205" s="121"/>
    </row>
    <row r="2206" spans="1:14" x14ac:dyDescent="0.3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N2206" s="121"/>
    </row>
    <row r="2207" spans="1:14" x14ac:dyDescent="0.3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N2207" s="121"/>
    </row>
    <row r="2208" spans="1:14" x14ac:dyDescent="0.3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N2208" s="121"/>
    </row>
    <row r="2209" spans="1:14" x14ac:dyDescent="0.3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N2209" s="121"/>
    </row>
    <row r="2210" spans="1:14" x14ac:dyDescent="0.3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N2210" s="121"/>
    </row>
    <row r="2211" spans="1:14" x14ac:dyDescent="0.3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N2211" s="121"/>
    </row>
    <row r="2212" spans="1:14" x14ac:dyDescent="0.3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N2212" s="121"/>
    </row>
    <row r="2213" spans="1:14" x14ac:dyDescent="0.3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N2213" s="121"/>
    </row>
    <row r="2214" spans="1:14" x14ac:dyDescent="0.3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N2214" s="121"/>
    </row>
    <row r="2215" spans="1:14" x14ac:dyDescent="0.3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N2215" s="121"/>
    </row>
    <row r="2216" spans="1:14" x14ac:dyDescent="0.3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N2216" s="121"/>
    </row>
    <row r="2217" spans="1:14" x14ac:dyDescent="0.3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N2217" s="121"/>
    </row>
    <row r="2218" spans="1:14" x14ac:dyDescent="0.3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N2218" s="121"/>
    </row>
    <row r="2219" spans="1:14" x14ac:dyDescent="0.3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N2219" s="121"/>
    </row>
    <row r="2220" spans="1:14" x14ac:dyDescent="0.3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N2220" s="121"/>
    </row>
    <row r="2221" spans="1:14" x14ac:dyDescent="0.3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N2221" s="121"/>
    </row>
    <row r="2222" spans="1:14" x14ac:dyDescent="0.3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N2222" s="121"/>
    </row>
    <row r="2223" spans="1:14" x14ac:dyDescent="0.3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N2223" s="121"/>
    </row>
    <row r="2224" spans="1:14" x14ac:dyDescent="0.3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N2224" s="121"/>
    </row>
    <row r="2225" spans="1:14" x14ac:dyDescent="0.3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N2225" s="121"/>
    </row>
    <row r="2226" spans="1:14" x14ac:dyDescent="0.3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N2226" s="121"/>
    </row>
    <row r="2227" spans="1:14" x14ac:dyDescent="0.3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N2227" s="121"/>
    </row>
    <row r="2228" spans="1:14" x14ac:dyDescent="0.3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N2228" s="121"/>
    </row>
    <row r="2229" spans="1:14" x14ac:dyDescent="0.3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N2229" s="121"/>
    </row>
    <row r="2230" spans="1:14" x14ac:dyDescent="0.3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N2230" s="121"/>
    </row>
    <row r="2231" spans="1:14" x14ac:dyDescent="0.3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N2231" s="121"/>
    </row>
    <row r="2232" spans="1:14" x14ac:dyDescent="0.3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N2232" s="121"/>
    </row>
    <row r="2233" spans="1:14" x14ac:dyDescent="0.3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N2233" s="121"/>
    </row>
    <row r="2234" spans="1:14" x14ac:dyDescent="0.3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N2234" s="121"/>
    </row>
    <row r="2235" spans="1:14" x14ac:dyDescent="0.3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N2235" s="121"/>
    </row>
    <row r="2236" spans="1:14" x14ac:dyDescent="0.3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N2236" s="121"/>
    </row>
    <row r="2237" spans="1:14" x14ac:dyDescent="0.3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N2237" s="121"/>
    </row>
    <row r="2238" spans="1:14" x14ac:dyDescent="0.3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N2238" s="121"/>
    </row>
    <row r="2239" spans="1:14" x14ac:dyDescent="0.3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N2239" s="121"/>
    </row>
    <row r="2240" spans="1:14" x14ac:dyDescent="0.3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N2240" s="121"/>
    </row>
    <row r="2241" spans="1:14" x14ac:dyDescent="0.3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N2241" s="121"/>
    </row>
    <row r="2242" spans="1:14" x14ac:dyDescent="0.3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N2242" s="121"/>
    </row>
    <row r="2243" spans="1:14" x14ac:dyDescent="0.3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N2243" s="121"/>
    </row>
    <row r="2244" spans="1:14" x14ac:dyDescent="0.3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N2244" s="121"/>
    </row>
    <row r="2245" spans="1:14" x14ac:dyDescent="0.3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N2245" s="121"/>
    </row>
    <row r="2246" spans="1:14" x14ac:dyDescent="0.3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N2246" s="121"/>
    </row>
    <row r="2247" spans="1:14" x14ac:dyDescent="0.3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N2247" s="121"/>
    </row>
    <row r="2248" spans="1:14" x14ac:dyDescent="0.3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N2248" s="121"/>
    </row>
    <row r="2249" spans="1:14" x14ac:dyDescent="0.3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N2249" s="121"/>
    </row>
    <row r="2250" spans="1:14" x14ac:dyDescent="0.3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N2250" s="121"/>
    </row>
    <row r="2251" spans="1:14" x14ac:dyDescent="0.3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N2251" s="121"/>
    </row>
    <row r="2252" spans="1:14" x14ac:dyDescent="0.3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N2252" s="121"/>
    </row>
    <row r="2253" spans="1:14" x14ac:dyDescent="0.3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N2253" s="121"/>
    </row>
    <row r="2254" spans="1:14" x14ac:dyDescent="0.3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N2254" s="121"/>
    </row>
    <row r="2255" spans="1:14" x14ac:dyDescent="0.3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N2255" s="121"/>
    </row>
    <row r="2256" spans="1:14" x14ac:dyDescent="0.3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N2256" s="121"/>
    </row>
    <row r="2257" spans="1:14" x14ac:dyDescent="0.3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N2257" s="121"/>
    </row>
    <row r="2258" spans="1:14" x14ac:dyDescent="0.3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N2258" s="121"/>
    </row>
    <row r="2259" spans="1:14" x14ac:dyDescent="0.3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N2259" s="121"/>
    </row>
    <row r="2260" spans="1:14" x14ac:dyDescent="0.3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N2260" s="121"/>
    </row>
    <row r="2261" spans="1:14" x14ac:dyDescent="0.3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N2261" s="121"/>
    </row>
    <row r="2262" spans="1:14" x14ac:dyDescent="0.3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N2262" s="121"/>
    </row>
    <row r="2263" spans="1:14" x14ac:dyDescent="0.3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N2263" s="121"/>
    </row>
    <row r="2264" spans="1:14" x14ac:dyDescent="0.3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N2264" s="121"/>
    </row>
    <row r="2265" spans="1:14" x14ac:dyDescent="0.3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N2265" s="121"/>
    </row>
    <row r="2266" spans="1:14" x14ac:dyDescent="0.3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N2266" s="121"/>
    </row>
    <row r="2267" spans="1:14" x14ac:dyDescent="0.3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N2267" s="121"/>
    </row>
    <row r="2268" spans="1:14" x14ac:dyDescent="0.3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N2268" s="121"/>
    </row>
    <row r="2269" spans="1:14" x14ac:dyDescent="0.3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N2269" s="121"/>
    </row>
    <row r="2270" spans="1:14" x14ac:dyDescent="0.3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N2270" s="121"/>
    </row>
    <row r="2271" spans="1:14" x14ac:dyDescent="0.3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N2271" s="121"/>
    </row>
    <row r="2272" spans="1:14" x14ac:dyDescent="0.3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N2272" s="121"/>
    </row>
    <row r="2273" spans="1:14" x14ac:dyDescent="0.3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N2273" s="121"/>
    </row>
    <row r="2274" spans="1:14" x14ac:dyDescent="0.3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N2274" s="121"/>
    </row>
    <row r="2275" spans="1:14" x14ac:dyDescent="0.3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N2275" s="121"/>
    </row>
    <row r="2276" spans="1:14" x14ac:dyDescent="0.3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N2276" s="121"/>
    </row>
    <row r="2277" spans="1:14" x14ac:dyDescent="0.3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N2277" s="121"/>
    </row>
    <row r="2278" spans="1:14" x14ac:dyDescent="0.3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N2278" s="121"/>
    </row>
    <row r="2279" spans="1:14" x14ac:dyDescent="0.3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N2279" s="121"/>
    </row>
    <row r="2280" spans="1:14" x14ac:dyDescent="0.3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N2280" s="121"/>
    </row>
    <row r="2281" spans="1:14" x14ac:dyDescent="0.3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N2281" s="121"/>
    </row>
    <row r="2282" spans="1:14" x14ac:dyDescent="0.3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N2282" s="121"/>
    </row>
    <row r="2283" spans="1:14" x14ac:dyDescent="0.3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N2283" s="121"/>
    </row>
    <row r="2284" spans="1:14" x14ac:dyDescent="0.3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N2284" s="121"/>
    </row>
    <row r="2285" spans="1:14" x14ac:dyDescent="0.3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N2285" s="121"/>
    </row>
    <row r="2286" spans="1:14" x14ac:dyDescent="0.3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N2286" s="121"/>
    </row>
    <row r="2287" spans="1:14" x14ac:dyDescent="0.3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N2287" s="121"/>
    </row>
    <row r="2288" spans="1:14" x14ac:dyDescent="0.3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N2288" s="121"/>
    </row>
    <row r="2289" spans="1:14" x14ac:dyDescent="0.3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N2289" s="121"/>
    </row>
    <row r="2290" spans="1:14" x14ac:dyDescent="0.3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N2290" s="121"/>
    </row>
    <row r="2291" spans="1:14" x14ac:dyDescent="0.3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N2291" s="121"/>
    </row>
    <row r="2292" spans="1:14" x14ac:dyDescent="0.3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N2292" s="121"/>
    </row>
    <row r="2293" spans="1:14" x14ac:dyDescent="0.3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N2293" s="121"/>
    </row>
    <row r="2294" spans="1:14" x14ac:dyDescent="0.3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N2294" s="121"/>
    </row>
    <row r="2295" spans="1:14" x14ac:dyDescent="0.3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N2295" s="121"/>
    </row>
    <row r="2296" spans="1:14" x14ac:dyDescent="0.3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N2296" s="121"/>
    </row>
    <row r="2297" spans="1:14" x14ac:dyDescent="0.3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N2297" s="121"/>
    </row>
    <row r="2298" spans="1:14" x14ac:dyDescent="0.3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N2298" s="121"/>
    </row>
    <row r="2299" spans="1:14" x14ac:dyDescent="0.3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N2299" s="121"/>
    </row>
    <row r="2300" spans="1:14" x14ac:dyDescent="0.3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N2300" s="121"/>
    </row>
    <row r="2301" spans="1:14" x14ac:dyDescent="0.3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N2301" s="121"/>
    </row>
    <row r="2302" spans="1:14" x14ac:dyDescent="0.3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N2302" s="121"/>
    </row>
    <row r="2303" spans="1:14" x14ac:dyDescent="0.3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N2303" s="121"/>
    </row>
    <row r="2304" spans="1:14" x14ac:dyDescent="0.3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N2304" s="121"/>
    </row>
    <row r="2305" spans="1:14" x14ac:dyDescent="0.3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N2305" s="121"/>
    </row>
    <row r="2306" spans="1:14" x14ac:dyDescent="0.3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N2306" s="121"/>
    </row>
    <row r="2307" spans="1:14" x14ac:dyDescent="0.3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N2307" s="121"/>
    </row>
    <row r="2308" spans="1:14" x14ac:dyDescent="0.3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N2308" s="121"/>
    </row>
    <row r="2309" spans="1:14" x14ac:dyDescent="0.3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N2309" s="121"/>
    </row>
    <row r="2310" spans="1:14" x14ac:dyDescent="0.3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N2310" s="121"/>
    </row>
    <row r="2311" spans="1:14" x14ac:dyDescent="0.3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N2311" s="121"/>
    </row>
    <row r="2312" spans="1:14" x14ac:dyDescent="0.3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N2312" s="121"/>
    </row>
    <row r="2313" spans="1:14" x14ac:dyDescent="0.3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N2313" s="121"/>
    </row>
    <row r="2314" spans="1:14" x14ac:dyDescent="0.3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N2314" s="121"/>
    </row>
    <row r="2315" spans="1:14" x14ac:dyDescent="0.3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N2315" s="121"/>
    </row>
    <row r="2316" spans="1:14" x14ac:dyDescent="0.3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N2316" s="121"/>
    </row>
    <row r="2317" spans="1:14" x14ac:dyDescent="0.3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N2317" s="121"/>
    </row>
    <row r="2318" spans="1:14" x14ac:dyDescent="0.3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N2318" s="121"/>
    </row>
    <row r="2319" spans="1:14" x14ac:dyDescent="0.3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N2319" s="121"/>
    </row>
    <row r="2320" spans="1:14" x14ac:dyDescent="0.3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N2320" s="121"/>
    </row>
    <row r="2321" spans="1:14" x14ac:dyDescent="0.3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N2321" s="121"/>
    </row>
    <row r="2322" spans="1:14" x14ac:dyDescent="0.3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N2322" s="121"/>
    </row>
    <row r="2323" spans="1:14" x14ac:dyDescent="0.3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N2323" s="121"/>
    </row>
    <row r="2324" spans="1:14" x14ac:dyDescent="0.3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N2324" s="121"/>
    </row>
    <row r="2325" spans="1:14" x14ac:dyDescent="0.3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N2325" s="121"/>
    </row>
    <row r="2326" spans="1:14" x14ac:dyDescent="0.3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N2326" s="121"/>
    </row>
    <row r="2327" spans="1:14" x14ac:dyDescent="0.3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N2327" s="121"/>
    </row>
    <row r="2328" spans="1:14" x14ac:dyDescent="0.3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N2328" s="121"/>
    </row>
    <row r="2329" spans="1:14" x14ac:dyDescent="0.3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N2329" s="121"/>
    </row>
    <row r="2330" spans="1:14" x14ac:dyDescent="0.3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N2330" s="121"/>
    </row>
    <row r="2331" spans="1:14" x14ac:dyDescent="0.3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N2331" s="121"/>
    </row>
    <row r="2332" spans="1:14" x14ac:dyDescent="0.3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N2332" s="121"/>
    </row>
    <row r="2333" spans="1:14" x14ac:dyDescent="0.3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N2333" s="121"/>
    </row>
    <row r="2334" spans="1:14" x14ac:dyDescent="0.3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N2334" s="121"/>
    </row>
    <row r="2335" spans="1:14" x14ac:dyDescent="0.3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N2335" s="121"/>
    </row>
    <row r="2336" spans="1:14" x14ac:dyDescent="0.3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N2336" s="121"/>
    </row>
    <row r="2337" spans="1:14" x14ac:dyDescent="0.3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N2337" s="121"/>
    </row>
    <row r="2338" spans="1:14" x14ac:dyDescent="0.3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N2338" s="121"/>
    </row>
    <row r="2339" spans="1:14" x14ac:dyDescent="0.3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N2339" s="121"/>
    </row>
    <row r="2340" spans="1:14" x14ac:dyDescent="0.3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N2340" s="121"/>
    </row>
    <row r="2341" spans="1:14" x14ac:dyDescent="0.3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N2341" s="121"/>
    </row>
    <row r="2342" spans="1:14" x14ac:dyDescent="0.3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N2342" s="121"/>
    </row>
    <row r="2343" spans="1:14" x14ac:dyDescent="0.3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N2343" s="121"/>
    </row>
    <row r="2344" spans="1:14" x14ac:dyDescent="0.3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N2344" s="121"/>
    </row>
    <row r="2345" spans="1:14" x14ac:dyDescent="0.3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N2345" s="121"/>
    </row>
    <row r="2346" spans="1:14" x14ac:dyDescent="0.3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N2346" s="121"/>
    </row>
    <row r="2347" spans="1:14" x14ac:dyDescent="0.3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N2347" s="121"/>
    </row>
    <row r="2348" spans="1:14" x14ac:dyDescent="0.3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N2348" s="121"/>
    </row>
    <row r="2349" spans="1:14" x14ac:dyDescent="0.3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N2349" s="121"/>
    </row>
    <row r="2350" spans="1:14" x14ac:dyDescent="0.3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N2350" s="121"/>
    </row>
    <row r="2351" spans="1:14" x14ac:dyDescent="0.3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N2351" s="121"/>
    </row>
    <row r="2352" spans="1:14" x14ac:dyDescent="0.3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N2352" s="121"/>
    </row>
    <row r="2353" spans="1:14" x14ac:dyDescent="0.3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N2353" s="121"/>
    </row>
    <row r="2354" spans="1:14" x14ac:dyDescent="0.3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N2354" s="121"/>
    </row>
    <row r="2355" spans="1:14" x14ac:dyDescent="0.3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N2355" s="121"/>
    </row>
    <row r="2356" spans="1:14" x14ac:dyDescent="0.3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N2356" s="121"/>
    </row>
    <row r="2357" spans="1:14" x14ac:dyDescent="0.3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N2357" s="121"/>
    </row>
    <row r="2358" spans="1:14" x14ac:dyDescent="0.3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N2358" s="121"/>
    </row>
    <row r="2359" spans="1:14" x14ac:dyDescent="0.3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N2359" s="121"/>
    </row>
    <row r="2360" spans="1:14" x14ac:dyDescent="0.3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N2360" s="121"/>
    </row>
    <row r="2361" spans="1:14" x14ac:dyDescent="0.3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N2361" s="121"/>
    </row>
    <row r="2362" spans="1:14" x14ac:dyDescent="0.3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N2362" s="121"/>
    </row>
    <row r="2363" spans="1:14" x14ac:dyDescent="0.3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N2363" s="121"/>
    </row>
    <row r="2364" spans="1:14" x14ac:dyDescent="0.3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N2364" s="121"/>
    </row>
    <row r="2365" spans="1:14" x14ac:dyDescent="0.3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N2365" s="121"/>
    </row>
    <row r="2366" spans="1:14" x14ac:dyDescent="0.3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N2366" s="121"/>
    </row>
    <row r="2367" spans="1:14" x14ac:dyDescent="0.3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N2367" s="121"/>
    </row>
    <row r="2368" spans="1:14" x14ac:dyDescent="0.3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N2368" s="121"/>
    </row>
    <row r="2369" spans="1:14" x14ac:dyDescent="0.3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N2369" s="121"/>
    </row>
    <row r="2370" spans="1:14" x14ac:dyDescent="0.3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N2370" s="121"/>
    </row>
    <row r="2371" spans="1:14" x14ac:dyDescent="0.3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N2371" s="121"/>
    </row>
    <row r="2372" spans="1:14" x14ac:dyDescent="0.3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N2372" s="121"/>
    </row>
    <row r="2373" spans="1:14" x14ac:dyDescent="0.3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N2373" s="121"/>
    </row>
    <row r="2374" spans="1:14" x14ac:dyDescent="0.3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N2374" s="121"/>
    </row>
    <row r="2375" spans="1:14" x14ac:dyDescent="0.3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N2375" s="121"/>
    </row>
    <row r="2376" spans="1:14" x14ac:dyDescent="0.3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N2376" s="121"/>
    </row>
    <row r="2377" spans="1:14" x14ac:dyDescent="0.3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N2377" s="121"/>
    </row>
    <row r="2378" spans="1:14" x14ac:dyDescent="0.3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N2378" s="121"/>
    </row>
    <row r="2379" spans="1:14" x14ac:dyDescent="0.3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N2379" s="121"/>
    </row>
    <row r="2380" spans="1:14" x14ac:dyDescent="0.3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N2380" s="121"/>
    </row>
    <row r="2381" spans="1:14" x14ac:dyDescent="0.3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N2381" s="121"/>
    </row>
    <row r="2382" spans="1:14" x14ac:dyDescent="0.3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N2382" s="121"/>
    </row>
    <row r="2383" spans="1:14" x14ac:dyDescent="0.3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N2383" s="121"/>
    </row>
    <row r="2384" spans="1:14" x14ac:dyDescent="0.3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N2384" s="121"/>
    </row>
    <row r="2385" spans="1:14" x14ac:dyDescent="0.3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N2385" s="121"/>
    </row>
    <row r="2386" spans="1:14" x14ac:dyDescent="0.3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N2386" s="121"/>
    </row>
    <row r="2387" spans="1:14" x14ac:dyDescent="0.3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N2387" s="121"/>
    </row>
    <row r="2388" spans="1:14" x14ac:dyDescent="0.3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N2388" s="121"/>
    </row>
    <row r="2389" spans="1:14" x14ac:dyDescent="0.3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N2389" s="121"/>
    </row>
    <row r="2390" spans="1:14" x14ac:dyDescent="0.3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N2390" s="121"/>
    </row>
    <row r="2391" spans="1:14" x14ac:dyDescent="0.3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N2391" s="121"/>
    </row>
    <row r="2392" spans="1:14" x14ac:dyDescent="0.3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N2392" s="121"/>
    </row>
    <row r="2393" spans="1:14" x14ac:dyDescent="0.3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N2393" s="121"/>
    </row>
    <row r="2394" spans="1:14" x14ac:dyDescent="0.3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N2394" s="121"/>
    </row>
    <row r="2395" spans="1:14" x14ac:dyDescent="0.3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N2395" s="121"/>
    </row>
    <row r="2396" spans="1:14" x14ac:dyDescent="0.3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N2396" s="121"/>
    </row>
    <row r="2397" spans="1:14" x14ac:dyDescent="0.3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N2397" s="121"/>
    </row>
    <row r="2398" spans="1:14" x14ac:dyDescent="0.3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N2398" s="121"/>
    </row>
    <row r="2399" spans="1:14" x14ac:dyDescent="0.3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N2399" s="121"/>
    </row>
    <row r="2400" spans="1:14" x14ac:dyDescent="0.3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N2400" s="121"/>
    </row>
    <row r="2401" spans="1:14" x14ac:dyDescent="0.3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N2401" s="121"/>
    </row>
    <row r="2402" spans="1:14" x14ac:dyDescent="0.3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N2402" s="121"/>
    </row>
    <row r="2403" spans="1:14" x14ac:dyDescent="0.3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N2403" s="121"/>
    </row>
    <row r="2404" spans="1:14" x14ac:dyDescent="0.3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N2404" s="121"/>
    </row>
    <row r="2405" spans="1:14" x14ac:dyDescent="0.3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N2405" s="121"/>
    </row>
    <row r="2406" spans="1:14" x14ac:dyDescent="0.3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N2406" s="121"/>
    </row>
    <row r="2407" spans="1:14" x14ac:dyDescent="0.3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N2407" s="121"/>
    </row>
    <row r="2408" spans="1:14" x14ac:dyDescent="0.3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N2408" s="121"/>
    </row>
    <row r="2409" spans="1:14" x14ac:dyDescent="0.3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N2409" s="121"/>
    </row>
    <row r="2410" spans="1:14" x14ac:dyDescent="0.3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N2410" s="121"/>
    </row>
    <row r="2411" spans="1:14" x14ac:dyDescent="0.3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N2411" s="121"/>
    </row>
    <row r="2412" spans="1:14" x14ac:dyDescent="0.3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N2412" s="121"/>
    </row>
    <row r="2413" spans="1:14" x14ac:dyDescent="0.3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N2413" s="121"/>
    </row>
    <row r="2414" spans="1:14" x14ac:dyDescent="0.3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N2414" s="121"/>
    </row>
    <row r="2415" spans="1:14" x14ac:dyDescent="0.3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N2415" s="121"/>
    </row>
    <row r="2416" spans="1:14" x14ac:dyDescent="0.3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N2416" s="121"/>
    </row>
    <row r="2417" spans="1:14" x14ac:dyDescent="0.3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N2417" s="121"/>
    </row>
    <row r="2418" spans="1:14" x14ac:dyDescent="0.3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N2418" s="121"/>
    </row>
    <row r="2419" spans="1:14" x14ac:dyDescent="0.3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N2419" s="121"/>
    </row>
    <row r="2420" spans="1:14" x14ac:dyDescent="0.3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N2420" s="121"/>
    </row>
    <row r="2421" spans="1:14" x14ac:dyDescent="0.3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N2421" s="121"/>
    </row>
    <row r="2422" spans="1:14" x14ac:dyDescent="0.3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N2422" s="121"/>
    </row>
    <row r="2423" spans="1:14" x14ac:dyDescent="0.3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N2423" s="121"/>
    </row>
    <row r="2424" spans="1:14" x14ac:dyDescent="0.3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N2424" s="121"/>
    </row>
    <row r="2425" spans="1:14" x14ac:dyDescent="0.3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N2425" s="121"/>
    </row>
    <row r="2426" spans="1:14" x14ac:dyDescent="0.3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N2426" s="121"/>
    </row>
    <row r="2427" spans="1:14" x14ac:dyDescent="0.3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N2427" s="121"/>
    </row>
    <row r="2428" spans="1:14" x14ac:dyDescent="0.3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N2428" s="121"/>
    </row>
    <row r="2429" spans="1:14" x14ac:dyDescent="0.3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N2429" s="121"/>
    </row>
    <row r="2430" spans="1:14" x14ac:dyDescent="0.3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N2430" s="121"/>
    </row>
    <row r="2431" spans="1:14" x14ac:dyDescent="0.3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N2431" s="121"/>
    </row>
    <row r="2432" spans="1:14" x14ac:dyDescent="0.3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N2432" s="121"/>
    </row>
    <row r="2433" spans="1:14" x14ac:dyDescent="0.3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N2433" s="121"/>
    </row>
    <row r="2434" spans="1:14" x14ac:dyDescent="0.3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N2434" s="121"/>
    </row>
    <row r="2435" spans="1:14" x14ac:dyDescent="0.3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N2435" s="121"/>
    </row>
    <row r="2436" spans="1:14" x14ac:dyDescent="0.3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N2436" s="121"/>
    </row>
    <row r="2437" spans="1:14" x14ac:dyDescent="0.3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N2437" s="121"/>
    </row>
    <row r="2438" spans="1:14" x14ac:dyDescent="0.3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N2438" s="121"/>
    </row>
    <row r="2439" spans="1:14" x14ac:dyDescent="0.3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N2439" s="121"/>
    </row>
    <row r="2440" spans="1:14" x14ac:dyDescent="0.3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N2440" s="121"/>
    </row>
    <row r="2441" spans="1:14" x14ac:dyDescent="0.3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N2441" s="121"/>
    </row>
    <row r="2442" spans="1:14" x14ac:dyDescent="0.3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N2442" s="121"/>
    </row>
    <row r="2443" spans="1:14" x14ac:dyDescent="0.3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N2443" s="121"/>
    </row>
    <row r="2444" spans="1:14" x14ac:dyDescent="0.3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N2444" s="121"/>
    </row>
    <row r="2445" spans="1:14" x14ac:dyDescent="0.3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N2445" s="121"/>
    </row>
    <row r="2446" spans="1:14" x14ac:dyDescent="0.3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N2446" s="121"/>
    </row>
    <row r="2447" spans="1:14" x14ac:dyDescent="0.3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N2447" s="121"/>
    </row>
    <row r="2448" spans="1:14" x14ac:dyDescent="0.3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N2448" s="121"/>
    </row>
    <row r="2449" spans="1:14" x14ac:dyDescent="0.3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N2449" s="121"/>
    </row>
    <row r="2450" spans="1:14" x14ac:dyDescent="0.3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N2450" s="121"/>
    </row>
    <row r="2451" spans="1:14" x14ac:dyDescent="0.3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N2451" s="121"/>
    </row>
    <row r="2452" spans="1:14" x14ac:dyDescent="0.3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N2452" s="121"/>
    </row>
    <row r="2453" spans="1:14" x14ac:dyDescent="0.3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N2453" s="121"/>
    </row>
    <row r="2454" spans="1:14" x14ac:dyDescent="0.3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N2454" s="121"/>
    </row>
    <row r="2455" spans="1:14" x14ac:dyDescent="0.3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N2455" s="121"/>
    </row>
    <row r="2456" spans="1:14" x14ac:dyDescent="0.3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N2456" s="121"/>
    </row>
    <row r="2457" spans="1:14" x14ac:dyDescent="0.3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N2457" s="121"/>
    </row>
    <row r="2458" spans="1:14" x14ac:dyDescent="0.3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N2458" s="121"/>
    </row>
    <row r="2459" spans="1:14" x14ac:dyDescent="0.3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N2459" s="121"/>
    </row>
    <row r="2460" spans="1:14" x14ac:dyDescent="0.3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N2460" s="121"/>
    </row>
    <row r="2461" spans="1:14" x14ac:dyDescent="0.3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N2461" s="121"/>
    </row>
    <row r="2462" spans="1:14" x14ac:dyDescent="0.3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N2462" s="121"/>
    </row>
    <row r="2463" spans="1:14" x14ac:dyDescent="0.3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N2463" s="121"/>
    </row>
    <row r="2464" spans="1:14" x14ac:dyDescent="0.3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N2464" s="121"/>
    </row>
    <row r="2465" spans="1:14" x14ac:dyDescent="0.3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N2465" s="121"/>
    </row>
    <row r="2466" spans="1:14" x14ac:dyDescent="0.3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N2466" s="121"/>
    </row>
    <row r="2467" spans="1:14" x14ac:dyDescent="0.3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N2467" s="121"/>
    </row>
    <row r="2468" spans="1:14" x14ac:dyDescent="0.3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N2468" s="121"/>
    </row>
    <row r="2469" spans="1:14" x14ac:dyDescent="0.3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N2469" s="121"/>
    </row>
    <row r="2470" spans="1:14" x14ac:dyDescent="0.3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N2470" s="121"/>
    </row>
    <row r="2471" spans="1:14" x14ac:dyDescent="0.3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N2471" s="121"/>
    </row>
    <row r="2472" spans="1:14" x14ac:dyDescent="0.3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N2472" s="121"/>
    </row>
    <row r="2473" spans="1:14" x14ac:dyDescent="0.3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N2473" s="121"/>
    </row>
    <row r="2474" spans="1:14" x14ac:dyDescent="0.3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N2474" s="121"/>
    </row>
    <row r="2475" spans="1:14" x14ac:dyDescent="0.3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N2475" s="121"/>
    </row>
    <row r="2476" spans="1:14" x14ac:dyDescent="0.3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N2476" s="121"/>
    </row>
    <row r="2477" spans="1:14" x14ac:dyDescent="0.3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N2477" s="121"/>
    </row>
    <row r="2478" spans="1:14" x14ac:dyDescent="0.3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N2478" s="121"/>
    </row>
    <row r="2479" spans="1:14" x14ac:dyDescent="0.3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N2479" s="121"/>
    </row>
    <row r="2480" spans="1:14" x14ac:dyDescent="0.3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N2480" s="121"/>
    </row>
    <row r="2481" spans="1:14" x14ac:dyDescent="0.3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N2481" s="121"/>
    </row>
    <row r="2482" spans="1:14" x14ac:dyDescent="0.3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N2482" s="121"/>
    </row>
    <row r="2483" spans="1:14" x14ac:dyDescent="0.3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N2483" s="121"/>
    </row>
    <row r="2484" spans="1:14" x14ac:dyDescent="0.3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N2484" s="121"/>
    </row>
    <row r="2485" spans="1:14" x14ac:dyDescent="0.3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N2485" s="121"/>
    </row>
    <row r="2486" spans="1:14" x14ac:dyDescent="0.3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N2486" s="121"/>
    </row>
    <row r="2487" spans="1:14" x14ac:dyDescent="0.3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N2487" s="121"/>
    </row>
    <row r="2488" spans="1:14" x14ac:dyDescent="0.3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N2488" s="121"/>
    </row>
    <row r="2489" spans="1:14" x14ac:dyDescent="0.3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N2489" s="121"/>
    </row>
    <row r="2490" spans="1:14" x14ac:dyDescent="0.3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N2490" s="121"/>
    </row>
    <row r="2491" spans="1:14" x14ac:dyDescent="0.3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N2491" s="121"/>
    </row>
    <row r="2492" spans="1:14" x14ac:dyDescent="0.3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N2492" s="121"/>
    </row>
    <row r="2493" spans="1:14" x14ac:dyDescent="0.3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N2493" s="121"/>
    </row>
    <row r="2494" spans="1:14" x14ac:dyDescent="0.3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N2494" s="121"/>
    </row>
    <row r="2495" spans="1:14" x14ac:dyDescent="0.3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N2495" s="121"/>
    </row>
    <row r="2496" spans="1:14" x14ac:dyDescent="0.3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N2496" s="121"/>
    </row>
    <row r="2497" spans="1:14" x14ac:dyDescent="0.3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N2497" s="121"/>
    </row>
    <row r="2498" spans="1:14" x14ac:dyDescent="0.3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N2498" s="121"/>
    </row>
    <row r="2499" spans="1:14" x14ac:dyDescent="0.3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N2499" s="121"/>
    </row>
    <row r="2500" spans="1:14" x14ac:dyDescent="0.3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N2500" s="121"/>
    </row>
    <row r="2501" spans="1:14" x14ac:dyDescent="0.3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N2501" s="121"/>
    </row>
    <row r="2502" spans="1:14" x14ac:dyDescent="0.3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N2502" s="121"/>
    </row>
    <row r="2503" spans="1:14" x14ac:dyDescent="0.3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N2503" s="121"/>
    </row>
    <row r="2504" spans="1:14" x14ac:dyDescent="0.3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N2504" s="121"/>
    </row>
    <row r="2505" spans="1:14" x14ac:dyDescent="0.3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N2505" s="121"/>
    </row>
    <row r="2506" spans="1:14" x14ac:dyDescent="0.3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N2506" s="121"/>
    </row>
    <row r="2507" spans="1:14" x14ac:dyDescent="0.3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N2507" s="121"/>
    </row>
    <row r="2508" spans="1:14" x14ac:dyDescent="0.3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N2508" s="121"/>
    </row>
    <row r="2509" spans="1:14" x14ac:dyDescent="0.3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N2509" s="121"/>
    </row>
    <row r="2510" spans="1:14" x14ac:dyDescent="0.3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N2510" s="121"/>
    </row>
    <row r="2511" spans="1:14" x14ac:dyDescent="0.3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N2511" s="121"/>
    </row>
    <row r="2512" spans="1:14" x14ac:dyDescent="0.3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N2512" s="121"/>
    </row>
    <row r="2513" spans="1:14" x14ac:dyDescent="0.3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N2513" s="121"/>
    </row>
    <row r="2514" spans="1:14" x14ac:dyDescent="0.3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N2514" s="121"/>
    </row>
    <row r="2515" spans="1:14" x14ac:dyDescent="0.3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N2515" s="121"/>
    </row>
    <row r="2516" spans="1:14" x14ac:dyDescent="0.3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N2516" s="121"/>
    </row>
    <row r="2517" spans="1:14" x14ac:dyDescent="0.3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N2517" s="121"/>
    </row>
    <row r="2518" spans="1:14" x14ac:dyDescent="0.3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N2518" s="121"/>
    </row>
    <row r="2519" spans="1:14" x14ac:dyDescent="0.3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N2519" s="121"/>
    </row>
    <row r="2520" spans="1:14" x14ac:dyDescent="0.3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N2520" s="121"/>
    </row>
    <row r="2521" spans="1:14" x14ac:dyDescent="0.3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N2521" s="121"/>
    </row>
    <row r="2522" spans="1:14" x14ac:dyDescent="0.3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N2522" s="121"/>
    </row>
    <row r="2523" spans="1:14" x14ac:dyDescent="0.3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N2523" s="121"/>
    </row>
    <row r="2524" spans="1:14" x14ac:dyDescent="0.3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N2524" s="121"/>
    </row>
    <row r="2525" spans="1:14" x14ac:dyDescent="0.3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N2525" s="121"/>
    </row>
    <row r="2526" spans="1:14" x14ac:dyDescent="0.3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N2526" s="121"/>
    </row>
    <row r="2527" spans="1:14" x14ac:dyDescent="0.3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N2527" s="121"/>
    </row>
    <row r="2528" spans="1:14" x14ac:dyDescent="0.3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N2528" s="121"/>
    </row>
    <row r="2529" spans="1:14" x14ac:dyDescent="0.3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N2529" s="121"/>
    </row>
    <row r="2530" spans="1:14" x14ac:dyDescent="0.3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N2530" s="121"/>
    </row>
    <row r="2531" spans="1:14" x14ac:dyDescent="0.3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N2531" s="121"/>
    </row>
    <row r="2532" spans="1:14" x14ac:dyDescent="0.3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N2532" s="121"/>
    </row>
    <row r="2533" spans="1:14" x14ac:dyDescent="0.3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N2533" s="121"/>
    </row>
    <row r="2534" spans="1:14" x14ac:dyDescent="0.3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N2534" s="121"/>
    </row>
    <row r="2535" spans="1:14" x14ac:dyDescent="0.3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N2535" s="121"/>
    </row>
    <row r="2536" spans="1:14" x14ac:dyDescent="0.3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N2536" s="121"/>
    </row>
    <row r="2537" spans="1:14" x14ac:dyDescent="0.3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N2537" s="121"/>
    </row>
    <row r="2538" spans="1:14" x14ac:dyDescent="0.3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N2538" s="121"/>
    </row>
    <row r="2539" spans="1:14" x14ac:dyDescent="0.3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N2539" s="121"/>
    </row>
    <row r="2540" spans="1:14" x14ac:dyDescent="0.3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N2540" s="121"/>
    </row>
    <row r="2541" spans="1:14" x14ac:dyDescent="0.3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N2541" s="121"/>
    </row>
    <row r="2542" spans="1:14" x14ac:dyDescent="0.3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N2542" s="121"/>
    </row>
    <row r="2543" spans="1:14" x14ac:dyDescent="0.3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N2543" s="121"/>
    </row>
    <row r="2544" spans="1:14" x14ac:dyDescent="0.3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N2544" s="121"/>
    </row>
    <row r="2545" spans="1:14" x14ac:dyDescent="0.3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N2545" s="121"/>
    </row>
    <row r="2546" spans="1:14" x14ac:dyDescent="0.3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N2546" s="121"/>
    </row>
    <row r="2547" spans="1:14" x14ac:dyDescent="0.3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N2547" s="121"/>
    </row>
    <row r="2548" spans="1:14" x14ac:dyDescent="0.3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N2548" s="121"/>
    </row>
    <row r="2549" spans="1:14" x14ac:dyDescent="0.3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N2549" s="121"/>
    </row>
    <row r="2550" spans="1:14" x14ac:dyDescent="0.3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N2550" s="121"/>
    </row>
    <row r="2551" spans="1:14" x14ac:dyDescent="0.3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N2551" s="121"/>
    </row>
    <row r="2552" spans="1:14" x14ac:dyDescent="0.3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N2552" s="121"/>
    </row>
    <row r="2553" spans="1:14" x14ac:dyDescent="0.3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N2553" s="121"/>
    </row>
    <row r="2554" spans="1:14" x14ac:dyDescent="0.3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N2554" s="121"/>
    </row>
    <row r="2555" spans="1:14" x14ac:dyDescent="0.3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N2555" s="121"/>
    </row>
    <row r="2556" spans="1:14" x14ac:dyDescent="0.3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N2556" s="121"/>
    </row>
    <row r="2557" spans="1:14" x14ac:dyDescent="0.3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N2557" s="121"/>
    </row>
    <row r="2558" spans="1:14" x14ac:dyDescent="0.3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N2558" s="121"/>
    </row>
    <row r="2559" spans="1:14" x14ac:dyDescent="0.3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N2559" s="121"/>
    </row>
    <row r="2560" spans="1:14" x14ac:dyDescent="0.3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N2560" s="121"/>
    </row>
    <row r="2561" spans="1:14" x14ac:dyDescent="0.3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N2561" s="121"/>
    </row>
    <row r="2562" spans="1:14" x14ac:dyDescent="0.3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N2562" s="121"/>
    </row>
    <row r="2563" spans="1:14" x14ac:dyDescent="0.3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N2563" s="121"/>
    </row>
    <row r="2564" spans="1:14" x14ac:dyDescent="0.3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N2564" s="121"/>
    </row>
    <row r="2565" spans="1:14" x14ac:dyDescent="0.3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N2565" s="121"/>
    </row>
    <row r="2566" spans="1:14" x14ac:dyDescent="0.3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N2566" s="121"/>
    </row>
    <row r="2567" spans="1:14" x14ac:dyDescent="0.3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N2567" s="121"/>
    </row>
    <row r="2568" spans="1:14" x14ac:dyDescent="0.3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N2568" s="121"/>
    </row>
    <row r="2569" spans="1:14" x14ac:dyDescent="0.3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N2569" s="121"/>
    </row>
    <row r="2570" spans="1:14" x14ac:dyDescent="0.3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N2570" s="121"/>
    </row>
    <row r="2571" spans="1:14" x14ac:dyDescent="0.3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N2571" s="121"/>
    </row>
    <row r="2572" spans="1:14" x14ac:dyDescent="0.3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N2572" s="121"/>
    </row>
    <row r="2573" spans="1:14" x14ac:dyDescent="0.3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N2573" s="121"/>
    </row>
    <row r="2574" spans="1:14" x14ac:dyDescent="0.3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N2574" s="121"/>
    </row>
    <row r="2575" spans="1:14" x14ac:dyDescent="0.3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N2575" s="121"/>
    </row>
    <row r="2576" spans="1:14" x14ac:dyDescent="0.3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N2576" s="121"/>
    </row>
    <row r="2577" spans="1:14" x14ac:dyDescent="0.3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N2577" s="121"/>
    </row>
    <row r="2578" spans="1:14" x14ac:dyDescent="0.3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N2578" s="121"/>
    </row>
    <row r="2579" spans="1:14" x14ac:dyDescent="0.3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N2579" s="121"/>
    </row>
    <row r="2580" spans="1:14" x14ac:dyDescent="0.3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N2580" s="121"/>
    </row>
    <row r="2581" spans="1:14" x14ac:dyDescent="0.3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N2581" s="121"/>
    </row>
    <row r="2582" spans="1:14" x14ac:dyDescent="0.3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N2582" s="121"/>
    </row>
    <row r="2583" spans="1:14" x14ac:dyDescent="0.3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N2583" s="121"/>
    </row>
    <row r="2584" spans="1:14" x14ac:dyDescent="0.3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N2584" s="121"/>
    </row>
    <row r="2585" spans="1:14" x14ac:dyDescent="0.3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N2585" s="121"/>
    </row>
    <row r="2586" spans="1:14" x14ac:dyDescent="0.3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N2586" s="121"/>
    </row>
    <row r="2587" spans="1:14" x14ac:dyDescent="0.3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N2587" s="121"/>
    </row>
    <row r="2588" spans="1:14" x14ac:dyDescent="0.3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N2588" s="121"/>
    </row>
    <row r="2589" spans="1:14" x14ac:dyDescent="0.3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N2589" s="121"/>
    </row>
    <row r="2590" spans="1:14" x14ac:dyDescent="0.3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N2590" s="121"/>
    </row>
    <row r="2591" spans="1:14" x14ac:dyDescent="0.3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N2591" s="121"/>
    </row>
    <row r="2592" spans="1:14" x14ac:dyDescent="0.3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N2592" s="121"/>
    </row>
    <row r="2593" spans="1:14" x14ac:dyDescent="0.3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N2593" s="121"/>
    </row>
    <row r="2594" spans="1:14" x14ac:dyDescent="0.3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N2594" s="121"/>
    </row>
    <row r="2595" spans="1:14" x14ac:dyDescent="0.3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N2595" s="121"/>
    </row>
    <row r="2596" spans="1:14" x14ac:dyDescent="0.3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N2596" s="121"/>
    </row>
    <row r="2597" spans="1:14" x14ac:dyDescent="0.3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N2597" s="121"/>
    </row>
    <row r="2598" spans="1:14" x14ac:dyDescent="0.3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N2598" s="121"/>
    </row>
    <row r="2599" spans="1:14" x14ac:dyDescent="0.3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N2599" s="121"/>
    </row>
    <row r="2600" spans="1:14" x14ac:dyDescent="0.3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N2600" s="121"/>
    </row>
    <row r="2601" spans="1:14" x14ac:dyDescent="0.3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N2601" s="121"/>
    </row>
    <row r="2602" spans="1:14" x14ac:dyDescent="0.3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N2602" s="121"/>
    </row>
    <row r="2603" spans="1:14" x14ac:dyDescent="0.3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N2603" s="121"/>
    </row>
    <row r="2604" spans="1:14" x14ac:dyDescent="0.3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N2604" s="121"/>
    </row>
    <row r="2605" spans="1:14" x14ac:dyDescent="0.3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N2605" s="121"/>
    </row>
    <row r="2606" spans="1:14" x14ac:dyDescent="0.3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N2606" s="121"/>
    </row>
    <row r="2607" spans="1:14" x14ac:dyDescent="0.3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N2607" s="121"/>
    </row>
    <row r="2608" spans="1:14" x14ac:dyDescent="0.3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N2608" s="121"/>
    </row>
    <row r="2609" spans="1:14" x14ac:dyDescent="0.3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N2609" s="121"/>
    </row>
    <row r="2610" spans="1:14" x14ac:dyDescent="0.3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N2610" s="121"/>
    </row>
    <row r="2611" spans="1:14" x14ac:dyDescent="0.3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N2611" s="121"/>
    </row>
    <row r="2612" spans="1:14" x14ac:dyDescent="0.3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N2612" s="121"/>
    </row>
    <row r="2613" spans="1:14" x14ac:dyDescent="0.3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N2613" s="121"/>
    </row>
    <row r="2614" spans="1:14" x14ac:dyDescent="0.3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N2614" s="121"/>
    </row>
    <row r="2615" spans="1:14" x14ac:dyDescent="0.3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N2615" s="121"/>
    </row>
    <row r="2616" spans="1:14" x14ac:dyDescent="0.3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N2616" s="121"/>
    </row>
    <row r="2617" spans="1:14" x14ac:dyDescent="0.3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N2617" s="121"/>
    </row>
    <row r="2618" spans="1:14" x14ac:dyDescent="0.3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N2618" s="121"/>
    </row>
    <row r="2619" spans="1:14" x14ac:dyDescent="0.3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N2619" s="121"/>
    </row>
    <row r="2620" spans="1:14" x14ac:dyDescent="0.3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N2620" s="121"/>
    </row>
    <row r="2621" spans="1:14" x14ac:dyDescent="0.3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N2621" s="121"/>
    </row>
    <row r="2622" spans="1:14" x14ac:dyDescent="0.3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N2622" s="121"/>
    </row>
    <row r="2623" spans="1:14" x14ac:dyDescent="0.3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N2623" s="121"/>
    </row>
    <row r="2624" spans="1:14" x14ac:dyDescent="0.3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N2624" s="121"/>
    </row>
    <row r="2625" spans="1:14" x14ac:dyDescent="0.3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N2625" s="121"/>
    </row>
    <row r="2626" spans="1:14" x14ac:dyDescent="0.3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N2626" s="121"/>
    </row>
    <row r="2627" spans="1:14" x14ac:dyDescent="0.3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N2627" s="121"/>
    </row>
    <row r="2628" spans="1:14" x14ac:dyDescent="0.3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N2628" s="121"/>
    </row>
    <row r="2629" spans="1:14" x14ac:dyDescent="0.3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N2629" s="121"/>
    </row>
    <row r="2630" spans="1:14" x14ac:dyDescent="0.3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N2630" s="121"/>
    </row>
    <row r="2631" spans="1:14" x14ac:dyDescent="0.3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N2631" s="121"/>
    </row>
    <row r="2632" spans="1:14" x14ac:dyDescent="0.3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N2632" s="121"/>
    </row>
    <row r="2633" spans="1:14" x14ac:dyDescent="0.3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N2633" s="121"/>
    </row>
    <row r="2634" spans="1:14" x14ac:dyDescent="0.3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N2634" s="121"/>
    </row>
    <row r="2635" spans="1:14" x14ac:dyDescent="0.3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N2635" s="121"/>
    </row>
    <row r="2636" spans="1:14" x14ac:dyDescent="0.3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N2636" s="121"/>
    </row>
    <row r="2637" spans="1:14" x14ac:dyDescent="0.3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N2637" s="121"/>
    </row>
    <row r="2638" spans="1:14" x14ac:dyDescent="0.3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N2638" s="121"/>
    </row>
    <row r="2639" spans="1:14" x14ac:dyDescent="0.3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N2639" s="121"/>
    </row>
    <row r="2640" spans="1:14" x14ac:dyDescent="0.3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N2640" s="121"/>
    </row>
    <row r="2641" spans="1:14" x14ac:dyDescent="0.3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N2641" s="121"/>
    </row>
    <row r="2642" spans="1:14" x14ac:dyDescent="0.3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N2642" s="121"/>
    </row>
    <row r="2643" spans="1:14" x14ac:dyDescent="0.3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N2643" s="121"/>
    </row>
    <row r="2644" spans="1:14" x14ac:dyDescent="0.3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N2644" s="121"/>
    </row>
    <row r="2645" spans="1:14" x14ac:dyDescent="0.3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N2645" s="121"/>
    </row>
    <row r="2646" spans="1:14" x14ac:dyDescent="0.3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N2646" s="121"/>
    </row>
    <row r="2647" spans="1:14" x14ac:dyDescent="0.3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N2647" s="121"/>
    </row>
    <row r="2648" spans="1:14" x14ac:dyDescent="0.3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N2648" s="121"/>
    </row>
    <row r="2649" spans="1:14" x14ac:dyDescent="0.3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N2649" s="121"/>
    </row>
    <row r="2650" spans="1:14" x14ac:dyDescent="0.3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N2650" s="121"/>
    </row>
    <row r="2651" spans="1:14" x14ac:dyDescent="0.3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N2651" s="121"/>
    </row>
    <row r="2652" spans="1:14" x14ac:dyDescent="0.3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N2652" s="121"/>
    </row>
    <row r="2653" spans="1:14" x14ac:dyDescent="0.3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N2653" s="121"/>
    </row>
    <row r="2654" spans="1:14" x14ac:dyDescent="0.3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N2654" s="121"/>
    </row>
    <row r="2655" spans="1:14" x14ac:dyDescent="0.3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N2655" s="121"/>
    </row>
    <row r="2656" spans="1:14" x14ac:dyDescent="0.3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N2656" s="121"/>
    </row>
    <row r="2657" spans="1:14" x14ac:dyDescent="0.3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N2657" s="121"/>
    </row>
    <row r="2658" spans="1:14" x14ac:dyDescent="0.3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N2658" s="121"/>
    </row>
    <row r="2659" spans="1:14" x14ac:dyDescent="0.3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N2659" s="121"/>
    </row>
    <row r="2660" spans="1:14" x14ac:dyDescent="0.3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N2660" s="121"/>
    </row>
    <row r="2661" spans="1:14" x14ac:dyDescent="0.3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N2661" s="121"/>
    </row>
    <row r="2662" spans="1:14" x14ac:dyDescent="0.3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N2662" s="121"/>
    </row>
    <row r="2663" spans="1:14" x14ac:dyDescent="0.3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N2663" s="121"/>
    </row>
    <row r="2664" spans="1:14" x14ac:dyDescent="0.3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N2664" s="121"/>
    </row>
    <row r="2665" spans="1:14" x14ac:dyDescent="0.3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N2665" s="121"/>
    </row>
    <row r="2666" spans="1:14" x14ac:dyDescent="0.3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N2666" s="121"/>
    </row>
    <row r="2667" spans="1:14" x14ac:dyDescent="0.3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N2667" s="121"/>
    </row>
    <row r="2668" spans="1:14" x14ac:dyDescent="0.3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N2668" s="121"/>
    </row>
    <row r="2669" spans="1:14" x14ac:dyDescent="0.3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N2669" s="121"/>
    </row>
    <row r="2670" spans="1:14" x14ac:dyDescent="0.3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N2670" s="121"/>
    </row>
    <row r="2671" spans="1:14" x14ac:dyDescent="0.3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N2671" s="121"/>
    </row>
    <row r="2672" spans="1:14" x14ac:dyDescent="0.3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N2672" s="121"/>
    </row>
    <row r="2673" spans="1:14" x14ac:dyDescent="0.3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N2673" s="121"/>
    </row>
    <row r="2674" spans="1:14" x14ac:dyDescent="0.3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N2674" s="121"/>
    </row>
    <row r="2675" spans="1:14" x14ac:dyDescent="0.3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N2675" s="121"/>
    </row>
    <row r="2676" spans="1:14" x14ac:dyDescent="0.3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N2676" s="121"/>
    </row>
    <row r="2677" spans="1:14" x14ac:dyDescent="0.3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N2677" s="121"/>
    </row>
    <row r="2678" spans="1:14" x14ac:dyDescent="0.3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N2678" s="121"/>
    </row>
    <row r="2679" spans="1:14" x14ac:dyDescent="0.3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N2679" s="121"/>
    </row>
    <row r="2680" spans="1:14" x14ac:dyDescent="0.3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N2680" s="121"/>
    </row>
    <row r="2681" spans="1:14" x14ac:dyDescent="0.3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N2681" s="121"/>
    </row>
    <row r="2682" spans="1:14" x14ac:dyDescent="0.3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N2682" s="121"/>
    </row>
    <row r="2683" spans="1:14" x14ac:dyDescent="0.3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N2683" s="121"/>
    </row>
    <row r="2684" spans="1:14" x14ac:dyDescent="0.3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N2684" s="121"/>
    </row>
    <row r="2685" spans="1:14" x14ac:dyDescent="0.3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N2685" s="121"/>
    </row>
    <row r="2686" spans="1:14" x14ac:dyDescent="0.3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N2686" s="121"/>
    </row>
    <row r="2687" spans="1:14" x14ac:dyDescent="0.3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N2687" s="121"/>
    </row>
    <row r="2688" spans="1:14" x14ac:dyDescent="0.3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N2688" s="121"/>
    </row>
    <row r="2689" spans="1:14" x14ac:dyDescent="0.3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N2689" s="121"/>
    </row>
    <row r="2690" spans="1:14" x14ac:dyDescent="0.3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N2690" s="121"/>
    </row>
    <row r="2691" spans="1:14" x14ac:dyDescent="0.3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N2691" s="121"/>
    </row>
    <row r="2692" spans="1:14" x14ac:dyDescent="0.3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N2692" s="121"/>
    </row>
    <row r="2693" spans="1:14" x14ac:dyDescent="0.3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N2693" s="121"/>
    </row>
    <row r="2694" spans="1:14" x14ac:dyDescent="0.3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N2694" s="121"/>
    </row>
    <row r="2695" spans="1:14" x14ac:dyDescent="0.3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N2695" s="121"/>
    </row>
    <row r="2696" spans="1:14" x14ac:dyDescent="0.3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N2696" s="121"/>
    </row>
    <row r="2697" spans="1:14" x14ac:dyDescent="0.3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N2697" s="121"/>
    </row>
    <row r="2698" spans="1:14" x14ac:dyDescent="0.3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N2698" s="121"/>
    </row>
    <row r="2699" spans="1:14" x14ac:dyDescent="0.3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N2699" s="121"/>
    </row>
    <row r="2700" spans="1:14" x14ac:dyDescent="0.3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N2700" s="121"/>
    </row>
    <row r="2701" spans="1:14" x14ac:dyDescent="0.3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N2701" s="121"/>
    </row>
    <row r="2702" spans="1:14" x14ac:dyDescent="0.3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N2702" s="121"/>
    </row>
    <row r="2703" spans="1:14" x14ac:dyDescent="0.3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N2703" s="121"/>
    </row>
    <row r="2704" spans="1:14" x14ac:dyDescent="0.3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N2704" s="121"/>
    </row>
    <row r="2705" spans="1:14" x14ac:dyDescent="0.3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N2705" s="121"/>
    </row>
    <row r="2706" spans="1:14" x14ac:dyDescent="0.3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N2706" s="121"/>
    </row>
    <row r="2707" spans="1:14" x14ac:dyDescent="0.3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N2707" s="121"/>
    </row>
    <row r="2708" spans="1:14" x14ac:dyDescent="0.3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N2708" s="121"/>
    </row>
    <row r="2709" spans="1:14" x14ac:dyDescent="0.3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N2709" s="121"/>
    </row>
    <row r="2710" spans="1:14" x14ac:dyDescent="0.3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N2710" s="121"/>
    </row>
    <row r="2711" spans="1:14" x14ac:dyDescent="0.3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N2711" s="121"/>
    </row>
    <row r="2712" spans="1:14" x14ac:dyDescent="0.3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N2712" s="121"/>
    </row>
    <row r="2713" spans="1:14" x14ac:dyDescent="0.3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N2713" s="121"/>
    </row>
    <row r="2714" spans="1:14" x14ac:dyDescent="0.3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N2714" s="121"/>
    </row>
    <row r="2715" spans="1:14" x14ac:dyDescent="0.3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N2715" s="121"/>
    </row>
    <row r="2716" spans="1:14" x14ac:dyDescent="0.3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N2716" s="121"/>
    </row>
    <row r="2717" spans="1:14" x14ac:dyDescent="0.3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N2717" s="121"/>
    </row>
    <row r="2718" spans="1:14" x14ac:dyDescent="0.3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N2718" s="121"/>
    </row>
    <row r="2719" spans="1:14" x14ac:dyDescent="0.3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N2719" s="121"/>
    </row>
    <row r="2720" spans="1:14" x14ac:dyDescent="0.3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N2720" s="121"/>
    </row>
    <row r="2721" spans="1:14" x14ac:dyDescent="0.3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N2721" s="121"/>
    </row>
    <row r="2722" spans="1:14" x14ac:dyDescent="0.3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N2722" s="121"/>
    </row>
    <row r="2723" spans="1:14" x14ac:dyDescent="0.3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N2723" s="121"/>
    </row>
    <row r="2724" spans="1:14" x14ac:dyDescent="0.3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N2724" s="121"/>
    </row>
    <row r="2725" spans="1:14" x14ac:dyDescent="0.3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N2725" s="121"/>
    </row>
    <row r="2726" spans="1:14" x14ac:dyDescent="0.3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N2726" s="121"/>
    </row>
    <row r="2727" spans="1:14" x14ac:dyDescent="0.3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N2727" s="121"/>
    </row>
    <row r="2728" spans="1:14" x14ac:dyDescent="0.3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N2728" s="121"/>
    </row>
    <row r="2729" spans="1:14" x14ac:dyDescent="0.3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N2729" s="121"/>
    </row>
    <row r="2730" spans="1:14" x14ac:dyDescent="0.3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N2730" s="121"/>
    </row>
    <row r="2731" spans="1:14" x14ac:dyDescent="0.3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N2731" s="121"/>
    </row>
    <row r="2732" spans="1:14" x14ac:dyDescent="0.3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N2732" s="121"/>
    </row>
    <row r="2733" spans="1:14" x14ac:dyDescent="0.3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N2733" s="121"/>
    </row>
    <row r="2734" spans="1:14" x14ac:dyDescent="0.3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N2734" s="121"/>
    </row>
    <row r="2735" spans="1:14" x14ac:dyDescent="0.3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N2735" s="121"/>
    </row>
    <row r="2736" spans="1:14" x14ac:dyDescent="0.3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N2736" s="121"/>
    </row>
    <row r="2737" spans="1:14" x14ac:dyDescent="0.3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N2737" s="121"/>
    </row>
    <row r="2738" spans="1:14" x14ac:dyDescent="0.3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N2738" s="121"/>
    </row>
    <row r="2739" spans="1:14" x14ac:dyDescent="0.3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N2739" s="121"/>
    </row>
    <row r="2740" spans="1:14" x14ac:dyDescent="0.3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N2740" s="121"/>
    </row>
    <row r="2741" spans="1:14" x14ac:dyDescent="0.3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N2741" s="121"/>
    </row>
    <row r="2742" spans="1:14" x14ac:dyDescent="0.3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N2742" s="121"/>
    </row>
    <row r="2743" spans="1:14" x14ac:dyDescent="0.3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N2743" s="121"/>
    </row>
    <row r="2744" spans="1:14" x14ac:dyDescent="0.3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N2744" s="121"/>
    </row>
    <row r="2745" spans="1:14" x14ac:dyDescent="0.3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N2745" s="121"/>
    </row>
    <row r="2746" spans="1:14" x14ac:dyDescent="0.3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N2746" s="121"/>
    </row>
    <row r="2747" spans="1:14" x14ac:dyDescent="0.3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N2747" s="121"/>
    </row>
    <row r="2748" spans="1:14" x14ac:dyDescent="0.3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N2748" s="121"/>
    </row>
    <row r="2749" spans="1:14" x14ac:dyDescent="0.3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N2749" s="121"/>
    </row>
    <row r="2750" spans="1:14" x14ac:dyDescent="0.3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N2750" s="121"/>
    </row>
    <row r="2751" spans="1:14" x14ac:dyDescent="0.3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N2751" s="121"/>
    </row>
    <row r="2752" spans="1:14" x14ac:dyDescent="0.3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N2752" s="121"/>
    </row>
    <row r="2753" spans="1:14" x14ac:dyDescent="0.3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N2753" s="121"/>
    </row>
    <row r="2754" spans="1:14" x14ac:dyDescent="0.3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N2754" s="121"/>
    </row>
    <row r="2755" spans="1:14" x14ac:dyDescent="0.3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N2755" s="121"/>
    </row>
    <row r="2756" spans="1:14" x14ac:dyDescent="0.3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N2756" s="121"/>
    </row>
    <row r="2757" spans="1:14" x14ac:dyDescent="0.3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N2757" s="121"/>
    </row>
    <row r="2758" spans="1:14" x14ac:dyDescent="0.3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N2758" s="121"/>
    </row>
    <row r="2759" spans="1:14" x14ac:dyDescent="0.3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N2759" s="121"/>
    </row>
    <row r="2760" spans="1:14" x14ac:dyDescent="0.3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N2760" s="121"/>
    </row>
    <row r="2761" spans="1:14" x14ac:dyDescent="0.3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N2761" s="121"/>
    </row>
    <row r="2762" spans="1:14" x14ac:dyDescent="0.3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N2762" s="121"/>
    </row>
    <row r="2763" spans="1:14" x14ac:dyDescent="0.3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N2763" s="121"/>
    </row>
    <row r="2764" spans="1:14" x14ac:dyDescent="0.3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N2764" s="121"/>
    </row>
    <row r="2765" spans="1:14" x14ac:dyDescent="0.3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N2765" s="121"/>
    </row>
    <row r="2766" spans="1:14" x14ac:dyDescent="0.3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N2766" s="121"/>
    </row>
    <row r="2767" spans="1:14" x14ac:dyDescent="0.3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N2767" s="121"/>
    </row>
    <row r="2768" spans="1:14" x14ac:dyDescent="0.3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N2768" s="121"/>
    </row>
    <row r="2769" spans="1:14" x14ac:dyDescent="0.3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N2769" s="121"/>
    </row>
    <row r="2770" spans="1:14" x14ac:dyDescent="0.3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N2770" s="121"/>
    </row>
    <row r="2771" spans="1:14" x14ac:dyDescent="0.3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N2771" s="121"/>
    </row>
    <row r="2772" spans="1:14" x14ac:dyDescent="0.3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N2772" s="121"/>
    </row>
    <row r="2773" spans="1:14" x14ac:dyDescent="0.3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N2773" s="121"/>
    </row>
    <row r="2774" spans="1:14" x14ac:dyDescent="0.3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N2774" s="121"/>
    </row>
    <row r="2775" spans="1:14" x14ac:dyDescent="0.3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N2775" s="121"/>
    </row>
    <row r="2776" spans="1:14" x14ac:dyDescent="0.3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N2776" s="121"/>
    </row>
    <row r="2777" spans="1:14" x14ac:dyDescent="0.3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N2777" s="121"/>
    </row>
    <row r="2778" spans="1:14" x14ac:dyDescent="0.3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N2778" s="121"/>
    </row>
    <row r="2779" spans="1:14" x14ac:dyDescent="0.3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N2779" s="121"/>
    </row>
    <row r="2780" spans="1:14" x14ac:dyDescent="0.3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N2780" s="121"/>
    </row>
    <row r="2781" spans="1:14" x14ac:dyDescent="0.3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N2781" s="121"/>
    </row>
    <row r="2782" spans="1:14" x14ac:dyDescent="0.3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N2782" s="121"/>
    </row>
    <row r="2783" spans="1:14" x14ac:dyDescent="0.3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N2783" s="121"/>
    </row>
    <row r="2784" spans="1:14" x14ac:dyDescent="0.3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N2784" s="121"/>
    </row>
    <row r="2785" spans="1:14" x14ac:dyDescent="0.3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N2785" s="121"/>
    </row>
    <row r="2786" spans="1:14" x14ac:dyDescent="0.3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N2786" s="121"/>
    </row>
    <row r="2787" spans="1:14" x14ac:dyDescent="0.3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N2787" s="121"/>
    </row>
    <row r="2788" spans="1:14" x14ac:dyDescent="0.3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N2788" s="121"/>
    </row>
    <row r="2789" spans="1:14" x14ac:dyDescent="0.3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N2789" s="121"/>
    </row>
    <row r="2790" spans="1:14" x14ac:dyDescent="0.3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N2790" s="121"/>
    </row>
    <row r="2791" spans="1:14" x14ac:dyDescent="0.3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N2791" s="121"/>
    </row>
    <row r="2792" spans="1:14" x14ac:dyDescent="0.3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N2792" s="121"/>
    </row>
    <row r="2793" spans="1:14" x14ac:dyDescent="0.3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N2793" s="121"/>
    </row>
    <row r="2794" spans="1:14" x14ac:dyDescent="0.3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N2794" s="121"/>
    </row>
    <row r="2795" spans="1:14" x14ac:dyDescent="0.3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N2795" s="121"/>
    </row>
    <row r="2796" spans="1:14" x14ac:dyDescent="0.3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N2796" s="121"/>
    </row>
    <row r="2797" spans="1:14" x14ac:dyDescent="0.3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N2797" s="121"/>
    </row>
    <row r="2798" spans="1:14" x14ac:dyDescent="0.3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N2798" s="121"/>
    </row>
    <row r="2799" spans="1:14" x14ac:dyDescent="0.3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N2799" s="121"/>
    </row>
    <row r="2800" spans="1:14" x14ac:dyDescent="0.3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N2800" s="121"/>
    </row>
    <row r="2801" spans="1:14" x14ac:dyDescent="0.3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N2801" s="121"/>
    </row>
    <row r="2802" spans="1:14" x14ac:dyDescent="0.3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N2802" s="121"/>
    </row>
    <row r="2803" spans="1:14" x14ac:dyDescent="0.3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N2803" s="121"/>
    </row>
    <row r="2804" spans="1:14" x14ac:dyDescent="0.3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N2804" s="121"/>
    </row>
    <row r="2805" spans="1:14" x14ac:dyDescent="0.3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N2805" s="121"/>
    </row>
    <row r="2806" spans="1:14" x14ac:dyDescent="0.3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N2806" s="121"/>
    </row>
    <row r="2807" spans="1:14" x14ac:dyDescent="0.3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N2807" s="121"/>
    </row>
    <row r="2808" spans="1:14" x14ac:dyDescent="0.3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N2808" s="121"/>
    </row>
    <row r="2809" spans="1:14" x14ac:dyDescent="0.3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N2809" s="121"/>
    </row>
    <row r="2810" spans="1:14" x14ac:dyDescent="0.3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N2810" s="121"/>
    </row>
    <row r="2811" spans="1:14" x14ac:dyDescent="0.3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N2811" s="121"/>
    </row>
    <row r="2812" spans="1:14" x14ac:dyDescent="0.3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N2812" s="121"/>
    </row>
    <row r="2813" spans="1:14" x14ac:dyDescent="0.3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N2813" s="121"/>
    </row>
    <row r="2814" spans="1:14" x14ac:dyDescent="0.3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N2814" s="121"/>
    </row>
    <row r="2815" spans="1:14" x14ac:dyDescent="0.3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N2815" s="121"/>
    </row>
    <row r="2816" spans="1:14" x14ac:dyDescent="0.3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N2816" s="121"/>
    </row>
    <row r="2817" spans="1:14" x14ac:dyDescent="0.3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N2817" s="121"/>
    </row>
    <row r="2818" spans="1:14" x14ac:dyDescent="0.3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N2818" s="121"/>
    </row>
    <row r="2819" spans="1:14" x14ac:dyDescent="0.3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N2819" s="121"/>
    </row>
    <row r="2820" spans="1:14" x14ac:dyDescent="0.3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N2820" s="121"/>
    </row>
    <row r="2821" spans="1:14" x14ac:dyDescent="0.3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N2821" s="121"/>
    </row>
    <row r="2822" spans="1:14" x14ac:dyDescent="0.3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N2822" s="121"/>
    </row>
    <row r="2823" spans="1:14" x14ac:dyDescent="0.3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N2823" s="121"/>
    </row>
    <row r="2824" spans="1:14" x14ac:dyDescent="0.3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N2824" s="121"/>
    </row>
    <row r="2825" spans="1:14" x14ac:dyDescent="0.3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N2825" s="121"/>
    </row>
    <row r="2826" spans="1:14" x14ac:dyDescent="0.3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N2826" s="121"/>
    </row>
    <row r="2827" spans="1:14" x14ac:dyDescent="0.3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N2827" s="121"/>
    </row>
    <row r="2828" spans="1:14" x14ac:dyDescent="0.3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N2828" s="121"/>
    </row>
    <row r="2829" spans="1:14" x14ac:dyDescent="0.3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N2829" s="121"/>
    </row>
    <row r="2830" spans="1:14" x14ac:dyDescent="0.3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N2830" s="121"/>
    </row>
    <row r="2831" spans="1:14" x14ac:dyDescent="0.3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N2831" s="121"/>
    </row>
    <row r="2832" spans="1:14" x14ac:dyDescent="0.3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N2832" s="121"/>
    </row>
    <row r="2833" spans="1:14" x14ac:dyDescent="0.3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N2833" s="121"/>
    </row>
    <row r="2834" spans="1:14" x14ac:dyDescent="0.3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N2834" s="121"/>
    </row>
    <row r="2835" spans="1:14" x14ac:dyDescent="0.3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N2835" s="121"/>
    </row>
    <row r="2836" spans="1:14" x14ac:dyDescent="0.3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N2836" s="121"/>
    </row>
    <row r="2837" spans="1:14" x14ac:dyDescent="0.3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N2837" s="121"/>
    </row>
    <row r="2838" spans="1:14" x14ac:dyDescent="0.3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N2838" s="121"/>
    </row>
    <row r="2839" spans="1:14" x14ac:dyDescent="0.3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N2839" s="121"/>
    </row>
    <row r="2840" spans="1:14" x14ac:dyDescent="0.3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N2840" s="121"/>
    </row>
    <row r="2841" spans="1:14" x14ac:dyDescent="0.3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N2841" s="121"/>
    </row>
    <row r="2842" spans="1:14" x14ac:dyDescent="0.3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N2842" s="121"/>
    </row>
    <row r="2843" spans="1:14" x14ac:dyDescent="0.3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N2843" s="121"/>
    </row>
    <row r="2844" spans="1:14" x14ac:dyDescent="0.3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N2844" s="121"/>
    </row>
    <row r="2845" spans="1:14" x14ac:dyDescent="0.3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N2845" s="121"/>
    </row>
    <row r="2846" spans="1:14" x14ac:dyDescent="0.3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N2846" s="121"/>
    </row>
    <row r="2847" spans="1:14" x14ac:dyDescent="0.3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N2847" s="121"/>
    </row>
    <row r="2848" spans="1:14" x14ac:dyDescent="0.3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N2848" s="121"/>
    </row>
    <row r="2849" spans="1:14" x14ac:dyDescent="0.3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N2849" s="121"/>
    </row>
    <row r="2850" spans="1:14" x14ac:dyDescent="0.3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N2850" s="121"/>
    </row>
    <row r="2851" spans="1:14" x14ac:dyDescent="0.3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N2851" s="121"/>
    </row>
    <row r="2852" spans="1:14" x14ac:dyDescent="0.3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N2852" s="121"/>
    </row>
    <row r="2853" spans="1:14" x14ac:dyDescent="0.3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N2853" s="121"/>
    </row>
    <row r="2854" spans="1:14" x14ac:dyDescent="0.3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N2854" s="121"/>
    </row>
    <row r="2855" spans="1:14" x14ac:dyDescent="0.3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N2855" s="121"/>
    </row>
    <row r="2856" spans="1:14" x14ac:dyDescent="0.3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N2856" s="121"/>
    </row>
    <row r="2857" spans="1:14" x14ac:dyDescent="0.3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N2857" s="121"/>
    </row>
    <row r="2858" spans="1:14" x14ac:dyDescent="0.3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N2858" s="121"/>
    </row>
    <row r="2859" spans="1:14" x14ac:dyDescent="0.3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N2859" s="121"/>
    </row>
    <row r="2860" spans="1:14" x14ac:dyDescent="0.3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N2860" s="121"/>
    </row>
    <row r="2861" spans="1:14" x14ac:dyDescent="0.3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N2861" s="121"/>
    </row>
    <row r="2862" spans="1:14" x14ac:dyDescent="0.3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N2862" s="121"/>
    </row>
    <row r="2863" spans="1:14" x14ac:dyDescent="0.3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N2863" s="121"/>
    </row>
    <row r="2864" spans="1:14" x14ac:dyDescent="0.3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N2864" s="121"/>
    </row>
    <row r="2865" spans="1:14" x14ac:dyDescent="0.3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N2865" s="121"/>
    </row>
    <row r="2866" spans="1:14" x14ac:dyDescent="0.3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N2866" s="121"/>
    </row>
    <row r="2867" spans="1:14" x14ac:dyDescent="0.3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N2867" s="121"/>
    </row>
    <row r="2868" spans="1:14" x14ac:dyDescent="0.3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N2868" s="121"/>
    </row>
    <row r="2869" spans="1:14" x14ac:dyDescent="0.3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N2869" s="121"/>
    </row>
    <row r="2870" spans="1:14" x14ac:dyDescent="0.3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N2870" s="121"/>
    </row>
    <row r="2871" spans="1:14" x14ac:dyDescent="0.3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N2871" s="121"/>
    </row>
    <row r="2872" spans="1:14" x14ac:dyDescent="0.3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N2872" s="121"/>
    </row>
    <row r="2873" spans="1:14" x14ac:dyDescent="0.3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N2873" s="121"/>
    </row>
    <row r="2874" spans="1:14" x14ac:dyDescent="0.3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N2874" s="121"/>
    </row>
    <row r="2875" spans="1:14" x14ac:dyDescent="0.3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N2875" s="121"/>
    </row>
    <row r="2876" spans="1:14" x14ac:dyDescent="0.3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N2876" s="121"/>
    </row>
    <row r="2877" spans="1:14" x14ac:dyDescent="0.3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N2877" s="121"/>
    </row>
    <row r="2878" spans="1:14" x14ac:dyDescent="0.3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N2878" s="121"/>
    </row>
    <row r="2879" spans="1:14" x14ac:dyDescent="0.3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N2879" s="121"/>
    </row>
    <row r="2880" spans="1:14" x14ac:dyDescent="0.3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N2880" s="121"/>
    </row>
    <row r="2881" spans="1:14" x14ac:dyDescent="0.3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N2881" s="121"/>
    </row>
    <row r="2882" spans="1:14" x14ac:dyDescent="0.3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N2882" s="121"/>
    </row>
    <row r="2883" spans="1:14" x14ac:dyDescent="0.3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N2883" s="121"/>
    </row>
    <row r="2884" spans="1:14" x14ac:dyDescent="0.3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N2884" s="121"/>
    </row>
    <row r="2885" spans="1:14" x14ac:dyDescent="0.3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N2885" s="121"/>
    </row>
    <row r="2886" spans="1:14" x14ac:dyDescent="0.3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N2886" s="121"/>
    </row>
    <row r="2887" spans="1:14" x14ac:dyDescent="0.3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N2887" s="121"/>
    </row>
    <row r="2888" spans="1:14" x14ac:dyDescent="0.3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N2888" s="121"/>
    </row>
    <row r="2889" spans="1:14" x14ac:dyDescent="0.3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N2889" s="121"/>
    </row>
    <row r="2890" spans="1:14" x14ac:dyDescent="0.3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N2890" s="121"/>
    </row>
    <row r="2891" spans="1:14" x14ac:dyDescent="0.3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N2891" s="121"/>
    </row>
    <row r="2892" spans="1:14" x14ac:dyDescent="0.3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N2892" s="121"/>
    </row>
    <row r="2893" spans="1:14" x14ac:dyDescent="0.3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N2893" s="121"/>
    </row>
    <row r="2894" spans="1:14" x14ac:dyDescent="0.3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N2894" s="121"/>
    </row>
    <row r="2895" spans="1:14" x14ac:dyDescent="0.3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N2895" s="121"/>
    </row>
    <row r="2896" spans="1:14" x14ac:dyDescent="0.3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N2896" s="121"/>
    </row>
    <row r="2897" spans="1:14" x14ac:dyDescent="0.3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N2897" s="121"/>
    </row>
    <row r="2898" spans="1:14" x14ac:dyDescent="0.3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N2898" s="121"/>
    </row>
    <row r="2899" spans="1:14" x14ac:dyDescent="0.3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N2899" s="121"/>
    </row>
    <row r="2900" spans="1:14" x14ac:dyDescent="0.3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N2900" s="121"/>
    </row>
    <row r="2901" spans="1:14" x14ac:dyDescent="0.3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N2901" s="121"/>
    </row>
    <row r="2902" spans="1:14" x14ac:dyDescent="0.3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N2902" s="121"/>
    </row>
    <row r="2903" spans="1:14" x14ac:dyDescent="0.3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N2903" s="121"/>
    </row>
    <row r="2904" spans="1:14" x14ac:dyDescent="0.3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N2904" s="121"/>
    </row>
    <row r="2905" spans="1:14" x14ac:dyDescent="0.3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N2905" s="121"/>
    </row>
    <row r="2906" spans="1:14" x14ac:dyDescent="0.3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N2906" s="121"/>
    </row>
    <row r="2907" spans="1:14" x14ac:dyDescent="0.3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N2907" s="121"/>
    </row>
    <row r="2908" spans="1:14" x14ac:dyDescent="0.3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N2908" s="121"/>
    </row>
    <row r="2909" spans="1:14" x14ac:dyDescent="0.3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N2909" s="121"/>
    </row>
    <row r="2910" spans="1:14" x14ac:dyDescent="0.3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N2910" s="121"/>
    </row>
    <row r="2911" spans="1:14" x14ac:dyDescent="0.3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N2911" s="121"/>
    </row>
    <row r="2912" spans="1:14" x14ac:dyDescent="0.3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N2912" s="121"/>
    </row>
    <row r="2913" spans="1:14" x14ac:dyDescent="0.3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N2913" s="121"/>
    </row>
    <row r="2914" spans="1:14" x14ac:dyDescent="0.3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N2914" s="121"/>
    </row>
    <row r="2915" spans="1:14" x14ac:dyDescent="0.3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N2915" s="121"/>
    </row>
    <row r="2916" spans="1:14" x14ac:dyDescent="0.3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N2916" s="121"/>
    </row>
    <row r="2917" spans="1:14" x14ac:dyDescent="0.3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N2917" s="121"/>
    </row>
    <row r="2918" spans="1:14" x14ac:dyDescent="0.3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N2918" s="121"/>
    </row>
    <row r="2919" spans="1:14" x14ac:dyDescent="0.3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N2919" s="121"/>
    </row>
    <row r="2920" spans="1:14" x14ac:dyDescent="0.3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N2920" s="121"/>
    </row>
    <row r="2921" spans="1:14" x14ac:dyDescent="0.3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N2921" s="121"/>
    </row>
    <row r="2922" spans="1:14" x14ac:dyDescent="0.3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N2922" s="121"/>
    </row>
    <row r="2923" spans="1:14" x14ac:dyDescent="0.3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N2923" s="121"/>
    </row>
    <row r="2924" spans="1:14" x14ac:dyDescent="0.3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N2924" s="121"/>
    </row>
    <row r="2925" spans="1:14" x14ac:dyDescent="0.3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N2925" s="121"/>
    </row>
    <row r="2926" spans="1:14" x14ac:dyDescent="0.3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N2926" s="121"/>
    </row>
    <row r="2927" spans="1:14" x14ac:dyDescent="0.3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N2927" s="121"/>
    </row>
    <row r="2928" spans="1:14" x14ac:dyDescent="0.3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N2928" s="121"/>
    </row>
    <row r="2929" spans="1:14" x14ac:dyDescent="0.3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N2929" s="121"/>
    </row>
    <row r="2930" spans="1:14" x14ac:dyDescent="0.3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N2930" s="121"/>
    </row>
    <row r="2931" spans="1:14" x14ac:dyDescent="0.3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N2931" s="121"/>
    </row>
    <row r="2932" spans="1:14" x14ac:dyDescent="0.3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N2932" s="121"/>
    </row>
    <row r="2933" spans="1:14" x14ac:dyDescent="0.3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N2933" s="121"/>
    </row>
    <row r="2934" spans="1:14" x14ac:dyDescent="0.3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N2934" s="121"/>
    </row>
    <row r="2935" spans="1:14" x14ac:dyDescent="0.3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N2935" s="121"/>
    </row>
    <row r="2936" spans="1:14" x14ac:dyDescent="0.3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N2936" s="121"/>
    </row>
    <row r="2937" spans="1:14" x14ac:dyDescent="0.3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N2937" s="121"/>
    </row>
    <row r="2938" spans="1:14" x14ac:dyDescent="0.3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N2938" s="121"/>
    </row>
    <row r="2939" spans="1:14" x14ac:dyDescent="0.3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N2939" s="121"/>
    </row>
    <row r="2940" spans="1:14" x14ac:dyDescent="0.3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N2940" s="121"/>
    </row>
    <row r="2941" spans="1:14" x14ac:dyDescent="0.3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N2941" s="121"/>
    </row>
    <row r="2942" spans="1:14" x14ac:dyDescent="0.3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N2942" s="121"/>
    </row>
    <row r="2943" spans="1:14" x14ac:dyDescent="0.3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N2943" s="121"/>
    </row>
    <row r="2944" spans="1:14" x14ac:dyDescent="0.3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N2944" s="121"/>
    </row>
    <row r="2945" spans="1:14" x14ac:dyDescent="0.3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N2945" s="121"/>
    </row>
    <row r="2946" spans="1:14" x14ac:dyDescent="0.3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N2946" s="121"/>
    </row>
    <row r="2947" spans="1:14" x14ac:dyDescent="0.3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N2947" s="121"/>
    </row>
    <row r="2948" spans="1:14" x14ac:dyDescent="0.3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N2948" s="121"/>
    </row>
    <row r="2949" spans="1:14" x14ac:dyDescent="0.3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N2949" s="121"/>
    </row>
    <row r="2950" spans="1:14" x14ac:dyDescent="0.3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N2950" s="121"/>
    </row>
    <row r="2951" spans="1:14" x14ac:dyDescent="0.3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N2951" s="121"/>
    </row>
    <row r="2952" spans="1:14" x14ac:dyDescent="0.3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N2952" s="121"/>
    </row>
    <row r="2953" spans="1:14" x14ac:dyDescent="0.3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N2953" s="121"/>
    </row>
    <row r="2954" spans="1:14" x14ac:dyDescent="0.3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N2954" s="121"/>
    </row>
    <row r="2955" spans="1:14" x14ac:dyDescent="0.3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N2955" s="121"/>
    </row>
    <row r="2956" spans="1:14" x14ac:dyDescent="0.3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N2956" s="121"/>
    </row>
    <row r="2957" spans="1:14" x14ac:dyDescent="0.3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N2957" s="121"/>
    </row>
    <row r="2958" spans="1:14" x14ac:dyDescent="0.3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N2958" s="121"/>
    </row>
    <row r="2959" spans="1:14" x14ac:dyDescent="0.3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N2959" s="121"/>
    </row>
    <row r="2960" spans="1:14" x14ac:dyDescent="0.3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N2960" s="121"/>
    </row>
    <row r="2961" spans="1:14" x14ac:dyDescent="0.3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N2961" s="121"/>
    </row>
    <row r="2962" spans="1:14" x14ac:dyDescent="0.3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N2962" s="121"/>
    </row>
    <row r="2963" spans="1:14" x14ac:dyDescent="0.3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N2963" s="121"/>
    </row>
    <row r="2964" spans="1:14" x14ac:dyDescent="0.3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N2964" s="121"/>
    </row>
    <row r="2965" spans="1:14" x14ac:dyDescent="0.3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N2965" s="121"/>
    </row>
    <row r="2966" spans="1:14" x14ac:dyDescent="0.3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N2966" s="121"/>
    </row>
    <row r="2967" spans="1:14" x14ac:dyDescent="0.3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N2967" s="121"/>
    </row>
    <row r="2968" spans="1:14" x14ac:dyDescent="0.3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N2968" s="121"/>
    </row>
    <row r="2969" spans="1:14" x14ac:dyDescent="0.3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N2969" s="121"/>
    </row>
    <row r="2970" spans="1:14" x14ac:dyDescent="0.3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N2970" s="121"/>
    </row>
    <row r="2971" spans="1:14" x14ac:dyDescent="0.3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N2971" s="121"/>
    </row>
    <row r="2972" spans="1:14" x14ac:dyDescent="0.3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N2972" s="121"/>
    </row>
    <row r="2973" spans="1:14" x14ac:dyDescent="0.3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N2973" s="121"/>
    </row>
    <row r="2974" spans="1:14" x14ac:dyDescent="0.3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N2974" s="121"/>
    </row>
    <row r="2975" spans="1:14" x14ac:dyDescent="0.3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N2975" s="121"/>
    </row>
    <row r="2976" spans="1:14" x14ac:dyDescent="0.3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N2976" s="121"/>
    </row>
    <row r="2977" spans="1:14" x14ac:dyDescent="0.3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N2977" s="121"/>
    </row>
    <row r="2978" spans="1:14" x14ac:dyDescent="0.3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N2978" s="121"/>
    </row>
    <row r="2979" spans="1:14" x14ac:dyDescent="0.3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N2979" s="121"/>
    </row>
    <row r="2980" spans="1:14" x14ac:dyDescent="0.3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N2980" s="121"/>
    </row>
    <row r="2981" spans="1:14" x14ac:dyDescent="0.3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N2981" s="121"/>
    </row>
    <row r="2982" spans="1:14" x14ac:dyDescent="0.3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N2982" s="121"/>
    </row>
    <row r="2983" spans="1:14" x14ac:dyDescent="0.3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N2983" s="121"/>
    </row>
    <row r="2984" spans="1:14" x14ac:dyDescent="0.3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N2984" s="121"/>
    </row>
    <row r="2985" spans="1:14" x14ac:dyDescent="0.3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N2985" s="121"/>
    </row>
    <row r="2986" spans="1:14" x14ac:dyDescent="0.3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N2986" s="121"/>
    </row>
    <row r="2987" spans="1:14" x14ac:dyDescent="0.3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N2987" s="121"/>
    </row>
    <row r="2988" spans="1:14" x14ac:dyDescent="0.3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N2988" s="121"/>
    </row>
    <row r="2989" spans="1:14" x14ac:dyDescent="0.3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N2989" s="121"/>
    </row>
    <row r="2990" spans="1:14" x14ac:dyDescent="0.3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N2990" s="121"/>
    </row>
    <row r="2991" spans="1:14" x14ac:dyDescent="0.3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N2991" s="121"/>
    </row>
    <row r="2992" spans="1:14" x14ac:dyDescent="0.3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N2992" s="121"/>
    </row>
    <row r="2993" spans="1:14" x14ac:dyDescent="0.3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N2993" s="121"/>
    </row>
    <row r="2994" spans="1:14" x14ac:dyDescent="0.3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N2994" s="121"/>
    </row>
    <row r="2995" spans="1:14" x14ac:dyDescent="0.3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N2995" s="121"/>
    </row>
    <row r="2996" spans="1:14" x14ac:dyDescent="0.3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N2996" s="121"/>
    </row>
    <row r="2997" spans="1:14" x14ac:dyDescent="0.3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N2997" s="121"/>
    </row>
    <row r="2998" spans="1:14" x14ac:dyDescent="0.3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N2998" s="121"/>
    </row>
    <row r="2999" spans="1:14" x14ac:dyDescent="0.3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N2999" s="121"/>
    </row>
    <row r="3000" spans="1:14" x14ac:dyDescent="0.3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N3000" s="121"/>
    </row>
    <row r="3001" spans="1:14" x14ac:dyDescent="0.3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N3001" s="121"/>
    </row>
    <row r="3002" spans="1:14" x14ac:dyDescent="0.3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N3002" s="121"/>
    </row>
    <row r="3003" spans="1:14" x14ac:dyDescent="0.3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N3003" s="121"/>
    </row>
    <row r="3004" spans="1:14" x14ac:dyDescent="0.3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N3004" s="121"/>
    </row>
    <row r="3005" spans="1:14" x14ac:dyDescent="0.3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N3005" s="121"/>
    </row>
    <row r="3006" spans="1:14" x14ac:dyDescent="0.3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N3006" s="121"/>
    </row>
    <row r="3007" spans="1:14" x14ac:dyDescent="0.3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N3007" s="121"/>
    </row>
    <row r="3008" spans="1:14" x14ac:dyDescent="0.3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N3008" s="121"/>
    </row>
    <row r="3009" spans="1:14" x14ac:dyDescent="0.3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N3009" s="121"/>
    </row>
    <row r="3010" spans="1:14" x14ac:dyDescent="0.3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N3010" s="121"/>
    </row>
    <row r="3011" spans="1:14" x14ac:dyDescent="0.3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N3011" s="121"/>
    </row>
    <row r="3012" spans="1:14" x14ac:dyDescent="0.3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N3012" s="121"/>
    </row>
    <row r="3013" spans="1:14" x14ac:dyDescent="0.3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N3013" s="121"/>
    </row>
    <row r="3014" spans="1:14" x14ac:dyDescent="0.3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N3014" s="121"/>
    </row>
    <row r="3015" spans="1:14" x14ac:dyDescent="0.3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N3015" s="121"/>
    </row>
    <row r="3016" spans="1:14" x14ac:dyDescent="0.3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N3016" s="121"/>
    </row>
    <row r="3017" spans="1:14" x14ac:dyDescent="0.3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N3017" s="121"/>
    </row>
    <row r="3018" spans="1:14" x14ac:dyDescent="0.3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N3018" s="121"/>
    </row>
    <row r="3019" spans="1:14" x14ac:dyDescent="0.3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N3019" s="121"/>
    </row>
    <row r="3020" spans="1:14" x14ac:dyDescent="0.3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N3020" s="121"/>
    </row>
    <row r="3021" spans="1:14" x14ac:dyDescent="0.3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N3021" s="121"/>
    </row>
    <row r="3022" spans="1:14" x14ac:dyDescent="0.3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N3022" s="121"/>
    </row>
    <row r="3023" spans="1:14" x14ac:dyDescent="0.3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N3023" s="121"/>
    </row>
    <row r="3024" spans="1:14" x14ac:dyDescent="0.3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N3024" s="121"/>
    </row>
    <row r="3025" spans="1:14" x14ac:dyDescent="0.3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N3025" s="121"/>
    </row>
    <row r="3026" spans="1:14" x14ac:dyDescent="0.3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N3026" s="121"/>
    </row>
    <row r="3027" spans="1:14" x14ac:dyDescent="0.3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N3027" s="121"/>
    </row>
    <row r="3028" spans="1:14" x14ac:dyDescent="0.3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N3028" s="121"/>
    </row>
    <row r="3029" spans="1:14" x14ac:dyDescent="0.3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N3029" s="121"/>
    </row>
    <row r="3030" spans="1:14" x14ac:dyDescent="0.3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N3030" s="121"/>
    </row>
    <row r="3031" spans="1:14" x14ac:dyDescent="0.3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N3031" s="121"/>
    </row>
    <row r="3032" spans="1:14" x14ac:dyDescent="0.3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N3032" s="121"/>
    </row>
    <row r="3033" spans="1:14" x14ac:dyDescent="0.3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N3033" s="121"/>
    </row>
    <row r="3034" spans="1:14" x14ac:dyDescent="0.3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N3034" s="121"/>
    </row>
    <row r="3035" spans="1:14" x14ac:dyDescent="0.3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N3035" s="121"/>
    </row>
    <row r="3036" spans="1:14" x14ac:dyDescent="0.3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N3036" s="121"/>
    </row>
    <row r="3037" spans="1:14" x14ac:dyDescent="0.3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N3037" s="121"/>
    </row>
    <row r="3038" spans="1:14" x14ac:dyDescent="0.3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N3038" s="121"/>
    </row>
    <row r="3039" spans="1:14" x14ac:dyDescent="0.3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N3039" s="121"/>
    </row>
    <row r="3040" spans="1:14" x14ac:dyDescent="0.3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N3040" s="121"/>
    </row>
    <row r="3041" spans="1:14" x14ac:dyDescent="0.3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N3041" s="121"/>
    </row>
    <row r="3042" spans="1:14" x14ac:dyDescent="0.3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N3042" s="121"/>
    </row>
    <row r="3043" spans="1:14" x14ac:dyDescent="0.3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N3043" s="121"/>
    </row>
    <row r="3044" spans="1:14" x14ac:dyDescent="0.3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N3044" s="121"/>
    </row>
    <row r="3045" spans="1:14" x14ac:dyDescent="0.3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N3045" s="121"/>
    </row>
    <row r="3046" spans="1:14" x14ac:dyDescent="0.3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N3046" s="121"/>
    </row>
    <row r="3047" spans="1:14" x14ac:dyDescent="0.3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N3047" s="121"/>
    </row>
    <row r="3048" spans="1:14" x14ac:dyDescent="0.3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N3048" s="121"/>
    </row>
    <row r="3049" spans="1:14" x14ac:dyDescent="0.3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N3049" s="121"/>
    </row>
    <row r="3050" spans="1:14" x14ac:dyDescent="0.3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N3050" s="121"/>
    </row>
    <row r="3051" spans="1:14" x14ac:dyDescent="0.3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N3051" s="121"/>
    </row>
    <row r="3052" spans="1:14" x14ac:dyDescent="0.3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N3052" s="121"/>
    </row>
    <row r="3053" spans="1:14" x14ac:dyDescent="0.3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N3053" s="121"/>
    </row>
    <row r="3054" spans="1:14" x14ac:dyDescent="0.3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N3054" s="121"/>
    </row>
    <row r="3055" spans="1:14" x14ac:dyDescent="0.3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N3055" s="121"/>
    </row>
    <row r="3056" spans="1:14" x14ac:dyDescent="0.3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N3056" s="121"/>
    </row>
    <row r="3057" spans="1:14" x14ac:dyDescent="0.3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N3057" s="121"/>
    </row>
    <row r="3058" spans="1:14" x14ac:dyDescent="0.3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N3058" s="121"/>
    </row>
    <row r="3059" spans="1:14" x14ac:dyDescent="0.3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N3059" s="121"/>
    </row>
    <row r="3060" spans="1:14" x14ac:dyDescent="0.3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N3060" s="121"/>
    </row>
    <row r="3061" spans="1:14" x14ac:dyDescent="0.3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N3061" s="121"/>
    </row>
    <row r="3062" spans="1:14" x14ac:dyDescent="0.3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N3062" s="121"/>
    </row>
    <row r="3063" spans="1:14" x14ac:dyDescent="0.3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N3063" s="121"/>
    </row>
    <row r="3064" spans="1:14" x14ac:dyDescent="0.3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N3064" s="121"/>
    </row>
    <row r="3065" spans="1:14" x14ac:dyDescent="0.3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N3065" s="121"/>
    </row>
    <row r="3066" spans="1:14" x14ac:dyDescent="0.3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N3066" s="121"/>
    </row>
    <row r="3067" spans="1:14" x14ac:dyDescent="0.3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N3067" s="121"/>
    </row>
    <row r="3068" spans="1:14" x14ac:dyDescent="0.3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N3068" s="121"/>
    </row>
    <row r="3069" spans="1:14" x14ac:dyDescent="0.3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N3069" s="121"/>
    </row>
    <row r="3070" spans="1:14" x14ac:dyDescent="0.3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N3070" s="121"/>
    </row>
    <row r="3071" spans="1:14" x14ac:dyDescent="0.3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N3071" s="121"/>
    </row>
    <row r="3072" spans="1:14" x14ac:dyDescent="0.3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N3072" s="121"/>
    </row>
    <row r="3073" spans="1:14" x14ac:dyDescent="0.3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N3073" s="121"/>
    </row>
    <row r="3074" spans="1:14" x14ac:dyDescent="0.3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N3074" s="121"/>
    </row>
    <row r="3075" spans="1:14" x14ac:dyDescent="0.3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N3075" s="121"/>
    </row>
    <row r="3076" spans="1:14" x14ac:dyDescent="0.3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N3076" s="121"/>
    </row>
    <row r="3077" spans="1:14" x14ac:dyDescent="0.3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N3077" s="121"/>
    </row>
    <row r="3078" spans="1:14" x14ac:dyDescent="0.3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N3078" s="121"/>
    </row>
    <row r="3079" spans="1:14" x14ac:dyDescent="0.3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N3079" s="121"/>
    </row>
    <row r="3080" spans="1:14" x14ac:dyDescent="0.3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N3080" s="121"/>
    </row>
    <row r="3081" spans="1:14" x14ac:dyDescent="0.3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N3081" s="121"/>
    </row>
    <row r="3082" spans="1:14" x14ac:dyDescent="0.3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N3082" s="121"/>
    </row>
    <row r="3083" spans="1:14" x14ac:dyDescent="0.3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N3083" s="121"/>
    </row>
    <row r="3084" spans="1:14" x14ac:dyDescent="0.3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N3084" s="121"/>
    </row>
    <row r="3085" spans="1:14" x14ac:dyDescent="0.3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N3085" s="121"/>
    </row>
    <row r="3086" spans="1:14" x14ac:dyDescent="0.3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N3086" s="121"/>
    </row>
    <row r="3087" spans="1:14" x14ac:dyDescent="0.3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N3087" s="121"/>
    </row>
    <row r="3088" spans="1:14" x14ac:dyDescent="0.3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N3088" s="121"/>
    </row>
    <row r="3089" spans="1:14" x14ac:dyDescent="0.3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N3089" s="121"/>
    </row>
    <row r="3090" spans="1:14" x14ac:dyDescent="0.3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N3090" s="121"/>
    </row>
    <row r="3091" spans="1:14" x14ac:dyDescent="0.3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N3091" s="121"/>
    </row>
    <row r="3092" spans="1:14" x14ac:dyDescent="0.3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N3092" s="121"/>
    </row>
    <row r="3093" spans="1:14" x14ac:dyDescent="0.3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N3093" s="121"/>
    </row>
    <row r="3094" spans="1:14" x14ac:dyDescent="0.3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N3094" s="121"/>
    </row>
    <row r="3095" spans="1:14" x14ac:dyDescent="0.3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N3095" s="121"/>
    </row>
    <row r="3096" spans="1:14" x14ac:dyDescent="0.3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N3096" s="121"/>
    </row>
    <row r="3097" spans="1:14" x14ac:dyDescent="0.3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N3097" s="121"/>
    </row>
    <row r="3098" spans="1:14" x14ac:dyDescent="0.3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N3098" s="121"/>
    </row>
    <row r="3099" spans="1:14" x14ac:dyDescent="0.3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N3099" s="121"/>
    </row>
    <row r="3100" spans="1:14" x14ac:dyDescent="0.3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N3100" s="121"/>
    </row>
    <row r="3101" spans="1:14" x14ac:dyDescent="0.3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N3101" s="121"/>
    </row>
    <row r="3102" spans="1:14" x14ac:dyDescent="0.3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N3102" s="121"/>
    </row>
    <row r="3103" spans="1:14" x14ac:dyDescent="0.3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N3103" s="121"/>
    </row>
    <row r="3104" spans="1:14" x14ac:dyDescent="0.3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N3104" s="121"/>
    </row>
    <row r="3105" spans="1:14" x14ac:dyDescent="0.3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N3105" s="121"/>
    </row>
    <row r="3106" spans="1:14" x14ac:dyDescent="0.3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N3106" s="121"/>
    </row>
    <row r="3107" spans="1:14" x14ac:dyDescent="0.3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N3107" s="121"/>
    </row>
    <row r="3108" spans="1:14" x14ac:dyDescent="0.3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N3108" s="121"/>
    </row>
    <row r="3109" spans="1:14" x14ac:dyDescent="0.3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N3109" s="121"/>
    </row>
    <row r="3110" spans="1:14" x14ac:dyDescent="0.3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N3110" s="121"/>
    </row>
    <row r="3111" spans="1:14" x14ac:dyDescent="0.3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N3111" s="121"/>
    </row>
    <row r="3112" spans="1:14" x14ac:dyDescent="0.3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N3112" s="121"/>
    </row>
    <row r="3113" spans="1:14" x14ac:dyDescent="0.3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N3113" s="121"/>
    </row>
    <row r="3114" spans="1:14" x14ac:dyDescent="0.3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N3114" s="121"/>
    </row>
    <row r="3115" spans="1:14" x14ac:dyDescent="0.3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N3115" s="121"/>
    </row>
    <row r="3116" spans="1:14" x14ac:dyDescent="0.3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N3116" s="121"/>
    </row>
    <row r="3117" spans="1:14" x14ac:dyDescent="0.3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N3117" s="121"/>
    </row>
    <row r="3118" spans="1:14" x14ac:dyDescent="0.3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N3118" s="121"/>
    </row>
    <row r="3119" spans="1:14" x14ac:dyDescent="0.3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N3119" s="121"/>
    </row>
    <row r="3120" spans="1:14" x14ac:dyDescent="0.3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N3120" s="121"/>
    </row>
    <row r="3121" spans="1:14" x14ac:dyDescent="0.3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N3121" s="121"/>
    </row>
    <row r="3122" spans="1:14" x14ac:dyDescent="0.3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N3122" s="121"/>
    </row>
    <row r="3123" spans="1:14" x14ac:dyDescent="0.3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N3123" s="121"/>
    </row>
    <row r="3124" spans="1:14" x14ac:dyDescent="0.3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N3124" s="121"/>
    </row>
    <row r="3125" spans="1:14" x14ac:dyDescent="0.3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N3125" s="121"/>
    </row>
    <row r="3126" spans="1:14" x14ac:dyDescent="0.3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N3126" s="121"/>
    </row>
    <row r="3127" spans="1:14" x14ac:dyDescent="0.3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N3127" s="121"/>
    </row>
    <row r="3128" spans="1:14" x14ac:dyDescent="0.3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N3128" s="121"/>
    </row>
    <row r="3129" spans="1:14" x14ac:dyDescent="0.3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N3129" s="121"/>
    </row>
    <row r="3130" spans="1:14" x14ac:dyDescent="0.3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N3130" s="121"/>
    </row>
    <row r="3131" spans="1:14" x14ac:dyDescent="0.3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N3131" s="121"/>
    </row>
    <row r="3132" spans="1:14" x14ac:dyDescent="0.3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N3132" s="121"/>
    </row>
    <row r="3133" spans="1:14" x14ac:dyDescent="0.3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N3133" s="121"/>
    </row>
    <row r="3134" spans="1:14" x14ac:dyDescent="0.3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N3134" s="121"/>
    </row>
    <row r="3135" spans="1:14" x14ac:dyDescent="0.3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N3135" s="121"/>
    </row>
    <row r="3136" spans="1:14" x14ac:dyDescent="0.3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N3136" s="121"/>
    </row>
    <row r="3137" spans="1:14" x14ac:dyDescent="0.3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N3137" s="121"/>
    </row>
    <row r="3138" spans="1:14" x14ac:dyDescent="0.3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N3138" s="121"/>
    </row>
    <row r="3139" spans="1:14" x14ac:dyDescent="0.3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N3139" s="121"/>
    </row>
    <row r="3140" spans="1:14" x14ac:dyDescent="0.3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N3140" s="121"/>
    </row>
    <row r="3141" spans="1:14" x14ac:dyDescent="0.3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N3141" s="121"/>
    </row>
    <row r="3142" spans="1:14" x14ac:dyDescent="0.3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N3142" s="121"/>
    </row>
    <row r="3143" spans="1:14" x14ac:dyDescent="0.3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N3143" s="121"/>
    </row>
    <row r="3144" spans="1:14" x14ac:dyDescent="0.3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N3144" s="121"/>
    </row>
    <row r="3145" spans="1:14" x14ac:dyDescent="0.3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N3145" s="121"/>
    </row>
    <row r="3146" spans="1:14" x14ac:dyDescent="0.3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N3146" s="121"/>
    </row>
    <row r="3147" spans="1:14" x14ac:dyDescent="0.3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N3147" s="121"/>
    </row>
    <row r="3148" spans="1:14" x14ac:dyDescent="0.3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N3148" s="121"/>
    </row>
    <row r="3149" spans="1:14" x14ac:dyDescent="0.3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N3149" s="121"/>
    </row>
    <row r="3150" spans="1:14" x14ac:dyDescent="0.3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N3150" s="121"/>
    </row>
    <row r="3151" spans="1:14" x14ac:dyDescent="0.3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N3151" s="121"/>
    </row>
    <row r="3152" spans="1:14" x14ac:dyDescent="0.3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N3152" s="121"/>
    </row>
    <row r="3153" spans="1:14" x14ac:dyDescent="0.3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N3153" s="121"/>
    </row>
    <row r="3154" spans="1:14" x14ac:dyDescent="0.3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N3154" s="121"/>
    </row>
    <row r="3155" spans="1:14" x14ac:dyDescent="0.3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N3155" s="121"/>
    </row>
    <row r="3156" spans="1:14" x14ac:dyDescent="0.3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N3156" s="121"/>
    </row>
    <row r="3157" spans="1:14" x14ac:dyDescent="0.3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N3157" s="121"/>
    </row>
    <row r="3158" spans="1:14" x14ac:dyDescent="0.3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N3158" s="121"/>
    </row>
    <row r="3159" spans="1:14" x14ac:dyDescent="0.3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N3159" s="121"/>
    </row>
    <row r="3160" spans="1:14" x14ac:dyDescent="0.3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N3160" s="121"/>
    </row>
    <row r="3161" spans="1:14" x14ac:dyDescent="0.3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N3161" s="121"/>
    </row>
    <row r="3162" spans="1:14" x14ac:dyDescent="0.3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N3162" s="121"/>
    </row>
    <row r="3163" spans="1:14" x14ac:dyDescent="0.3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N3163" s="121"/>
    </row>
    <row r="3164" spans="1:14" x14ac:dyDescent="0.3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N3164" s="121"/>
    </row>
    <row r="3165" spans="1:14" x14ac:dyDescent="0.3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N3165" s="121"/>
    </row>
    <row r="3166" spans="1:14" x14ac:dyDescent="0.3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N3166" s="121"/>
    </row>
    <row r="3167" spans="1:14" x14ac:dyDescent="0.3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N3167" s="121"/>
    </row>
    <row r="3168" spans="1:14" x14ac:dyDescent="0.3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N3168" s="121"/>
    </row>
    <row r="3169" spans="1:14" x14ac:dyDescent="0.3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N3169" s="121"/>
    </row>
    <row r="3170" spans="1:14" x14ac:dyDescent="0.3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N3170" s="121"/>
    </row>
    <row r="3171" spans="1:14" x14ac:dyDescent="0.3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N3171" s="121"/>
    </row>
    <row r="3172" spans="1:14" x14ac:dyDescent="0.3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N3172" s="121"/>
    </row>
    <row r="3173" spans="1:14" x14ac:dyDescent="0.3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N3173" s="121"/>
    </row>
    <row r="3174" spans="1:14" x14ac:dyDescent="0.3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N3174" s="121"/>
    </row>
    <row r="3175" spans="1:14" x14ac:dyDescent="0.3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N3175" s="121"/>
    </row>
    <row r="3176" spans="1:14" x14ac:dyDescent="0.3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N3176" s="121"/>
    </row>
    <row r="3177" spans="1:14" x14ac:dyDescent="0.3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N3177" s="121"/>
    </row>
    <row r="3178" spans="1:14" x14ac:dyDescent="0.3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N3178" s="121"/>
    </row>
    <row r="3179" spans="1:14" x14ac:dyDescent="0.3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N3179" s="121"/>
    </row>
    <row r="3180" spans="1:14" x14ac:dyDescent="0.3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N3180" s="121"/>
    </row>
    <row r="3181" spans="1:14" x14ac:dyDescent="0.3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N3181" s="121"/>
    </row>
    <row r="3182" spans="1:14" x14ac:dyDescent="0.3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N3182" s="121"/>
    </row>
    <row r="3183" spans="1:14" x14ac:dyDescent="0.3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N3183" s="121"/>
    </row>
    <row r="3184" spans="1:14" x14ac:dyDescent="0.3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N3184" s="121"/>
    </row>
    <row r="3185" spans="1:14" x14ac:dyDescent="0.3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N3185" s="121"/>
    </row>
    <row r="3186" spans="1:14" x14ac:dyDescent="0.3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N3186" s="121"/>
    </row>
    <row r="3187" spans="1:14" x14ac:dyDescent="0.3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N3187" s="121"/>
    </row>
    <row r="3188" spans="1:14" x14ac:dyDescent="0.3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N3188" s="121"/>
    </row>
    <row r="3189" spans="1:14" x14ac:dyDescent="0.3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N3189" s="121"/>
    </row>
    <row r="3190" spans="1:14" x14ac:dyDescent="0.3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N3190" s="121"/>
    </row>
    <row r="3191" spans="1:14" x14ac:dyDescent="0.3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N3191" s="121"/>
    </row>
    <row r="3192" spans="1:14" x14ac:dyDescent="0.3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N3192" s="121"/>
    </row>
    <row r="3193" spans="1:14" x14ac:dyDescent="0.3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N3193" s="121"/>
    </row>
    <row r="3194" spans="1:14" x14ac:dyDescent="0.3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N3194" s="121"/>
    </row>
    <row r="3195" spans="1:14" x14ac:dyDescent="0.3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N3195" s="121"/>
    </row>
    <row r="3196" spans="1:14" x14ac:dyDescent="0.3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N3196" s="121"/>
    </row>
    <row r="3197" spans="1:14" x14ac:dyDescent="0.3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N3197" s="121"/>
    </row>
    <row r="3198" spans="1:14" x14ac:dyDescent="0.3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N3198" s="121"/>
    </row>
    <row r="3199" spans="1:14" x14ac:dyDescent="0.3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N3199" s="121"/>
    </row>
    <row r="3200" spans="1:14" x14ac:dyDescent="0.3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N3200" s="121"/>
    </row>
    <row r="3201" spans="1:14" x14ac:dyDescent="0.3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N3201" s="121"/>
    </row>
    <row r="3202" spans="1:14" x14ac:dyDescent="0.3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N3202" s="121"/>
    </row>
    <row r="3203" spans="1:14" x14ac:dyDescent="0.3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N3203" s="121"/>
    </row>
    <row r="3204" spans="1:14" x14ac:dyDescent="0.3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N3204" s="121"/>
    </row>
    <row r="3205" spans="1:14" x14ac:dyDescent="0.3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N3205" s="121"/>
    </row>
    <row r="3206" spans="1:14" x14ac:dyDescent="0.3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N3206" s="121"/>
    </row>
    <row r="3207" spans="1:14" x14ac:dyDescent="0.3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N3207" s="121"/>
    </row>
    <row r="3208" spans="1:14" x14ac:dyDescent="0.3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N3208" s="121"/>
    </row>
    <row r="3209" spans="1:14" x14ac:dyDescent="0.3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N3209" s="121"/>
    </row>
    <row r="3210" spans="1:14" x14ac:dyDescent="0.3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N3210" s="121"/>
    </row>
    <row r="3211" spans="1:14" x14ac:dyDescent="0.3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N3211" s="121"/>
    </row>
    <row r="3212" spans="1:14" x14ac:dyDescent="0.3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N3212" s="121"/>
    </row>
    <row r="3213" spans="1:14" x14ac:dyDescent="0.3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N3213" s="121"/>
    </row>
    <row r="3214" spans="1:14" x14ac:dyDescent="0.3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N3214" s="121"/>
    </row>
    <row r="3215" spans="1:14" x14ac:dyDescent="0.3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N3215" s="121"/>
    </row>
    <row r="3216" spans="1:14" x14ac:dyDescent="0.3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N3216" s="121"/>
    </row>
    <row r="3217" spans="1:14" x14ac:dyDescent="0.3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N3217" s="121"/>
    </row>
    <row r="3218" spans="1:14" x14ac:dyDescent="0.3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N3218" s="121"/>
    </row>
    <row r="3219" spans="1:14" x14ac:dyDescent="0.3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N3219" s="121"/>
    </row>
    <row r="3220" spans="1:14" x14ac:dyDescent="0.3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N3220" s="121"/>
    </row>
    <row r="3221" spans="1:14" x14ac:dyDescent="0.3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N3221" s="121"/>
    </row>
    <row r="3222" spans="1:14" x14ac:dyDescent="0.3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N3222" s="121"/>
    </row>
    <row r="3223" spans="1:14" x14ac:dyDescent="0.3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N3223" s="121"/>
    </row>
    <row r="3224" spans="1:14" x14ac:dyDescent="0.3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N3224" s="121"/>
    </row>
    <row r="3225" spans="1:14" x14ac:dyDescent="0.3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N3225" s="121"/>
    </row>
    <row r="3226" spans="1:14" x14ac:dyDescent="0.3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N3226" s="121"/>
    </row>
    <row r="3227" spans="1:14" x14ac:dyDescent="0.3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N3227" s="121"/>
    </row>
    <row r="3228" spans="1:14" x14ac:dyDescent="0.3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N3228" s="121"/>
    </row>
    <row r="3229" spans="1:14" x14ac:dyDescent="0.3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N3229" s="121"/>
    </row>
    <row r="3230" spans="1:14" x14ac:dyDescent="0.3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N3230" s="121"/>
    </row>
    <row r="3231" spans="1:14" x14ac:dyDescent="0.3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N3231" s="121"/>
    </row>
    <row r="3232" spans="1:14" x14ac:dyDescent="0.3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N3232" s="121"/>
    </row>
    <row r="3233" spans="1:14" x14ac:dyDescent="0.3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N3233" s="121"/>
    </row>
    <row r="3234" spans="1:14" x14ac:dyDescent="0.3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N3234" s="121"/>
    </row>
    <row r="3235" spans="1:14" x14ac:dyDescent="0.3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N3235" s="121"/>
    </row>
    <row r="3236" spans="1:14" x14ac:dyDescent="0.3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N3236" s="121"/>
    </row>
    <row r="3237" spans="1:14" x14ac:dyDescent="0.3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N3237" s="121"/>
    </row>
    <row r="3238" spans="1:14" x14ac:dyDescent="0.3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N3238" s="121"/>
    </row>
    <row r="3239" spans="1:14" x14ac:dyDescent="0.3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N3239" s="121"/>
    </row>
    <row r="3240" spans="1:14" x14ac:dyDescent="0.3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N3240" s="121"/>
    </row>
    <row r="3241" spans="1:14" x14ac:dyDescent="0.3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N3241" s="121"/>
    </row>
    <row r="3242" spans="1:14" x14ac:dyDescent="0.3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N3242" s="121"/>
    </row>
    <row r="3243" spans="1:14" x14ac:dyDescent="0.3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N3243" s="121"/>
    </row>
    <row r="3244" spans="1:14" x14ac:dyDescent="0.3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N3244" s="121"/>
    </row>
    <row r="3245" spans="1:14" x14ac:dyDescent="0.3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N3245" s="121"/>
    </row>
    <row r="3246" spans="1:14" x14ac:dyDescent="0.3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N3246" s="121"/>
    </row>
    <row r="3247" spans="1:14" x14ac:dyDescent="0.3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N3247" s="121"/>
    </row>
    <row r="3248" spans="1:14" x14ac:dyDescent="0.3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N3248" s="121"/>
    </row>
    <row r="3249" spans="1:14" x14ac:dyDescent="0.3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N3249" s="121"/>
    </row>
    <row r="3250" spans="1:14" x14ac:dyDescent="0.3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N3250" s="121"/>
    </row>
    <row r="3251" spans="1:14" x14ac:dyDescent="0.3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N3251" s="121"/>
    </row>
    <row r="3252" spans="1:14" x14ac:dyDescent="0.3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N3252" s="121"/>
    </row>
    <row r="3253" spans="1:14" x14ac:dyDescent="0.3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N3253" s="121"/>
    </row>
    <row r="3254" spans="1:14" x14ac:dyDescent="0.3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N3254" s="121"/>
    </row>
    <row r="3255" spans="1:14" x14ac:dyDescent="0.3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N3255" s="121"/>
    </row>
    <row r="3256" spans="1:14" x14ac:dyDescent="0.3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N3256" s="121"/>
    </row>
    <row r="3257" spans="1:14" x14ac:dyDescent="0.3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N3257" s="121"/>
    </row>
    <row r="3258" spans="1:14" x14ac:dyDescent="0.3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N3258" s="121"/>
    </row>
    <row r="3259" spans="1:14" x14ac:dyDescent="0.3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N3259" s="121"/>
    </row>
    <row r="3260" spans="1:14" x14ac:dyDescent="0.3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N3260" s="121"/>
    </row>
    <row r="3261" spans="1:14" x14ac:dyDescent="0.3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N3261" s="121"/>
    </row>
    <row r="3262" spans="1:14" x14ac:dyDescent="0.3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N3262" s="121"/>
    </row>
    <row r="3263" spans="1:14" x14ac:dyDescent="0.3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N3263" s="121"/>
    </row>
    <row r="3264" spans="1:14" x14ac:dyDescent="0.3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N3264" s="121"/>
    </row>
    <row r="3265" spans="1:14" x14ac:dyDescent="0.3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N3265" s="121"/>
    </row>
    <row r="3266" spans="1:14" x14ac:dyDescent="0.3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N3266" s="121"/>
    </row>
    <row r="3267" spans="1:14" x14ac:dyDescent="0.3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N3267" s="121"/>
    </row>
    <row r="3268" spans="1:14" x14ac:dyDescent="0.3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N3268" s="121"/>
    </row>
    <row r="3269" spans="1:14" x14ac:dyDescent="0.3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N3269" s="121"/>
    </row>
    <row r="3270" spans="1:14" x14ac:dyDescent="0.3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N3270" s="121"/>
    </row>
    <row r="3271" spans="1:14" x14ac:dyDescent="0.3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N3271" s="121"/>
    </row>
    <row r="3272" spans="1:14" x14ac:dyDescent="0.3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N3272" s="121"/>
    </row>
    <row r="3273" spans="1:14" x14ac:dyDescent="0.3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N3273" s="121"/>
    </row>
    <row r="3274" spans="1:14" x14ac:dyDescent="0.3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N3274" s="121"/>
    </row>
    <row r="3275" spans="1:14" x14ac:dyDescent="0.3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N3275" s="121"/>
    </row>
    <row r="3276" spans="1:14" x14ac:dyDescent="0.3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N3276" s="121"/>
    </row>
    <row r="3277" spans="1:14" x14ac:dyDescent="0.3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N3277" s="121"/>
    </row>
    <row r="3278" spans="1:14" x14ac:dyDescent="0.3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N3278" s="121"/>
    </row>
    <row r="3279" spans="1:14" x14ac:dyDescent="0.3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N3279" s="121"/>
    </row>
    <row r="3280" spans="1:14" x14ac:dyDescent="0.3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N3280" s="121"/>
    </row>
    <row r="3281" spans="1:14" x14ac:dyDescent="0.3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N3281" s="121"/>
    </row>
    <row r="3282" spans="1:14" x14ac:dyDescent="0.3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N3282" s="121"/>
    </row>
    <row r="3283" spans="1:14" x14ac:dyDescent="0.3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N3283" s="121"/>
    </row>
    <row r="3284" spans="1:14" x14ac:dyDescent="0.3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N3284" s="121"/>
    </row>
    <row r="3285" spans="1:14" x14ac:dyDescent="0.3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N3285" s="121"/>
    </row>
    <row r="3286" spans="1:14" x14ac:dyDescent="0.3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N3286" s="121"/>
    </row>
    <row r="3287" spans="1:14" x14ac:dyDescent="0.3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N3287" s="121"/>
    </row>
    <row r="3288" spans="1:14" x14ac:dyDescent="0.3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N3288" s="121"/>
    </row>
    <row r="3289" spans="1:14" x14ac:dyDescent="0.3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N3289" s="121"/>
    </row>
    <row r="3290" spans="1:14" x14ac:dyDescent="0.3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N3290" s="121"/>
    </row>
    <row r="3291" spans="1:14" x14ac:dyDescent="0.3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N3291" s="121"/>
    </row>
    <row r="3292" spans="1:14" x14ac:dyDescent="0.3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N3292" s="121"/>
    </row>
    <row r="3293" spans="1:14" x14ac:dyDescent="0.3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N3293" s="121"/>
    </row>
    <row r="3294" spans="1:14" x14ac:dyDescent="0.3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N3294" s="121"/>
    </row>
    <row r="3295" spans="1:14" x14ac:dyDescent="0.3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N3295" s="121"/>
    </row>
    <row r="3296" spans="1:14" x14ac:dyDescent="0.3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N3296" s="121"/>
    </row>
    <row r="3297" spans="1:14" x14ac:dyDescent="0.3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N3297" s="121"/>
    </row>
    <row r="3298" spans="1:14" x14ac:dyDescent="0.3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N3298" s="121"/>
    </row>
    <row r="3299" spans="1:14" x14ac:dyDescent="0.3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N3299" s="121"/>
    </row>
    <row r="3300" spans="1:14" x14ac:dyDescent="0.3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N3300" s="121"/>
    </row>
    <row r="3301" spans="1:14" x14ac:dyDescent="0.3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N3301" s="121"/>
    </row>
    <row r="3302" spans="1:14" x14ac:dyDescent="0.3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N3302" s="121"/>
    </row>
    <row r="3303" spans="1:14" x14ac:dyDescent="0.3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N3303" s="121"/>
    </row>
    <row r="3304" spans="1:14" x14ac:dyDescent="0.3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N3304" s="121"/>
    </row>
    <row r="3305" spans="1:14" x14ac:dyDescent="0.3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N3305" s="121"/>
    </row>
    <row r="3306" spans="1:14" x14ac:dyDescent="0.3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N3306" s="121"/>
    </row>
    <row r="3307" spans="1:14" x14ac:dyDescent="0.3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N3307" s="121"/>
    </row>
    <row r="3308" spans="1:14" x14ac:dyDescent="0.3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N3308" s="121"/>
    </row>
    <row r="3309" spans="1:14" x14ac:dyDescent="0.3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N3309" s="121"/>
    </row>
    <row r="3310" spans="1:14" x14ac:dyDescent="0.3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N3310" s="121"/>
    </row>
    <row r="3311" spans="1:14" x14ac:dyDescent="0.3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N3311" s="121"/>
    </row>
    <row r="3312" spans="1:14" x14ac:dyDescent="0.3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N3312" s="121"/>
    </row>
    <row r="3313" spans="1:14" x14ac:dyDescent="0.3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N3313" s="121"/>
    </row>
    <row r="3314" spans="1:14" x14ac:dyDescent="0.3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N3314" s="121"/>
    </row>
    <row r="3315" spans="1:14" x14ac:dyDescent="0.3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N3315" s="121"/>
    </row>
    <row r="3316" spans="1:14" x14ac:dyDescent="0.3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N3316" s="121"/>
    </row>
    <row r="3317" spans="1:14" x14ac:dyDescent="0.3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N3317" s="121"/>
    </row>
    <row r="3318" spans="1:14" x14ac:dyDescent="0.3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N3318" s="121"/>
    </row>
    <row r="3319" spans="1:14" x14ac:dyDescent="0.3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N3319" s="121"/>
    </row>
    <row r="3320" spans="1:14" x14ac:dyDescent="0.3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N3320" s="121"/>
    </row>
    <row r="3321" spans="1:14" x14ac:dyDescent="0.3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N3321" s="121"/>
    </row>
    <row r="3322" spans="1:14" x14ac:dyDescent="0.3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N3322" s="121"/>
    </row>
    <row r="3323" spans="1:14" x14ac:dyDescent="0.3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N3323" s="121"/>
    </row>
    <row r="3324" spans="1:14" x14ac:dyDescent="0.3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N3324" s="121"/>
    </row>
    <row r="3325" spans="1:14" x14ac:dyDescent="0.3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N3325" s="121"/>
    </row>
    <row r="3326" spans="1:14" x14ac:dyDescent="0.3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N3326" s="121"/>
    </row>
    <row r="3327" spans="1:14" x14ac:dyDescent="0.3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N3327" s="121"/>
    </row>
    <row r="3328" spans="1:14" x14ac:dyDescent="0.3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N3328" s="121"/>
    </row>
    <row r="3329" spans="1:14" x14ac:dyDescent="0.3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N3329" s="121"/>
    </row>
    <row r="3330" spans="1:14" x14ac:dyDescent="0.3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N3330" s="121"/>
    </row>
    <row r="3331" spans="1:14" x14ac:dyDescent="0.3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N3331" s="121"/>
    </row>
    <row r="3332" spans="1:14" x14ac:dyDescent="0.3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N3332" s="121"/>
    </row>
    <row r="3333" spans="1:14" x14ac:dyDescent="0.3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N3333" s="121"/>
    </row>
    <row r="3334" spans="1:14" x14ac:dyDescent="0.3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N3334" s="121"/>
    </row>
    <row r="3335" spans="1:14" x14ac:dyDescent="0.3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N3335" s="121"/>
    </row>
    <row r="3336" spans="1:14" x14ac:dyDescent="0.3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N3336" s="121"/>
    </row>
    <row r="3337" spans="1:14" x14ac:dyDescent="0.3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N3337" s="121"/>
    </row>
    <row r="3338" spans="1:14" x14ac:dyDescent="0.3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N3338" s="121"/>
    </row>
    <row r="3339" spans="1:14" x14ac:dyDescent="0.3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N3339" s="121"/>
    </row>
    <row r="3340" spans="1:14" x14ac:dyDescent="0.3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N3340" s="121"/>
    </row>
    <row r="3341" spans="1:14" x14ac:dyDescent="0.3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N3341" s="121"/>
    </row>
    <row r="3342" spans="1:14" x14ac:dyDescent="0.3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N3342" s="121"/>
    </row>
    <row r="3343" spans="1:14" x14ac:dyDescent="0.3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N3343" s="121"/>
    </row>
    <row r="3344" spans="1:14" x14ac:dyDescent="0.3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N3344" s="121"/>
    </row>
    <row r="3345" spans="1:14" x14ac:dyDescent="0.3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N3345" s="121"/>
    </row>
    <row r="3346" spans="1:14" x14ac:dyDescent="0.3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N3346" s="121"/>
    </row>
    <row r="3347" spans="1:14" x14ac:dyDescent="0.3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N3347" s="121"/>
    </row>
    <row r="3348" spans="1:14" x14ac:dyDescent="0.3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N3348" s="121"/>
    </row>
    <row r="3349" spans="1:14" x14ac:dyDescent="0.3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N3349" s="121"/>
    </row>
    <row r="3350" spans="1:14" x14ac:dyDescent="0.3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N3350" s="121"/>
    </row>
    <row r="3351" spans="1:14" x14ac:dyDescent="0.3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N3351" s="121"/>
    </row>
    <row r="3352" spans="1:14" x14ac:dyDescent="0.3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N3352" s="121"/>
    </row>
    <row r="3353" spans="1:14" x14ac:dyDescent="0.3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N3353" s="121"/>
    </row>
    <row r="3354" spans="1:14" x14ac:dyDescent="0.3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N3354" s="121"/>
    </row>
    <row r="3355" spans="1:14" x14ac:dyDescent="0.3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N3355" s="121"/>
    </row>
    <row r="3356" spans="1:14" x14ac:dyDescent="0.3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N3356" s="121"/>
    </row>
    <row r="3357" spans="1:14" x14ac:dyDescent="0.3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N3357" s="121"/>
    </row>
    <row r="3358" spans="1:14" x14ac:dyDescent="0.3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N3358" s="121"/>
    </row>
    <row r="3359" spans="1:14" x14ac:dyDescent="0.3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N3359" s="121"/>
    </row>
    <row r="3360" spans="1:14" x14ac:dyDescent="0.3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N3360" s="121"/>
    </row>
    <row r="3361" spans="1:14" x14ac:dyDescent="0.3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N3361" s="121"/>
    </row>
    <row r="3362" spans="1:14" x14ac:dyDescent="0.3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N3362" s="121"/>
    </row>
    <row r="3363" spans="1:14" x14ac:dyDescent="0.3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N3363" s="121"/>
    </row>
    <row r="3364" spans="1:14" x14ac:dyDescent="0.3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N3364" s="121"/>
    </row>
    <row r="3365" spans="1:14" x14ac:dyDescent="0.3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N3365" s="121"/>
    </row>
    <row r="3366" spans="1:14" x14ac:dyDescent="0.3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N3366" s="121"/>
    </row>
    <row r="3367" spans="1:14" x14ac:dyDescent="0.3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N3367" s="121"/>
    </row>
    <row r="3368" spans="1:14" x14ac:dyDescent="0.3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N3368" s="121"/>
    </row>
    <row r="3369" spans="1:14" x14ac:dyDescent="0.3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N3369" s="121"/>
    </row>
    <row r="3370" spans="1:14" x14ac:dyDescent="0.3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N3370" s="121"/>
    </row>
    <row r="3371" spans="1:14" x14ac:dyDescent="0.3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N3371" s="121"/>
    </row>
    <row r="3372" spans="1:14" x14ac:dyDescent="0.3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N3372" s="121"/>
    </row>
    <row r="3373" spans="1:14" x14ac:dyDescent="0.3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N3373" s="121"/>
    </row>
    <row r="3374" spans="1:14" x14ac:dyDescent="0.3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N3374" s="121"/>
    </row>
    <row r="3375" spans="1:14" x14ac:dyDescent="0.3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N3375" s="121"/>
    </row>
    <row r="3376" spans="1:14" x14ac:dyDescent="0.3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N3376" s="121"/>
    </row>
    <row r="3377" spans="1:14" x14ac:dyDescent="0.3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N3377" s="121"/>
    </row>
    <row r="3378" spans="1:14" x14ac:dyDescent="0.3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N3378" s="121"/>
    </row>
    <row r="3379" spans="1:14" x14ac:dyDescent="0.3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N3379" s="121"/>
    </row>
    <row r="3380" spans="1:14" x14ac:dyDescent="0.3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N3380" s="121"/>
    </row>
    <row r="3381" spans="1:14" x14ac:dyDescent="0.3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N3381" s="121"/>
    </row>
    <row r="3382" spans="1:14" x14ac:dyDescent="0.3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N3382" s="121"/>
    </row>
    <row r="3383" spans="1:14" x14ac:dyDescent="0.3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N3383" s="121"/>
    </row>
    <row r="3384" spans="1:14" x14ac:dyDescent="0.3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N3384" s="121"/>
    </row>
    <row r="3385" spans="1:14" x14ac:dyDescent="0.3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N3385" s="121"/>
    </row>
    <row r="3386" spans="1:14" x14ac:dyDescent="0.3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N3386" s="121"/>
    </row>
    <row r="3387" spans="1:14" x14ac:dyDescent="0.3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N3387" s="121"/>
    </row>
    <row r="3388" spans="1:14" x14ac:dyDescent="0.3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N3388" s="121"/>
    </row>
    <row r="3389" spans="1:14" x14ac:dyDescent="0.3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N3389" s="121"/>
    </row>
    <row r="3390" spans="1:14" x14ac:dyDescent="0.3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N3390" s="121"/>
    </row>
    <row r="3391" spans="1:14" x14ac:dyDescent="0.3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N3391" s="121"/>
    </row>
    <row r="3392" spans="1:14" x14ac:dyDescent="0.3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N3392" s="121"/>
    </row>
    <row r="3393" spans="1:14" x14ac:dyDescent="0.3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N3393" s="121"/>
    </row>
    <row r="3394" spans="1:14" x14ac:dyDescent="0.3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N3394" s="121"/>
    </row>
    <row r="3395" spans="1:14" x14ac:dyDescent="0.3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N3395" s="121"/>
    </row>
    <row r="3396" spans="1:14" x14ac:dyDescent="0.3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N3396" s="121"/>
    </row>
    <row r="3397" spans="1:14" x14ac:dyDescent="0.3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N3397" s="121"/>
    </row>
    <row r="3398" spans="1:14" x14ac:dyDescent="0.3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N3398" s="121"/>
    </row>
    <row r="3399" spans="1:14" x14ac:dyDescent="0.3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N3399" s="121"/>
    </row>
    <row r="3400" spans="1:14" x14ac:dyDescent="0.3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N3400" s="121"/>
    </row>
    <row r="3401" spans="1:14" x14ac:dyDescent="0.3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N3401" s="121"/>
    </row>
    <row r="3402" spans="1:14" x14ac:dyDescent="0.3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N3402" s="121"/>
    </row>
    <row r="3403" spans="1:14" x14ac:dyDescent="0.3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N3403" s="121"/>
    </row>
    <row r="3404" spans="1:14" x14ac:dyDescent="0.3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N3404" s="121"/>
    </row>
    <row r="3405" spans="1:14" x14ac:dyDescent="0.3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N3405" s="121"/>
    </row>
    <row r="3406" spans="1:14" x14ac:dyDescent="0.3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N3406" s="121"/>
    </row>
    <row r="3407" spans="1:14" x14ac:dyDescent="0.3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N3407" s="121"/>
    </row>
    <row r="3408" spans="1:14" x14ac:dyDescent="0.3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N3408" s="121"/>
    </row>
    <row r="3409" spans="1:14" x14ac:dyDescent="0.3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N3409" s="121"/>
    </row>
    <row r="3410" spans="1:14" x14ac:dyDescent="0.3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N3410" s="121"/>
    </row>
    <row r="3411" spans="1:14" x14ac:dyDescent="0.3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N3411" s="121"/>
    </row>
    <row r="3412" spans="1:14" x14ac:dyDescent="0.3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N3412" s="121"/>
    </row>
    <row r="3413" spans="1:14" x14ac:dyDescent="0.3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N3413" s="121"/>
    </row>
    <row r="3414" spans="1:14" x14ac:dyDescent="0.3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N3414" s="121"/>
    </row>
    <row r="3415" spans="1:14" x14ac:dyDescent="0.3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N3415" s="121"/>
    </row>
    <row r="3416" spans="1:14" x14ac:dyDescent="0.3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N3416" s="121"/>
    </row>
    <row r="3417" spans="1:14" x14ac:dyDescent="0.3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N3417" s="121"/>
    </row>
    <row r="3418" spans="1:14" x14ac:dyDescent="0.3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N3418" s="121"/>
    </row>
    <row r="3419" spans="1:14" x14ac:dyDescent="0.3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N3419" s="121"/>
    </row>
    <row r="3420" spans="1:14" x14ac:dyDescent="0.3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N3420" s="121"/>
    </row>
    <row r="3421" spans="1:14" x14ac:dyDescent="0.3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N3421" s="121"/>
    </row>
    <row r="3422" spans="1:14" x14ac:dyDescent="0.3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N3422" s="121"/>
    </row>
    <row r="3423" spans="1:14" x14ac:dyDescent="0.3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N3423" s="121"/>
    </row>
    <row r="3424" spans="1:14" x14ac:dyDescent="0.3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N3424" s="121"/>
    </row>
    <row r="3425" spans="1:14" x14ac:dyDescent="0.3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N3425" s="121"/>
    </row>
    <row r="3426" spans="1:14" x14ac:dyDescent="0.3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N3426" s="121"/>
    </row>
    <row r="3427" spans="1:14" x14ac:dyDescent="0.3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N3427" s="121"/>
    </row>
    <row r="3428" spans="1:14" x14ac:dyDescent="0.3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N3428" s="121"/>
    </row>
    <row r="3429" spans="1:14" x14ac:dyDescent="0.3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N3429" s="121"/>
    </row>
    <row r="3430" spans="1:14" x14ac:dyDescent="0.3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N3430" s="121"/>
    </row>
    <row r="3431" spans="1:14" x14ac:dyDescent="0.3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N3431" s="121"/>
    </row>
    <row r="3432" spans="1:14" x14ac:dyDescent="0.3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N3432" s="121"/>
    </row>
    <row r="3433" spans="1:14" x14ac:dyDescent="0.3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N3433" s="121"/>
    </row>
    <row r="3434" spans="1:14" x14ac:dyDescent="0.3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N3434" s="121"/>
    </row>
    <row r="3435" spans="1:14" x14ac:dyDescent="0.3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N3435" s="121"/>
    </row>
    <row r="3436" spans="1:14" x14ac:dyDescent="0.3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N3436" s="121"/>
    </row>
    <row r="3437" spans="1:14" x14ac:dyDescent="0.3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N3437" s="121"/>
    </row>
    <row r="3438" spans="1:14" x14ac:dyDescent="0.3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N3438" s="121"/>
    </row>
    <row r="3439" spans="1:14" x14ac:dyDescent="0.3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N3439" s="121"/>
    </row>
    <row r="3440" spans="1:14" x14ac:dyDescent="0.3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N3440" s="121"/>
    </row>
    <row r="3441" spans="1:14" x14ac:dyDescent="0.3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N3441" s="121"/>
    </row>
    <row r="3442" spans="1:14" x14ac:dyDescent="0.35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N3442" s="121"/>
    </row>
    <row r="3443" spans="1:14" x14ac:dyDescent="0.35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N3443" s="121"/>
    </row>
    <row r="3444" spans="1:14" x14ac:dyDescent="0.35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N3444" s="121"/>
    </row>
    <row r="3445" spans="1:14" x14ac:dyDescent="0.35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N3445" s="121"/>
    </row>
    <row r="3446" spans="1:14" x14ac:dyDescent="0.35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N3446" s="121"/>
    </row>
    <row r="3447" spans="1:14" x14ac:dyDescent="0.35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N3447" s="121"/>
    </row>
    <row r="3448" spans="1:14" x14ac:dyDescent="0.35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N3448" s="121"/>
    </row>
    <row r="3449" spans="1:14" x14ac:dyDescent="0.35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N3449" s="121"/>
    </row>
    <row r="3450" spans="1:14" x14ac:dyDescent="0.35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N3450" s="121"/>
    </row>
    <row r="3451" spans="1:14" x14ac:dyDescent="0.35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N3451" s="121"/>
    </row>
    <row r="3452" spans="1:14" x14ac:dyDescent="0.35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N3452" s="121"/>
    </row>
    <row r="3453" spans="1:14" x14ac:dyDescent="0.35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N3453" s="121"/>
    </row>
    <row r="3454" spans="1:14" x14ac:dyDescent="0.35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N3454" s="121"/>
    </row>
    <row r="3455" spans="1:14" x14ac:dyDescent="0.35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N3455" s="121"/>
    </row>
    <row r="3456" spans="1:14" x14ac:dyDescent="0.35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N3456" s="121"/>
    </row>
    <row r="3457" spans="1:14" x14ac:dyDescent="0.35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N3457" s="121"/>
    </row>
    <row r="3458" spans="1:14" x14ac:dyDescent="0.35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N3458" s="121"/>
    </row>
    <row r="3459" spans="1:14" x14ac:dyDescent="0.35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N3459" s="121"/>
    </row>
    <row r="3460" spans="1:14" x14ac:dyDescent="0.35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N3460" s="121"/>
    </row>
    <row r="3461" spans="1:14" x14ac:dyDescent="0.35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N3461" s="121"/>
    </row>
    <row r="3462" spans="1:14" x14ac:dyDescent="0.35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N3462" s="121"/>
    </row>
    <row r="3463" spans="1:14" x14ac:dyDescent="0.35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N3463" s="121"/>
    </row>
    <row r="3464" spans="1:14" x14ac:dyDescent="0.35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N3464" s="121"/>
    </row>
    <row r="3465" spans="1:14" x14ac:dyDescent="0.35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N3465" s="121"/>
    </row>
    <row r="3466" spans="1:14" x14ac:dyDescent="0.35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N3466" s="121"/>
    </row>
    <row r="3467" spans="1:14" x14ac:dyDescent="0.35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N3467" s="121"/>
    </row>
    <row r="3468" spans="1:14" x14ac:dyDescent="0.35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N3468" s="121"/>
    </row>
    <row r="3469" spans="1:14" x14ac:dyDescent="0.35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N3469" s="121"/>
    </row>
    <row r="3470" spans="1:14" x14ac:dyDescent="0.35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N3470" s="121"/>
    </row>
    <row r="3471" spans="1:14" x14ac:dyDescent="0.35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N3471" s="121"/>
    </row>
    <row r="3472" spans="1:14" x14ac:dyDescent="0.35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N3472" s="121"/>
    </row>
    <row r="3473" spans="1:14" x14ac:dyDescent="0.35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N3473" s="121"/>
    </row>
    <row r="3474" spans="1:14" x14ac:dyDescent="0.35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N3474" s="121"/>
    </row>
    <row r="3475" spans="1:14" x14ac:dyDescent="0.35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N3475" s="121"/>
    </row>
    <row r="3476" spans="1:14" x14ac:dyDescent="0.35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N3476" s="121"/>
    </row>
    <row r="3477" spans="1:14" x14ac:dyDescent="0.35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N3477" s="121"/>
    </row>
    <row r="3478" spans="1:14" x14ac:dyDescent="0.3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N3478" s="121"/>
    </row>
    <row r="3479" spans="1:14" x14ac:dyDescent="0.3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N3479" s="121"/>
    </row>
    <row r="3480" spans="1:14" x14ac:dyDescent="0.35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N3480" s="121"/>
    </row>
    <row r="3481" spans="1:14" x14ac:dyDescent="0.35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N3481" s="121"/>
    </row>
    <row r="3482" spans="1:14" x14ac:dyDescent="0.35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N3482" s="121"/>
    </row>
    <row r="3483" spans="1:14" x14ac:dyDescent="0.35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N3483" s="121"/>
    </row>
    <row r="3484" spans="1:14" x14ac:dyDescent="0.35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N3484" s="121"/>
    </row>
    <row r="3485" spans="1:14" x14ac:dyDescent="0.35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N3485" s="121"/>
    </row>
    <row r="3486" spans="1:14" x14ac:dyDescent="0.35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N3486" s="121"/>
    </row>
    <row r="3487" spans="1:14" x14ac:dyDescent="0.35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N3487" s="121"/>
    </row>
    <row r="3488" spans="1:14" x14ac:dyDescent="0.35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N3488" s="121"/>
    </row>
    <row r="3489" spans="1:14" x14ac:dyDescent="0.35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N3489" s="121"/>
    </row>
    <row r="3490" spans="1:14" x14ac:dyDescent="0.35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N3490" s="121"/>
    </row>
    <row r="3491" spans="1:14" x14ac:dyDescent="0.35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N3491" s="121"/>
    </row>
    <row r="3492" spans="1:14" x14ac:dyDescent="0.35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N3492" s="121"/>
    </row>
    <row r="3493" spans="1:14" x14ac:dyDescent="0.35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N3493" s="121"/>
    </row>
    <row r="3494" spans="1:14" x14ac:dyDescent="0.35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N3494" s="121"/>
    </row>
    <row r="3495" spans="1:14" x14ac:dyDescent="0.35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N3495" s="121"/>
    </row>
    <row r="3496" spans="1:14" x14ac:dyDescent="0.35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N3496" s="121"/>
    </row>
    <row r="3497" spans="1:14" x14ac:dyDescent="0.35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N3497" s="121"/>
    </row>
    <row r="3498" spans="1:14" x14ac:dyDescent="0.35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N3498" s="121"/>
    </row>
    <row r="3499" spans="1:14" x14ac:dyDescent="0.35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N3499" s="121"/>
    </row>
    <row r="3500" spans="1:14" x14ac:dyDescent="0.35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N3500" s="121"/>
    </row>
    <row r="3501" spans="1:14" x14ac:dyDescent="0.35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N3501" s="121"/>
    </row>
    <row r="3502" spans="1:14" x14ac:dyDescent="0.35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N3502" s="121"/>
    </row>
    <row r="3503" spans="1:14" x14ac:dyDescent="0.35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N3503" s="121"/>
    </row>
    <row r="3504" spans="1:14" x14ac:dyDescent="0.35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N3504" s="121"/>
    </row>
    <row r="3505" spans="1:14" x14ac:dyDescent="0.35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N3505" s="121"/>
    </row>
    <row r="3506" spans="1:14" x14ac:dyDescent="0.35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N3506" s="121"/>
    </row>
    <row r="3507" spans="1:14" x14ac:dyDescent="0.35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N3507" s="121"/>
    </row>
    <row r="3508" spans="1:14" x14ac:dyDescent="0.35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N3508" s="121"/>
    </row>
    <row r="3509" spans="1:14" x14ac:dyDescent="0.35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N3509" s="121"/>
    </row>
    <row r="3510" spans="1:14" x14ac:dyDescent="0.35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N3510" s="121"/>
    </row>
    <row r="3511" spans="1:14" x14ac:dyDescent="0.35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N3511" s="121"/>
    </row>
    <row r="3512" spans="1:14" x14ac:dyDescent="0.35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N3512" s="121"/>
    </row>
    <row r="3513" spans="1:14" x14ac:dyDescent="0.35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N3513" s="121"/>
    </row>
    <row r="3514" spans="1:14" x14ac:dyDescent="0.35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N3514" s="121"/>
    </row>
    <row r="3515" spans="1:14" x14ac:dyDescent="0.35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N3515" s="121"/>
    </row>
    <row r="3516" spans="1:14" x14ac:dyDescent="0.35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N3516" s="121"/>
    </row>
    <row r="3517" spans="1:14" x14ac:dyDescent="0.35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N3517" s="121"/>
    </row>
    <row r="3518" spans="1:14" x14ac:dyDescent="0.35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N3518" s="121"/>
    </row>
    <row r="3519" spans="1:14" x14ac:dyDescent="0.35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N3519" s="121"/>
    </row>
    <row r="3520" spans="1:14" x14ac:dyDescent="0.35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N3520" s="121"/>
    </row>
    <row r="3521" spans="1:14" x14ac:dyDescent="0.35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N3521" s="121"/>
    </row>
    <row r="3522" spans="1:14" x14ac:dyDescent="0.35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N3522" s="121"/>
    </row>
    <row r="3523" spans="1:14" x14ac:dyDescent="0.35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N3523" s="121"/>
    </row>
    <row r="3524" spans="1:14" x14ac:dyDescent="0.35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N3524" s="121"/>
    </row>
    <row r="3525" spans="1:14" x14ac:dyDescent="0.35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N3525" s="121"/>
    </row>
    <row r="3526" spans="1:14" x14ac:dyDescent="0.35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N3526" s="121"/>
    </row>
    <row r="3527" spans="1:14" x14ac:dyDescent="0.35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N3527" s="121"/>
    </row>
    <row r="3528" spans="1:14" x14ac:dyDescent="0.35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N3528" s="121"/>
    </row>
    <row r="3529" spans="1:14" x14ac:dyDescent="0.35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N3529" s="121"/>
    </row>
    <row r="3530" spans="1:14" x14ac:dyDescent="0.35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N3530" s="121"/>
    </row>
    <row r="3531" spans="1:14" x14ac:dyDescent="0.35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N3531" s="121"/>
    </row>
    <row r="3532" spans="1:14" x14ac:dyDescent="0.35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N3532" s="121"/>
    </row>
    <row r="3533" spans="1:14" x14ac:dyDescent="0.35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N3533" s="121"/>
    </row>
    <row r="3534" spans="1:14" x14ac:dyDescent="0.35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N3534" s="121"/>
    </row>
    <row r="3535" spans="1:14" x14ac:dyDescent="0.35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N3535" s="121"/>
    </row>
    <row r="3536" spans="1:14" x14ac:dyDescent="0.35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N3536" s="121"/>
    </row>
    <row r="3537" spans="1:14" x14ac:dyDescent="0.35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N3537" s="121"/>
    </row>
    <row r="3538" spans="1:14" x14ac:dyDescent="0.35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N3538" s="121"/>
    </row>
    <row r="3539" spans="1:14" x14ac:dyDescent="0.3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N3539" s="121"/>
    </row>
    <row r="3540" spans="1:14" x14ac:dyDescent="0.3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N3540" s="121"/>
    </row>
    <row r="3541" spans="1:14" x14ac:dyDescent="0.35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N3541" s="121"/>
    </row>
    <row r="3542" spans="1:14" x14ac:dyDescent="0.35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N3542" s="121"/>
    </row>
    <row r="3543" spans="1:14" x14ac:dyDescent="0.35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N3543" s="121"/>
    </row>
    <row r="3544" spans="1:14" x14ac:dyDescent="0.35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N3544" s="121"/>
    </row>
    <row r="3545" spans="1:14" x14ac:dyDescent="0.35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N3545" s="121"/>
    </row>
    <row r="3546" spans="1:14" x14ac:dyDescent="0.35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N3546" s="121"/>
    </row>
    <row r="3547" spans="1:14" x14ac:dyDescent="0.35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N3547" s="121"/>
    </row>
    <row r="3548" spans="1:14" x14ac:dyDescent="0.35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N3548" s="121"/>
    </row>
    <row r="3549" spans="1:14" x14ac:dyDescent="0.35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N3549" s="121"/>
    </row>
    <row r="3550" spans="1:14" x14ac:dyDescent="0.35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N3550" s="121"/>
    </row>
    <row r="3551" spans="1:14" x14ac:dyDescent="0.35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N3551" s="121"/>
    </row>
    <row r="3552" spans="1:14" x14ac:dyDescent="0.35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N3552" s="121"/>
    </row>
    <row r="3553" spans="1:14" x14ac:dyDescent="0.35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N3553" s="121"/>
    </row>
    <row r="3554" spans="1:14" x14ac:dyDescent="0.35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N3554" s="121"/>
    </row>
    <row r="3555" spans="1:14" x14ac:dyDescent="0.35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N3555" s="121"/>
    </row>
    <row r="3556" spans="1:14" x14ac:dyDescent="0.35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N3556" s="121"/>
    </row>
    <row r="3557" spans="1:14" x14ac:dyDescent="0.35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N3557" s="121"/>
    </row>
    <row r="3558" spans="1:14" x14ac:dyDescent="0.35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N3558" s="121"/>
    </row>
    <row r="3559" spans="1:14" x14ac:dyDescent="0.35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N3559" s="121"/>
    </row>
    <row r="3560" spans="1:14" x14ac:dyDescent="0.35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N3560" s="121"/>
    </row>
    <row r="3561" spans="1:14" x14ac:dyDescent="0.35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N3561" s="121"/>
    </row>
    <row r="3562" spans="1:14" x14ac:dyDescent="0.35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N3562" s="121"/>
    </row>
    <row r="3563" spans="1:14" x14ac:dyDescent="0.35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N3563" s="121"/>
    </row>
    <row r="3564" spans="1:14" x14ac:dyDescent="0.35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N3564" s="121"/>
    </row>
    <row r="3565" spans="1:14" x14ac:dyDescent="0.35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N3565" s="121"/>
    </row>
    <row r="3566" spans="1:14" x14ac:dyDescent="0.35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N3566" s="121"/>
    </row>
    <row r="3567" spans="1:14" x14ac:dyDescent="0.35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N3567" s="121"/>
    </row>
    <row r="3568" spans="1:14" x14ac:dyDescent="0.35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N3568" s="121"/>
    </row>
    <row r="3569" spans="1:14" x14ac:dyDescent="0.35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N3569" s="121"/>
    </row>
    <row r="3570" spans="1:14" x14ac:dyDescent="0.35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N3570" s="121"/>
    </row>
    <row r="3571" spans="1:14" x14ac:dyDescent="0.35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N3571" s="121"/>
    </row>
    <row r="3572" spans="1:14" x14ac:dyDescent="0.35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N3572" s="121"/>
    </row>
    <row r="3573" spans="1:14" x14ac:dyDescent="0.35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N3573" s="121"/>
    </row>
    <row r="3574" spans="1:14" x14ac:dyDescent="0.35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N3574" s="121"/>
    </row>
    <row r="3575" spans="1:14" x14ac:dyDescent="0.35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N3575" s="121"/>
    </row>
    <row r="3576" spans="1:14" x14ac:dyDescent="0.35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N3576" s="121"/>
    </row>
    <row r="3577" spans="1:14" x14ac:dyDescent="0.35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N3577" s="121"/>
    </row>
    <row r="3578" spans="1:14" x14ac:dyDescent="0.35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N3578" s="121"/>
    </row>
    <row r="3579" spans="1:14" x14ac:dyDescent="0.35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N3579" s="121"/>
    </row>
    <row r="3580" spans="1:14" x14ac:dyDescent="0.35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N3580" s="121"/>
    </row>
    <row r="3581" spans="1:14" x14ac:dyDescent="0.35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N3581" s="121"/>
    </row>
    <row r="3582" spans="1:14" x14ac:dyDescent="0.35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N3582" s="121"/>
    </row>
    <row r="3583" spans="1:14" x14ac:dyDescent="0.35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N3583" s="121"/>
    </row>
    <row r="3584" spans="1:14" x14ac:dyDescent="0.35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N3584" s="121"/>
    </row>
    <row r="3585" spans="1:14" x14ac:dyDescent="0.35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N3585" s="121"/>
    </row>
    <row r="3586" spans="1:14" x14ac:dyDescent="0.35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N3586" s="121"/>
    </row>
    <row r="3587" spans="1:14" x14ac:dyDescent="0.35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N3587" s="121"/>
    </row>
    <row r="3588" spans="1:14" x14ac:dyDescent="0.35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N3588" s="121"/>
    </row>
    <row r="3589" spans="1:14" x14ac:dyDescent="0.35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N3589" s="121"/>
    </row>
    <row r="3590" spans="1:14" x14ac:dyDescent="0.35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N3590" s="121"/>
    </row>
    <row r="3591" spans="1:14" x14ac:dyDescent="0.35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N3591" s="121"/>
    </row>
    <row r="3592" spans="1:14" x14ac:dyDescent="0.3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N3592" s="121"/>
    </row>
    <row r="3593" spans="1:14" x14ac:dyDescent="0.3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N3593" s="121"/>
    </row>
    <row r="3594" spans="1:14" x14ac:dyDescent="0.35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N3594" s="121"/>
    </row>
    <row r="3595" spans="1:14" x14ac:dyDescent="0.35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N3595" s="121"/>
    </row>
    <row r="3596" spans="1:14" x14ac:dyDescent="0.35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N3596" s="121"/>
    </row>
    <row r="3597" spans="1:14" x14ac:dyDescent="0.35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N3597" s="121"/>
    </row>
    <row r="3598" spans="1:14" x14ac:dyDescent="0.35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N3598" s="121"/>
    </row>
    <row r="3599" spans="1:14" x14ac:dyDescent="0.35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N3599" s="121"/>
    </row>
    <row r="3600" spans="1:14" x14ac:dyDescent="0.3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N3600" s="121"/>
    </row>
    <row r="3601" spans="1:14" x14ac:dyDescent="0.3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N3601" s="121"/>
    </row>
    <row r="3602" spans="1:14" x14ac:dyDescent="0.3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N3602" s="121"/>
    </row>
    <row r="3603" spans="1:14" x14ac:dyDescent="0.35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N3603" s="121"/>
    </row>
    <row r="3604" spans="1:14" x14ac:dyDescent="0.35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N3604" s="121"/>
    </row>
    <row r="3605" spans="1:14" x14ac:dyDescent="0.35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N3605" s="121"/>
    </row>
    <row r="3606" spans="1:14" x14ac:dyDescent="0.35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N3606" s="121"/>
    </row>
    <row r="3607" spans="1:14" x14ac:dyDescent="0.35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N3607" s="121"/>
    </row>
    <row r="3608" spans="1:14" x14ac:dyDescent="0.35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N3608" s="121"/>
    </row>
    <row r="3609" spans="1:14" x14ac:dyDescent="0.35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N3609" s="121"/>
    </row>
    <row r="3610" spans="1:14" x14ac:dyDescent="0.35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N3610" s="121"/>
    </row>
    <row r="3611" spans="1:14" x14ac:dyDescent="0.35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N3611" s="121"/>
    </row>
    <row r="3612" spans="1:14" x14ac:dyDescent="0.35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N3612" s="121"/>
    </row>
    <row r="3613" spans="1:14" x14ac:dyDescent="0.35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N3613" s="121"/>
    </row>
    <row r="3614" spans="1:14" x14ac:dyDescent="0.35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N3614" s="121"/>
    </row>
    <row r="3615" spans="1:14" x14ac:dyDescent="0.35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N3615" s="121"/>
    </row>
    <row r="3616" spans="1:14" x14ac:dyDescent="0.35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N3616" s="121"/>
    </row>
    <row r="3617" spans="1:14" x14ac:dyDescent="0.35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N3617" s="121"/>
    </row>
    <row r="3618" spans="1:14" x14ac:dyDescent="0.35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N3618" s="121"/>
    </row>
    <row r="3619" spans="1:14" x14ac:dyDescent="0.35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N3619" s="121"/>
    </row>
    <row r="3620" spans="1:14" x14ac:dyDescent="0.35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N3620" s="121"/>
    </row>
    <row r="3621" spans="1:14" x14ac:dyDescent="0.35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N3621" s="121"/>
    </row>
    <row r="3622" spans="1:14" x14ac:dyDescent="0.35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N3622" s="121"/>
    </row>
    <row r="3623" spans="1:14" x14ac:dyDescent="0.35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N3623" s="121"/>
    </row>
    <row r="3624" spans="1:14" x14ac:dyDescent="0.35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N3624" s="121"/>
    </row>
    <row r="3625" spans="1:14" x14ac:dyDescent="0.35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N3625" s="121"/>
    </row>
    <row r="3626" spans="1:14" x14ac:dyDescent="0.35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N3626" s="121"/>
    </row>
    <row r="3627" spans="1:14" x14ac:dyDescent="0.35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N3627" s="121"/>
    </row>
    <row r="3628" spans="1:14" x14ac:dyDescent="0.35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N3628" s="121"/>
    </row>
    <row r="3629" spans="1:14" x14ac:dyDescent="0.35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N3629" s="121"/>
    </row>
    <row r="3630" spans="1:14" x14ac:dyDescent="0.35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N3630" s="121"/>
    </row>
    <row r="3631" spans="1:14" x14ac:dyDescent="0.35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N3631" s="121"/>
    </row>
    <row r="3632" spans="1:14" x14ac:dyDescent="0.35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N3632" s="121"/>
    </row>
    <row r="3633" spans="1:14" x14ac:dyDescent="0.35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N3633" s="121"/>
    </row>
    <row r="3634" spans="1:14" x14ac:dyDescent="0.35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N3634" s="121"/>
    </row>
    <row r="3635" spans="1:14" x14ac:dyDescent="0.35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N3635" s="121"/>
    </row>
    <row r="3636" spans="1:14" x14ac:dyDescent="0.35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N3636" s="121"/>
    </row>
    <row r="3637" spans="1:14" x14ac:dyDescent="0.35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N3637" s="121"/>
    </row>
    <row r="3638" spans="1:14" x14ac:dyDescent="0.35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N3638" s="121"/>
    </row>
    <row r="3639" spans="1:14" x14ac:dyDescent="0.35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N3639" s="121"/>
    </row>
    <row r="3640" spans="1:14" x14ac:dyDescent="0.35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N3640" s="121"/>
    </row>
    <row r="3641" spans="1:14" x14ac:dyDescent="0.35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N3641" s="121"/>
    </row>
    <row r="3642" spans="1:14" x14ac:dyDescent="0.35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N3642" s="121"/>
    </row>
    <row r="3643" spans="1:14" x14ac:dyDescent="0.35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N3643" s="121"/>
    </row>
    <row r="3644" spans="1:14" x14ac:dyDescent="0.35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N3644" s="121"/>
    </row>
    <row r="3645" spans="1:14" x14ac:dyDescent="0.35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N3645" s="121"/>
    </row>
    <row r="3646" spans="1:14" x14ac:dyDescent="0.35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N3646" s="121"/>
    </row>
    <row r="3647" spans="1:14" x14ac:dyDescent="0.35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N3647" s="121"/>
    </row>
    <row r="3648" spans="1:14" x14ac:dyDescent="0.35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N3648" s="121"/>
    </row>
    <row r="3649" spans="1:14" x14ac:dyDescent="0.35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N3649" s="121"/>
    </row>
    <row r="3650" spans="1:14" x14ac:dyDescent="0.35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N3650" s="121"/>
    </row>
    <row r="3651" spans="1:14" x14ac:dyDescent="0.35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N3651" s="121"/>
    </row>
    <row r="3652" spans="1:14" x14ac:dyDescent="0.35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N3652" s="121"/>
    </row>
    <row r="3653" spans="1:14" x14ac:dyDescent="0.35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N3653" s="121"/>
    </row>
    <row r="3654" spans="1:14" x14ac:dyDescent="0.35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N3654" s="121"/>
    </row>
    <row r="3655" spans="1:14" x14ac:dyDescent="0.35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N3655" s="121"/>
    </row>
    <row r="3656" spans="1:14" x14ac:dyDescent="0.35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N3656" s="121"/>
    </row>
    <row r="3657" spans="1:14" x14ac:dyDescent="0.35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N3657" s="121"/>
    </row>
    <row r="3658" spans="1:14" x14ac:dyDescent="0.35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N3658" s="121"/>
    </row>
    <row r="3659" spans="1:14" x14ac:dyDescent="0.35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N3659" s="121"/>
    </row>
    <row r="3660" spans="1:14" x14ac:dyDescent="0.35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N3660" s="121"/>
    </row>
    <row r="3661" spans="1:14" x14ac:dyDescent="0.3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  <c r="N3661" s="121"/>
    </row>
    <row r="3662" spans="1:14" x14ac:dyDescent="0.3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  <c r="N3662" s="121"/>
    </row>
    <row r="3663" spans="1:14" x14ac:dyDescent="0.35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  <c r="N3663" s="121"/>
    </row>
    <row r="3664" spans="1:14" x14ac:dyDescent="0.35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  <c r="N3664" s="121"/>
    </row>
    <row r="3665" spans="1:14" x14ac:dyDescent="0.35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  <c r="N3665" s="121"/>
    </row>
    <row r="3666" spans="1:14" x14ac:dyDescent="0.35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  <c r="N3666" s="121"/>
    </row>
    <row r="3667" spans="1:14" x14ac:dyDescent="0.35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  <c r="N3667" s="121"/>
    </row>
    <row r="3668" spans="1:14" x14ac:dyDescent="0.35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  <c r="N3668" s="121"/>
    </row>
    <row r="3669" spans="1:14" x14ac:dyDescent="0.35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  <c r="N3669" s="121"/>
    </row>
    <row r="3670" spans="1:14" x14ac:dyDescent="0.35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  <c r="N3670" s="121"/>
    </row>
    <row r="3671" spans="1:14" x14ac:dyDescent="0.35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  <c r="N3671" s="121"/>
    </row>
    <row r="3672" spans="1:14" x14ac:dyDescent="0.35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N3672" s="121"/>
    </row>
    <row r="3673" spans="1:14" x14ac:dyDescent="0.35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  <c r="N3673" s="121"/>
    </row>
    <row r="3674" spans="1:14" x14ac:dyDescent="0.35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  <c r="N3674" s="121"/>
    </row>
    <row r="3675" spans="1:14" x14ac:dyDescent="0.35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  <c r="N3675" s="121"/>
    </row>
    <row r="3676" spans="1:14" x14ac:dyDescent="0.35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  <c r="N3676" s="121"/>
    </row>
    <row r="3677" spans="1:14" x14ac:dyDescent="0.35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  <c r="N3677" s="121"/>
    </row>
    <row r="3678" spans="1:14" x14ac:dyDescent="0.35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  <c r="N3678" s="121"/>
    </row>
    <row r="3679" spans="1:14" x14ac:dyDescent="0.35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  <c r="N3679" s="121"/>
    </row>
    <row r="3680" spans="1:14" x14ac:dyDescent="0.35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  <c r="N3680" s="121"/>
    </row>
    <row r="3681" spans="1:14" x14ac:dyDescent="0.35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  <c r="N3681" s="121"/>
    </row>
    <row r="3682" spans="1:14" x14ac:dyDescent="0.35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  <c r="N3682" s="121"/>
    </row>
    <row r="3683" spans="1:14" x14ac:dyDescent="0.35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  <c r="N3683" s="121"/>
    </row>
    <row r="3684" spans="1:14" x14ac:dyDescent="0.35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  <c r="N3684" s="121"/>
    </row>
    <row r="3685" spans="1:14" x14ac:dyDescent="0.35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  <c r="N3685" s="121"/>
    </row>
    <row r="3686" spans="1:14" x14ac:dyDescent="0.35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  <c r="N3686" s="121"/>
    </row>
    <row r="3687" spans="1:14" x14ac:dyDescent="0.35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  <c r="N3687" s="121"/>
    </row>
    <row r="3688" spans="1:14" x14ac:dyDescent="0.35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  <c r="N3688" s="121"/>
    </row>
    <row r="3689" spans="1:14" x14ac:dyDescent="0.35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  <c r="N3689" s="121"/>
    </row>
    <row r="3690" spans="1:14" x14ac:dyDescent="0.35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  <c r="N3690" s="121"/>
    </row>
    <row r="3691" spans="1:14" x14ac:dyDescent="0.35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  <c r="N3691" s="121"/>
    </row>
    <row r="3692" spans="1:14" x14ac:dyDescent="0.35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  <c r="N3692" s="121"/>
    </row>
    <row r="3693" spans="1:14" x14ac:dyDescent="0.35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  <c r="N3693" s="121"/>
    </row>
    <row r="3694" spans="1:14" x14ac:dyDescent="0.35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  <c r="N3694" s="121"/>
    </row>
    <row r="3695" spans="1:14" x14ac:dyDescent="0.35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  <c r="N3695" s="121"/>
    </row>
    <row r="3696" spans="1:14" x14ac:dyDescent="0.35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  <c r="N3696" s="121"/>
    </row>
    <row r="3697" spans="1:14" x14ac:dyDescent="0.35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  <c r="N3697" s="121"/>
    </row>
    <row r="3698" spans="1:14" x14ac:dyDescent="0.35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  <c r="N3698" s="121"/>
    </row>
    <row r="3699" spans="1:14" x14ac:dyDescent="0.35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  <c r="N3699" s="121"/>
    </row>
    <row r="3700" spans="1:14" x14ac:dyDescent="0.35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  <c r="N3700" s="121"/>
    </row>
    <row r="3701" spans="1:14" x14ac:dyDescent="0.35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  <c r="N3701" s="121"/>
    </row>
    <row r="3702" spans="1:14" x14ac:dyDescent="0.35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  <c r="N3702" s="121"/>
    </row>
    <row r="3703" spans="1:14" x14ac:dyDescent="0.35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N3703" s="121"/>
    </row>
    <row r="3704" spans="1:14" x14ac:dyDescent="0.35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  <c r="N3704" s="121"/>
    </row>
    <row r="3705" spans="1:14" x14ac:dyDescent="0.35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  <c r="N3705" s="121"/>
    </row>
    <row r="3706" spans="1:14" x14ac:dyDescent="0.35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  <c r="N3706" s="121"/>
    </row>
    <row r="3707" spans="1:14" x14ac:dyDescent="0.35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  <c r="N3707" s="121"/>
    </row>
    <row r="3708" spans="1:14" x14ac:dyDescent="0.35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  <c r="N3708" s="121"/>
    </row>
    <row r="3709" spans="1:14" x14ac:dyDescent="0.35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  <c r="N3709" s="121"/>
    </row>
    <row r="3710" spans="1:14" x14ac:dyDescent="0.35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N3710" s="121"/>
    </row>
    <row r="3711" spans="1:14" x14ac:dyDescent="0.35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N3711" s="121"/>
    </row>
    <row r="3712" spans="1:14" x14ac:dyDescent="0.35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  <c r="N3712" s="121"/>
    </row>
    <row r="3713" spans="1:14" x14ac:dyDescent="0.35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  <c r="N3713" s="121"/>
    </row>
    <row r="3714" spans="1:14" x14ac:dyDescent="0.35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  <c r="N3714" s="121"/>
    </row>
    <row r="3715" spans="1:14" x14ac:dyDescent="0.35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  <c r="N3715" s="121"/>
    </row>
    <row r="3716" spans="1:14" x14ac:dyDescent="0.35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  <c r="N3716" s="121"/>
    </row>
    <row r="3717" spans="1:14" x14ac:dyDescent="0.35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N3717" s="121"/>
    </row>
    <row r="3718" spans="1:14" x14ac:dyDescent="0.35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  <c r="N3718" s="121"/>
    </row>
    <row r="3719" spans="1:14" x14ac:dyDescent="0.35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  <c r="N3719" s="121"/>
    </row>
    <row r="3720" spans="1:14" x14ac:dyDescent="0.35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  <c r="N3720" s="121"/>
    </row>
    <row r="3721" spans="1:14" x14ac:dyDescent="0.35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  <c r="N3721" s="121"/>
    </row>
    <row r="3722" spans="1:14" x14ac:dyDescent="0.3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  <c r="N3722" s="121"/>
    </row>
    <row r="3723" spans="1:14" x14ac:dyDescent="0.3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  <c r="N3723" s="121"/>
    </row>
    <row r="3724" spans="1:14" x14ac:dyDescent="0.35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N3724" s="121"/>
    </row>
    <row r="3725" spans="1:14" x14ac:dyDescent="0.35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  <c r="N3725" s="121"/>
    </row>
    <row r="3726" spans="1:14" x14ac:dyDescent="0.35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  <c r="N3726" s="121"/>
    </row>
    <row r="3727" spans="1:14" x14ac:dyDescent="0.35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  <c r="N3727" s="121"/>
    </row>
    <row r="3728" spans="1:14" x14ac:dyDescent="0.35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  <c r="N3728" s="121"/>
    </row>
    <row r="3729" spans="1:14" x14ac:dyDescent="0.35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  <c r="N3729" s="121"/>
    </row>
    <row r="3730" spans="1:14" x14ac:dyDescent="0.35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  <c r="N3730" s="121"/>
    </row>
    <row r="3731" spans="1:14" x14ac:dyDescent="0.35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N3731" s="121"/>
    </row>
    <row r="3732" spans="1:14" x14ac:dyDescent="0.35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  <c r="N3732" s="121"/>
    </row>
    <row r="3733" spans="1:14" x14ac:dyDescent="0.35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  <c r="N3733" s="121"/>
    </row>
    <row r="3734" spans="1:14" x14ac:dyDescent="0.35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  <c r="N3734" s="121"/>
    </row>
    <row r="3735" spans="1:14" x14ac:dyDescent="0.35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  <c r="N3735" s="121"/>
    </row>
    <row r="3736" spans="1:14" x14ac:dyDescent="0.35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  <c r="N3736" s="121"/>
    </row>
    <row r="3737" spans="1:14" x14ac:dyDescent="0.35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  <c r="N3737" s="121"/>
    </row>
    <row r="3738" spans="1:14" x14ac:dyDescent="0.35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N3738" s="121"/>
    </row>
    <row r="3739" spans="1:14" x14ac:dyDescent="0.35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  <c r="N3739" s="121"/>
    </row>
    <row r="3740" spans="1:14" x14ac:dyDescent="0.35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  <c r="N3740" s="121"/>
    </row>
    <row r="3741" spans="1:14" x14ac:dyDescent="0.35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  <c r="N3741" s="121"/>
    </row>
    <row r="3742" spans="1:14" x14ac:dyDescent="0.35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  <c r="N3742" s="121"/>
    </row>
    <row r="3743" spans="1:14" x14ac:dyDescent="0.35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  <c r="N3743" s="121"/>
    </row>
    <row r="3744" spans="1:14" x14ac:dyDescent="0.35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  <c r="N3744" s="121"/>
    </row>
    <row r="3745" spans="1:14" x14ac:dyDescent="0.35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  <c r="N3745" s="121"/>
    </row>
    <row r="3746" spans="1:14" x14ac:dyDescent="0.35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  <c r="N3746" s="121"/>
    </row>
    <row r="3747" spans="1:14" x14ac:dyDescent="0.35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  <c r="N3747" s="121"/>
    </row>
    <row r="3748" spans="1:14" x14ac:dyDescent="0.35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  <c r="N3748" s="121"/>
    </row>
    <row r="3749" spans="1:14" x14ac:dyDescent="0.35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  <c r="N3749" s="121"/>
    </row>
    <row r="3750" spans="1:14" x14ac:dyDescent="0.35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  <c r="N3750" s="121"/>
    </row>
    <row r="3751" spans="1:14" x14ac:dyDescent="0.35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  <c r="N3751" s="121"/>
    </row>
    <row r="3752" spans="1:14" x14ac:dyDescent="0.35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N3752" s="121"/>
    </row>
    <row r="3753" spans="1:14" x14ac:dyDescent="0.35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  <c r="N3753" s="121"/>
    </row>
    <row r="3754" spans="1:14" x14ac:dyDescent="0.35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  <c r="N3754" s="121"/>
    </row>
    <row r="3755" spans="1:14" x14ac:dyDescent="0.35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  <c r="N3755" s="121"/>
    </row>
    <row r="3756" spans="1:14" x14ac:dyDescent="0.35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  <c r="N3756" s="121"/>
    </row>
    <row r="3757" spans="1:14" x14ac:dyDescent="0.35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  <c r="N3757" s="121"/>
    </row>
    <row r="3758" spans="1:14" x14ac:dyDescent="0.35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  <c r="N3758" s="121"/>
    </row>
    <row r="3759" spans="1:14" x14ac:dyDescent="0.35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  <c r="N3759" s="121"/>
    </row>
    <row r="3760" spans="1:14" x14ac:dyDescent="0.35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  <c r="N3760" s="121"/>
    </row>
    <row r="3761" spans="1:14" x14ac:dyDescent="0.35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N3761" s="121"/>
    </row>
    <row r="3762" spans="1:14" x14ac:dyDescent="0.35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N3762" s="121"/>
    </row>
    <row r="3763" spans="1:14" x14ac:dyDescent="0.35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  <c r="N3763" s="121"/>
    </row>
    <row r="3764" spans="1:14" x14ac:dyDescent="0.35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  <c r="N3764" s="121"/>
    </row>
    <row r="3765" spans="1:14" x14ac:dyDescent="0.35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  <c r="N3765" s="121"/>
    </row>
    <row r="3766" spans="1:14" x14ac:dyDescent="0.35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  <c r="N3766" s="121"/>
    </row>
    <row r="3767" spans="1:14" x14ac:dyDescent="0.35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  <c r="N3767" s="121"/>
    </row>
    <row r="3768" spans="1:14" x14ac:dyDescent="0.35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  <c r="N3768" s="121"/>
    </row>
    <row r="3769" spans="1:14" x14ac:dyDescent="0.35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N3769" s="121"/>
    </row>
    <row r="3770" spans="1:14" x14ac:dyDescent="0.35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  <c r="N3770" s="121"/>
    </row>
    <row r="3771" spans="1:14" x14ac:dyDescent="0.35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  <c r="N3771" s="121"/>
    </row>
    <row r="3772" spans="1:14" x14ac:dyDescent="0.35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  <c r="N3772" s="121"/>
    </row>
    <row r="3773" spans="1:14" x14ac:dyDescent="0.35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  <c r="N3773" s="121"/>
    </row>
    <row r="3774" spans="1:14" x14ac:dyDescent="0.35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  <c r="N3774" s="121"/>
    </row>
    <row r="3775" spans="1:14" x14ac:dyDescent="0.35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  <c r="N3775" s="121"/>
    </row>
    <row r="3776" spans="1:14" x14ac:dyDescent="0.35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N3776" s="121"/>
    </row>
    <row r="3777" spans="1:14" x14ac:dyDescent="0.35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  <c r="N3777" s="121"/>
    </row>
    <row r="3778" spans="1:14" x14ac:dyDescent="0.35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  <c r="N3778" s="121"/>
    </row>
    <row r="3779" spans="1:14" x14ac:dyDescent="0.35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  <c r="N3779" s="121"/>
    </row>
    <row r="3780" spans="1:14" x14ac:dyDescent="0.35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  <c r="N3780" s="121"/>
    </row>
    <row r="3781" spans="1:14" x14ac:dyDescent="0.35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  <c r="N3781" s="121"/>
    </row>
    <row r="3782" spans="1:14" x14ac:dyDescent="0.35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  <c r="N3782" s="121"/>
    </row>
    <row r="3783" spans="1:14" x14ac:dyDescent="0.3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N3783" s="121"/>
    </row>
    <row r="3784" spans="1:14" x14ac:dyDescent="0.3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  <c r="N3784" s="121"/>
    </row>
    <row r="3785" spans="1:14" x14ac:dyDescent="0.35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  <c r="N3785" s="121"/>
    </row>
    <row r="3786" spans="1:14" x14ac:dyDescent="0.35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  <c r="N3786" s="121"/>
    </row>
    <row r="3787" spans="1:14" x14ac:dyDescent="0.35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  <c r="N3787" s="121"/>
    </row>
    <row r="3788" spans="1:14" x14ac:dyDescent="0.35">
      <c r="A3788" s="3"/>
      <c r="B3788" s="3"/>
      <c r="C3788" s="3"/>
      <c r="D3788" s="3"/>
      <c r="E3788" s="3"/>
      <c r="F3788" s="3"/>
      <c r="G3788" s="3"/>
      <c r="H3788" s="3"/>
      <c r="I3788" s="3"/>
      <c r="J3788" s="3"/>
      <c r="K3788" s="3"/>
      <c r="L3788" s="3"/>
      <c r="N3788" s="121"/>
    </row>
    <row r="3789" spans="1:14" x14ac:dyDescent="0.35">
      <c r="A3789" s="3"/>
      <c r="B3789" s="3"/>
      <c r="C3789" s="3"/>
      <c r="D3789" s="3"/>
      <c r="E3789" s="3"/>
      <c r="F3789" s="3"/>
      <c r="G3789" s="3"/>
      <c r="H3789" s="3"/>
      <c r="I3789" s="3"/>
      <c r="J3789" s="3"/>
      <c r="K3789" s="3"/>
      <c r="L3789" s="3"/>
      <c r="N3789" s="121"/>
    </row>
    <row r="3790" spans="1:14" x14ac:dyDescent="0.35">
      <c r="A3790" s="3"/>
      <c r="B3790" s="3"/>
      <c r="C3790" s="3"/>
      <c r="D3790" s="3"/>
      <c r="E3790" s="3"/>
      <c r="F3790" s="3"/>
      <c r="G3790" s="3"/>
      <c r="H3790" s="3"/>
      <c r="I3790" s="3"/>
      <c r="J3790" s="3"/>
      <c r="K3790" s="3"/>
      <c r="L3790" s="3"/>
      <c r="N3790" s="121"/>
    </row>
    <row r="3791" spans="1:14" x14ac:dyDescent="0.35">
      <c r="A3791" s="3"/>
      <c r="B3791" s="3"/>
      <c r="C3791" s="3"/>
      <c r="D3791" s="3"/>
      <c r="E3791" s="3"/>
      <c r="F3791" s="3"/>
      <c r="G3791" s="3"/>
      <c r="H3791" s="3"/>
      <c r="I3791" s="3"/>
      <c r="J3791" s="3"/>
      <c r="K3791" s="3"/>
      <c r="L3791" s="3"/>
      <c r="N3791" s="121"/>
    </row>
    <row r="3792" spans="1:14" x14ac:dyDescent="0.35">
      <c r="A3792" s="3"/>
      <c r="B3792" s="3"/>
      <c r="C3792" s="3"/>
      <c r="D3792" s="3"/>
      <c r="E3792" s="3"/>
      <c r="F3792" s="3"/>
      <c r="G3792" s="3"/>
      <c r="H3792" s="3"/>
      <c r="I3792" s="3"/>
      <c r="J3792" s="3"/>
      <c r="K3792" s="3"/>
      <c r="L3792" s="3"/>
      <c r="N3792" s="121"/>
    </row>
    <row r="3793" spans="1:14" x14ac:dyDescent="0.35">
      <c r="A3793" s="3"/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N3793" s="121"/>
    </row>
    <row r="3794" spans="1:14" x14ac:dyDescent="0.35">
      <c r="A3794" s="3"/>
      <c r="B3794" s="3"/>
      <c r="C3794" s="3"/>
      <c r="D3794" s="3"/>
      <c r="E3794" s="3"/>
      <c r="F3794" s="3"/>
      <c r="G3794" s="3"/>
      <c r="H3794" s="3"/>
      <c r="I3794" s="3"/>
      <c r="J3794" s="3"/>
      <c r="K3794" s="3"/>
      <c r="L3794" s="3"/>
      <c r="N3794" s="121"/>
    </row>
    <row r="3795" spans="1:14" x14ac:dyDescent="0.35">
      <c r="A3795" s="3"/>
      <c r="B3795" s="3"/>
      <c r="C3795" s="3"/>
      <c r="D3795" s="3"/>
      <c r="E3795" s="3"/>
      <c r="F3795" s="3"/>
      <c r="G3795" s="3"/>
      <c r="H3795" s="3"/>
      <c r="I3795" s="3"/>
      <c r="J3795" s="3"/>
      <c r="K3795" s="3"/>
      <c r="L3795" s="3"/>
      <c r="N3795" s="121"/>
    </row>
    <row r="3796" spans="1:14" x14ac:dyDescent="0.35">
      <c r="A3796" s="3"/>
      <c r="B3796" s="3"/>
      <c r="C3796" s="3"/>
      <c r="D3796" s="3"/>
      <c r="E3796" s="3"/>
      <c r="F3796" s="3"/>
      <c r="G3796" s="3"/>
      <c r="H3796" s="3"/>
      <c r="I3796" s="3"/>
      <c r="J3796" s="3"/>
      <c r="K3796" s="3"/>
      <c r="L3796" s="3"/>
      <c r="N3796" s="121"/>
    </row>
    <row r="3797" spans="1:14" x14ac:dyDescent="0.35">
      <c r="A3797" s="3"/>
      <c r="B3797" s="3"/>
      <c r="C3797" s="3"/>
      <c r="D3797" s="3"/>
      <c r="E3797" s="3"/>
      <c r="F3797" s="3"/>
      <c r="G3797" s="3"/>
      <c r="H3797" s="3"/>
      <c r="I3797" s="3"/>
      <c r="J3797" s="3"/>
      <c r="K3797" s="3"/>
      <c r="L3797" s="3"/>
      <c r="N3797" s="121"/>
    </row>
    <row r="3798" spans="1:14" x14ac:dyDescent="0.35">
      <c r="A3798" s="3"/>
      <c r="B3798" s="3"/>
      <c r="C3798" s="3"/>
      <c r="D3798" s="3"/>
      <c r="E3798" s="3"/>
      <c r="F3798" s="3"/>
      <c r="G3798" s="3"/>
      <c r="H3798" s="3"/>
      <c r="I3798" s="3"/>
      <c r="J3798" s="3"/>
      <c r="K3798" s="3"/>
      <c r="L3798" s="3"/>
      <c r="N3798" s="121"/>
    </row>
    <row r="3799" spans="1:14" x14ac:dyDescent="0.35">
      <c r="A3799" s="3"/>
      <c r="B3799" s="3"/>
      <c r="C3799" s="3"/>
      <c r="D3799" s="3"/>
      <c r="E3799" s="3"/>
      <c r="F3799" s="3"/>
      <c r="G3799" s="3"/>
      <c r="H3799" s="3"/>
      <c r="I3799" s="3"/>
      <c r="J3799" s="3"/>
      <c r="K3799" s="3"/>
      <c r="L3799" s="3"/>
      <c r="N3799" s="121"/>
    </row>
    <row r="3800" spans="1:14" x14ac:dyDescent="0.35">
      <c r="A3800" s="3"/>
      <c r="B3800" s="3"/>
      <c r="C3800" s="3"/>
      <c r="D3800" s="3"/>
      <c r="E3800" s="3"/>
      <c r="F3800" s="3"/>
      <c r="G3800" s="3"/>
      <c r="H3800" s="3"/>
      <c r="I3800" s="3"/>
      <c r="J3800" s="3"/>
      <c r="K3800" s="3"/>
      <c r="L3800" s="3"/>
      <c r="N3800" s="121"/>
    </row>
    <row r="3801" spans="1:14" x14ac:dyDescent="0.35">
      <c r="A3801" s="3"/>
      <c r="B3801" s="3"/>
      <c r="C3801" s="3"/>
      <c r="D3801" s="3"/>
      <c r="E3801" s="3"/>
      <c r="F3801" s="3"/>
      <c r="G3801" s="3"/>
      <c r="H3801" s="3"/>
      <c r="I3801" s="3"/>
      <c r="J3801" s="3"/>
      <c r="K3801" s="3"/>
      <c r="L3801" s="3"/>
      <c r="N3801" s="121"/>
    </row>
    <row r="3802" spans="1:14" x14ac:dyDescent="0.35">
      <c r="A3802" s="3"/>
      <c r="B3802" s="3"/>
      <c r="C3802" s="3"/>
      <c r="D3802" s="3"/>
      <c r="E3802" s="3"/>
      <c r="F3802" s="3"/>
      <c r="G3802" s="3"/>
      <c r="H3802" s="3"/>
      <c r="I3802" s="3"/>
      <c r="J3802" s="3"/>
      <c r="K3802" s="3"/>
      <c r="L3802" s="3"/>
      <c r="N3802" s="121"/>
    </row>
    <row r="3803" spans="1:14" x14ac:dyDescent="0.35">
      <c r="A3803" s="3"/>
      <c r="B3803" s="3"/>
      <c r="C3803" s="3"/>
      <c r="D3803" s="3"/>
      <c r="E3803" s="3"/>
      <c r="F3803" s="3"/>
      <c r="G3803" s="3"/>
      <c r="H3803" s="3"/>
      <c r="I3803" s="3"/>
      <c r="J3803" s="3"/>
      <c r="K3803" s="3"/>
      <c r="L3803" s="3"/>
      <c r="N3803" s="121"/>
    </row>
    <row r="3804" spans="1:14" x14ac:dyDescent="0.35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N3804" s="121"/>
    </row>
    <row r="3805" spans="1:14" x14ac:dyDescent="0.35">
      <c r="A3805" s="3"/>
      <c r="B3805" s="3"/>
      <c r="C3805" s="3"/>
      <c r="D3805" s="3"/>
      <c r="E3805" s="3"/>
      <c r="F3805" s="3"/>
      <c r="G3805" s="3"/>
      <c r="H3805" s="3"/>
      <c r="I3805" s="3"/>
      <c r="J3805" s="3"/>
      <c r="K3805" s="3"/>
      <c r="L3805" s="3"/>
      <c r="N3805" s="121"/>
    </row>
    <row r="3806" spans="1:14" x14ac:dyDescent="0.35">
      <c r="A3806" s="3"/>
      <c r="B3806" s="3"/>
      <c r="C3806" s="3"/>
      <c r="D3806" s="3"/>
      <c r="E3806" s="3"/>
      <c r="F3806" s="3"/>
      <c r="G3806" s="3"/>
      <c r="H3806" s="3"/>
      <c r="I3806" s="3"/>
      <c r="J3806" s="3"/>
      <c r="K3806" s="3"/>
      <c r="L3806" s="3"/>
      <c r="N3806" s="121"/>
    </row>
    <row r="3807" spans="1:14" x14ac:dyDescent="0.35">
      <c r="A3807" s="3"/>
      <c r="B3807" s="3"/>
      <c r="C3807" s="3"/>
      <c r="D3807" s="3"/>
      <c r="E3807" s="3"/>
      <c r="F3807" s="3"/>
      <c r="G3807" s="3"/>
      <c r="H3807" s="3"/>
      <c r="I3807" s="3"/>
      <c r="J3807" s="3"/>
      <c r="K3807" s="3"/>
      <c r="L3807" s="3"/>
      <c r="N3807" s="121"/>
    </row>
    <row r="3808" spans="1:14" x14ac:dyDescent="0.35">
      <c r="A3808" s="3"/>
      <c r="B3808" s="3"/>
      <c r="C3808" s="3"/>
      <c r="D3808" s="3"/>
      <c r="E3808" s="3"/>
      <c r="F3808" s="3"/>
      <c r="G3808" s="3"/>
      <c r="H3808" s="3"/>
      <c r="I3808" s="3"/>
      <c r="J3808" s="3"/>
      <c r="K3808" s="3"/>
      <c r="L3808" s="3"/>
      <c r="N3808" s="121"/>
    </row>
    <row r="3809" spans="1:14" x14ac:dyDescent="0.35">
      <c r="A3809" s="3"/>
      <c r="B3809" s="3"/>
      <c r="C3809" s="3"/>
      <c r="D3809" s="3"/>
      <c r="E3809" s="3"/>
      <c r="F3809" s="3"/>
      <c r="G3809" s="3"/>
      <c r="H3809" s="3"/>
      <c r="I3809" s="3"/>
      <c r="J3809" s="3"/>
      <c r="K3809" s="3"/>
      <c r="L3809" s="3"/>
      <c r="N3809" s="121"/>
    </row>
    <row r="3810" spans="1:14" x14ac:dyDescent="0.35">
      <c r="A3810" s="3"/>
      <c r="B3810" s="3"/>
      <c r="C3810" s="3"/>
      <c r="D3810" s="3"/>
      <c r="E3810" s="3"/>
      <c r="F3810" s="3"/>
      <c r="G3810" s="3"/>
      <c r="H3810" s="3"/>
      <c r="I3810" s="3"/>
      <c r="J3810" s="3"/>
      <c r="K3810" s="3"/>
      <c r="L3810" s="3"/>
      <c r="N3810" s="121"/>
    </row>
    <row r="3811" spans="1:14" x14ac:dyDescent="0.35">
      <c r="A3811" s="3"/>
      <c r="B3811" s="3"/>
      <c r="C3811" s="3"/>
      <c r="D3811" s="3"/>
      <c r="E3811" s="3"/>
      <c r="F3811" s="3"/>
      <c r="G3811" s="3"/>
      <c r="H3811" s="3"/>
      <c r="I3811" s="3"/>
      <c r="J3811" s="3"/>
      <c r="K3811" s="3"/>
      <c r="L3811" s="3"/>
      <c r="N3811" s="121"/>
    </row>
    <row r="3812" spans="1:14" x14ac:dyDescent="0.35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N3812" s="121"/>
    </row>
    <row r="3813" spans="1:14" x14ac:dyDescent="0.35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N3813" s="121"/>
    </row>
    <row r="3814" spans="1:14" x14ac:dyDescent="0.35">
      <c r="A3814" s="3"/>
      <c r="B3814" s="3"/>
      <c r="C3814" s="3"/>
      <c r="D3814" s="3"/>
      <c r="E3814" s="3"/>
      <c r="F3814" s="3"/>
      <c r="G3814" s="3"/>
      <c r="H3814" s="3"/>
      <c r="I3814" s="3"/>
      <c r="J3814" s="3"/>
      <c r="K3814" s="3"/>
      <c r="L3814" s="3"/>
      <c r="N3814" s="121"/>
    </row>
    <row r="3815" spans="1:14" x14ac:dyDescent="0.35">
      <c r="A3815" s="3"/>
      <c r="B3815" s="3"/>
      <c r="C3815" s="3"/>
      <c r="D3815" s="3"/>
      <c r="E3815" s="3"/>
      <c r="F3815" s="3"/>
      <c r="G3815" s="3"/>
      <c r="H3815" s="3"/>
      <c r="I3815" s="3"/>
      <c r="J3815" s="3"/>
      <c r="K3815" s="3"/>
      <c r="L3815" s="3"/>
      <c r="N3815" s="121"/>
    </row>
    <row r="3816" spans="1:14" x14ac:dyDescent="0.35">
      <c r="A3816" s="3"/>
      <c r="B3816" s="3"/>
      <c r="C3816" s="3"/>
      <c r="D3816" s="3"/>
      <c r="E3816" s="3"/>
      <c r="F3816" s="3"/>
      <c r="G3816" s="3"/>
      <c r="H3816" s="3"/>
      <c r="I3816" s="3"/>
      <c r="J3816" s="3"/>
      <c r="K3816" s="3"/>
      <c r="L3816" s="3"/>
      <c r="N3816" s="121"/>
    </row>
    <row r="3817" spans="1:14" x14ac:dyDescent="0.35">
      <c r="A3817" s="3"/>
      <c r="B3817" s="3"/>
      <c r="C3817" s="3"/>
      <c r="D3817" s="3"/>
      <c r="E3817" s="3"/>
      <c r="F3817" s="3"/>
      <c r="G3817" s="3"/>
      <c r="H3817" s="3"/>
      <c r="I3817" s="3"/>
      <c r="J3817" s="3"/>
      <c r="K3817" s="3"/>
      <c r="L3817" s="3"/>
      <c r="N3817" s="121"/>
    </row>
    <row r="3818" spans="1:14" x14ac:dyDescent="0.35">
      <c r="A3818" s="3"/>
      <c r="B3818" s="3"/>
      <c r="C3818" s="3"/>
      <c r="D3818" s="3"/>
      <c r="E3818" s="3"/>
      <c r="F3818" s="3"/>
      <c r="G3818" s="3"/>
      <c r="H3818" s="3"/>
      <c r="I3818" s="3"/>
      <c r="J3818" s="3"/>
      <c r="K3818" s="3"/>
      <c r="L3818" s="3"/>
      <c r="N3818" s="121"/>
    </row>
    <row r="3819" spans="1:14" x14ac:dyDescent="0.35">
      <c r="A3819" s="3"/>
      <c r="B3819" s="3"/>
      <c r="C3819" s="3"/>
      <c r="D3819" s="3"/>
      <c r="E3819" s="3"/>
      <c r="F3819" s="3"/>
      <c r="G3819" s="3"/>
      <c r="H3819" s="3"/>
      <c r="I3819" s="3"/>
      <c r="J3819" s="3"/>
      <c r="K3819" s="3"/>
      <c r="L3819" s="3"/>
      <c r="N3819" s="121"/>
    </row>
    <row r="3820" spans="1:14" x14ac:dyDescent="0.35">
      <c r="A3820" s="3"/>
      <c r="B3820" s="3"/>
      <c r="C3820" s="3"/>
      <c r="D3820" s="3"/>
      <c r="E3820" s="3"/>
      <c r="F3820" s="3"/>
      <c r="G3820" s="3"/>
      <c r="H3820" s="3"/>
      <c r="I3820" s="3"/>
      <c r="J3820" s="3"/>
      <c r="K3820" s="3"/>
      <c r="L3820" s="3"/>
      <c r="N3820" s="121"/>
    </row>
    <row r="3821" spans="1:14" x14ac:dyDescent="0.35">
      <c r="A3821" s="3"/>
      <c r="B3821" s="3"/>
      <c r="C3821" s="3"/>
      <c r="D3821" s="3"/>
      <c r="E3821" s="3"/>
      <c r="F3821" s="3"/>
      <c r="G3821" s="3"/>
      <c r="H3821" s="3"/>
      <c r="I3821" s="3"/>
      <c r="J3821" s="3"/>
      <c r="K3821" s="3"/>
      <c r="L3821" s="3"/>
      <c r="N3821" s="121"/>
    </row>
    <row r="3822" spans="1:14" x14ac:dyDescent="0.35">
      <c r="A3822" s="3"/>
      <c r="B3822" s="3"/>
      <c r="C3822" s="3"/>
      <c r="D3822" s="3"/>
      <c r="E3822" s="3"/>
      <c r="F3822" s="3"/>
      <c r="G3822" s="3"/>
      <c r="H3822" s="3"/>
      <c r="I3822" s="3"/>
      <c r="J3822" s="3"/>
      <c r="K3822" s="3"/>
      <c r="L3822" s="3"/>
      <c r="N3822" s="121"/>
    </row>
    <row r="3823" spans="1:14" x14ac:dyDescent="0.35">
      <c r="A3823" s="3"/>
      <c r="B3823" s="3"/>
      <c r="C3823" s="3"/>
      <c r="D3823" s="3"/>
      <c r="E3823" s="3"/>
      <c r="F3823" s="3"/>
      <c r="G3823" s="3"/>
      <c r="H3823" s="3"/>
      <c r="I3823" s="3"/>
      <c r="J3823" s="3"/>
      <c r="K3823" s="3"/>
      <c r="L3823" s="3"/>
      <c r="N3823" s="121"/>
    </row>
    <row r="3824" spans="1:14" x14ac:dyDescent="0.35">
      <c r="A3824" s="3"/>
      <c r="B3824" s="3"/>
      <c r="C3824" s="3"/>
      <c r="D3824" s="3"/>
      <c r="E3824" s="3"/>
      <c r="F3824" s="3"/>
      <c r="G3824" s="3"/>
      <c r="H3824" s="3"/>
      <c r="I3824" s="3"/>
      <c r="J3824" s="3"/>
      <c r="K3824" s="3"/>
      <c r="L3824" s="3"/>
      <c r="N3824" s="121"/>
    </row>
    <row r="3825" spans="1:14" x14ac:dyDescent="0.35">
      <c r="A3825" s="3"/>
      <c r="B3825" s="3"/>
      <c r="C3825" s="3"/>
      <c r="D3825" s="3"/>
      <c r="E3825" s="3"/>
      <c r="F3825" s="3"/>
      <c r="G3825" s="3"/>
      <c r="H3825" s="3"/>
      <c r="I3825" s="3"/>
      <c r="J3825" s="3"/>
      <c r="K3825" s="3"/>
      <c r="L3825" s="3"/>
      <c r="N3825" s="121"/>
    </row>
    <row r="3826" spans="1:14" x14ac:dyDescent="0.35">
      <c r="A3826" s="3"/>
      <c r="B3826" s="3"/>
      <c r="C3826" s="3"/>
      <c r="D3826" s="3"/>
      <c r="E3826" s="3"/>
      <c r="F3826" s="3"/>
      <c r="G3826" s="3"/>
      <c r="H3826" s="3"/>
      <c r="I3826" s="3"/>
      <c r="J3826" s="3"/>
      <c r="K3826" s="3"/>
      <c r="L3826" s="3"/>
      <c r="N3826" s="121"/>
    </row>
    <row r="3827" spans="1:14" x14ac:dyDescent="0.35">
      <c r="A3827" s="3"/>
      <c r="B3827" s="3"/>
      <c r="C3827" s="3"/>
      <c r="D3827" s="3"/>
      <c r="E3827" s="3"/>
      <c r="F3827" s="3"/>
      <c r="G3827" s="3"/>
      <c r="H3827" s="3"/>
      <c r="I3827" s="3"/>
      <c r="J3827" s="3"/>
      <c r="K3827" s="3"/>
      <c r="L3827" s="3"/>
      <c r="N3827" s="121"/>
    </row>
    <row r="3828" spans="1:14" x14ac:dyDescent="0.35">
      <c r="A3828" s="3"/>
      <c r="B3828" s="3"/>
      <c r="C3828" s="3"/>
      <c r="D3828" s="3"/>
      <c r="E3828" s="3"/>
      <c r="F3828" s="3"/>
      <c r="G3828" s="3"/>
      <c r="H3828" s="3"/>
      <c r="I3828" s="3"/>
      <c r="J3828" s="3"/>
      <c r="K3828" s="3"/>
      <c r="L3828" s="3"/>
      <c r="N3828" s="121"/>
    </row>
    <row r="3829" spans="1:14" x14ac:dyDescent="0.35">
      <c r="A3829" s="3"/>
      <c r="B3829" s="3"/>
      <c r="C3829" s="3"/>
      <c r="D3829" s="3"/>
      <c r="E3829" s="3"/>
      <c r="F3829" s="3"/>
      <c r="G3829" s="3"/>
      <c r="H3829" s="3"/>
      <c r="I3829" s="3"/>
      <c r="J3829" s="3"/>
      <c r="K3829" s="3"/>
      <c r="L3829" s="3"/>
      <c r="N3829" s="121"/>
    </row>
    <row r="3830" spans="1:14" x14ac:dyDescent="0.35">
      <c r="A3830" s="3"/>
      <c r="B3830" s="3"/>
      <c r="C3830" s="3"/>
      <c r="D3830" s="3"/>
      <c r="E3830" s="3"/>
      <c r="F3830" s="3"/>
      <c r="G3830" s="3"/>
      <c r="H3830" s="3"/>
      <c r="I3830" s="3"/>
      <c r="J3830" s="3"/>
      <c r="K3830" s="3"/>
      <c r="L3830" s="3"/>
      <c r="N3830" s="121"/>
    </row>
    <row r="3831" spans="1:14" x14ac:dyDescent="0.35">
      <c r="A3831" s="3"/>
      <c r="B3831" s="3"/>
      <c r="C3831" s="3"/>
      <c r="D3831" s="3"/>
      <c r="E3831" s="3"/>
      <c r="F3831" s="3"/>
      <c r="G3831" s="3"/>
      <c r="H3831" s="3"/>
      <c r="I3831" s="3"/>
      <c r="J3831" s="3"/>
      <c r="K3831" s="3"/>
      <c r="L3831" s="3"/>
      <c r="N3831" s="121"/>
    </row>
    <row r="3832" spans="1:14" x14ac:dyDescent="0.35">
      <c r="A3832" s="3"/>
      <c r="B3832" s="3"/>
      <c r="C3832" s="3"/>
      <c r="D3832" s="3"/>
      <c r="E3832" s="3"/>
      <c r="F3832" s="3"/>
      <c r="G3832" s="3"/>
      <c r="H3832" s="3"/>
      <c r="I3832" s="3"/>
      <c r="J3832" s="3"/>
      <c r="K3832" s="3"/>
      <c r="L3832" s="3"/>
      <c r="N3832" s="121"/>
    </row>
    <row r="3833" spans="1:14" x14ac:dyDescent="0.35">
      <c r="A3833" s="3"/>
      <c r="B3833" s="3"/>
      <c r="C3833" s="3"/>
      <c r="D3833" s="3"/>
      <c r="E3833" s="3"/>
      <c r="F3833" s="3"/>
      <c r="G3833" s="3"/>
      <c r="H3833" s="3"/>
      <c r="I3833" s="3"/>
      <c r="J3833" s="3"/>
      <c r="K3833" s="3"/>
      <c r="L3833" s="3"/>
      <c r="N3833" s="121"/>
    </row>
    <row r="3834" spans="1:14" x14ac:dyDescent="0.35">
      <c r="A3834" s="3"/>
      <c r="B3834" s="3"/>
      <c r="C3834" s="3"/>
      <c r="D3834" s="3"/>
      <c r="E3834" s="3"/>
      <c r="F3834" s="3"/>
      <c r="G3834" s="3"/>
      <c r="H3834" s="3"/>
      <c r="I3834" s="3"/>
      <c r="J3834" s="3"/>
      <c r="K3834" s="3"/>
      <c r="L3834" s="3"/>
      <c r="N3834" s="121"/>
    </row>
    <row r="3835" spans="1:14" x14ac:dyDescent="0.35">
      <c r="A3835" s="3"/>
      <c r="B3835" s="3"/>
      <c r="C3835" s="3"/>
      <c r="D3835" s="3"/>
      <c r="E3835" s="3"/>
      <c r="F3835" s="3"/>
      <c r="G3835" s="3"/>
      <c r="H3835" s="3"/>
      <c r="I3835" s="3"/>
      <c r="J3835" s="3"/>
      <c r="K3835" s="3"/>
      <c r="L3835" s="3"/>
      <c r="N3835" s="121"/>
    </row>
    <row r="3836" spans="1:14" x14ac:dyDescent="0.35">
      <c r="A3836" s="3"/>
      <c r="B3836" s="3"/>
      <c r="C3836" s="3"/>
      <c r="D3836" s="3"/>
      <c r="E3836" s="3"/>
      <c r="F3836" s="3"/>
      <c r="G3836" s="3"/>
      <c r="H3836" s="3"/>
      <c r="I3836" s="3"/>
      <c r="J3836" s="3"/>
      <c r="K3836" s="3"/>
      <c r="L3836" s="3"/>
      <c r="N3836" s="121"/>
    </row>
    <row r="3837" spans="1:14" x14ac:dyDescent="0.35">
      <c r="A3837" s="3"/>
      <c r="B3837" s="3"/>
      <c r="C3837" s="3"/>
      <c r="D3837" s="3"/>
      <c r="E3837" s="3"/>
      <c r="F3837" s="3"/>
      <c r="G3837" s="3"/>
      <c r="H3837" s="3"/>
      <c r="I3837" s="3"/>
      <c r="J3837" s="3"/>
      <c r="K3837" s="3"/>
      <c r="L3837" s="3"/>
      <c r="N3837" s="121"/>
    </row>
    <row r="3838" spans="1:14" x14ac:dyDescent="0.35">
      <c r="A3838" s="3"/>
      <c r="B3838" s="3"/>
      <c r="C3838" s="3"/>
      <c r="D3838" s="3"/>
      <c r="E3838" s="3"/>
      <c r="F3838" s="3"/>
      <c r="G3838" s="3"/>
      <c r="H3838" s="3"/>
      <c r="I3838" s="3"/>
      <c r="J3838" s="3"/>
      <c r="K3838" s="3"/>
      <c r="L3838" s="3"/>
      <c r="N3838" s="121"/>
    </row>
    <row r="3839" spans="1:14" x14ac:dyDescent="0.35">
      <c r="A3839" s="3"/>
      <c r="B3839" s="3"/>
      <c r="C3839" s="3"/>
      <c r="D3839" s="3"/>
      <c r="E3839" s="3"/>
      <c r="F3839" s="3"/>
      <c r="G3839" s="3"/>
      <c r="H3839" s="3"/>
      <c r="I3839" s="3"/>
      <c r="J3839" s="3"/>
      <c r="K3839" s="3"/>
      <c r="L3839" s="3"/>
      <c r="N3839" s="121"/>
    </row>
    <row r="3840" spans="1:14" x14ac:dyDescent="0.35">
      <c r="A3840" s="3"/>
      <c r="B3840" s="3"/>
      <c r="C3840" s="3"/>
      <c r="D3840" s="3"/>
      <c r="E3840" s="3"/>
      <c r="F3840" s="3"/>
      <c r="G3840" s="3"/>
      <c r="H3840" s="3"/>
      <c r="I3840" s="3"/>
      <c r="J3840" s="3"/>
      <c r="K3840" s="3"/>
      <c r="L3840" s="3"/>
      <c r="N3840" s="121"/>
    </row>
    <row r="3841" spans="1:14" x14ac:dyDescent="0.35">
      <c r="A3841" s="3"/>
      <c r="B3841" s="3"/>
      <c r="C3841" s="3"/>
      <c r="D3841" s="3"/>
      <c r="E3841" s="3"/>
      <c r="F3841" s="3"/>
      <c r="G3841" s="3"/>
      <c r="H3841" s="3"/>
      <c r="I3841" s="3"/>
      <c r="J3841" s="3"/>
      <c r="K3841" s="3"/>
      <c r="L3841" s="3"/>
      <c r="N3841" s="121"/>
    </row>
    <row r="3842" spans="1:14" x14ac:dyDescent="0.35">
      <c r="A3842" s="3"/>
      <c r="B3842" s="3"/>
      <c r="C3842" s="3"/>
      <c r="D3842" s="3"/>
      <c r="E3842" s="3"/>
      <c r="F3842" s="3"/>
      <c r="G3842" s="3"/>
      <c r="H3842" s="3"/>
      <c r="I3842" s="3"/>
      <c r="J3842" s="3"/>
      <c r="K3842" s="3"/>
      <c r="L3842" s="3"/>
      <c r="N3842" s="121"/>
    </row>
    <row r="3843" spans="1:14" x14ac:dyDescent="0.35">
      <c r="A3843" s="3"/>
      <c r="B3843" s="3"/>
      <c r="C3843" s="3"/>
      <c r="D3843" s="3"/>
      <c r="E3843" s="3"/>
      <c r="F3843" s="3"/>
      <c r="G3843" s="3"/>
      <c r="H3843" s="3"/>
      <c r="I3843" s="3"/>
      <c r="J3843" s="3"/>
      <c r="K3843" s="3"/>
      <c r="L3843" s="3"/>
      <c r="N3843" s="121"/>
    </row>
    <row r="3844" spans="1:14" x14ac:dyDescent="0.3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  <c r="L3844" s="3"/>
      <c r="N3844" s="121"/>
    </row>
    <row r="3845" spans="1:14" x14ac:dyDescent="0.3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  <c r="L3845" s="3"/>
      <c r="N3845" s="121"/>
    </row>
    <row r="3846" spans="1:14" x14ac:dyDescent="0.35">
      <c r="A3846" s="3"/>
      <c r="B3846" s="3"/>
      <c r="C3846" s="3"/>
      <c r="D3846" s="3"/>
      <c r="E3846" s="3"/>
      <c r="F3846" s="3"/>
      <c r="G3846" s="3"/>
      <c r="H3846" s="3"/>
      <c r="I3846" s="3"/>
      <c r="J3846" s="3"/>
      <c r="K3846" s="3"/>
      <c r="L3846" s="3"/>
      <c r="N3846" s="121"/>
    </row>
    <row r="3847" spans="1:14" x14ac:dyDescent="0.35">
      <c r="A3847" s="3"/>
      <c r="B3847" s="3"/>
      <c r="C3847" s="3"/>
      <c r="D3847" s="3"/>
      <c r="E3847" s="3"/>
      <c r="F3847" s="3"/>
      <c r="G3847" s="3"/>
      <c r="H3847" s="3"/>
      <c r="I3847" s="3"/>
      <c r="J3847" s="3"/>
      <c r="K3847" s="3"/>
      <c r="L3847" s="3"/>
      <c r="N3847" s="121"/>
    </row>
    <row r="3848" spans="1:14" x14ac:dyDescent="0.35">
      <c r="A3848" s="3"/>
      <c r="B3848" s="3"/>
      <c r="C3848" s="3"/>
      <c r="D3848" s="3"/>
      <c r="E3848" s="3"/>
      <c r="F3848" s="3"/>
      <c r="G3848" s="3"/>
      <c r="H3848" s="3"/>
      <c r="I3848" s="3"/>
      <c r="J3848" s="3"/>
      <c r="K3848" s="3"/>
      <c r="L3848" s="3"/>
      <c r="N3848" s="121"/>
    </row>
    <row r="3849" spans="1:14" x14ac:dyDescent="0.35">
      <c r="A3849" s="3"/>
      <c r="B3849" s="3"/>
      <c r="C3849" s="3"/>
      <c r="D3849" s="3"/>
      <c r="E3849" s="3"/>
      <c r="F3849" s="3"/>
      <c r="G3849" s="3"/>
      <c r="H3849" s="3"/>
      <c r="I3849" s="3"/>
      <c r="J3849" s="3"/>
      <c r="K3849" s="3"/>
      <c r="L3849" s="3"/>
      <c r="N3849" s="121"/>
    </row>
    <row r="3850" spans="1:14" x14ac:dyDescent="0.35">
      <c r="A3850" s="3"/>
      <c r="B3850" s="3"/>
      <c r="C3850" s="3"/>
      <c r="D3850" s="3"/>
      <c r="E3850" s="3"/>
      <c r="F3850" s="3"/>
      <c r="G3850" s="3"/>
      <c r="H3850" s="3"/>
      <c r="I3850" s="3"/>
      <c r="J3850" s="3"/>
      <c r="K3850" s="3"/>
      <c r="L3850" s="3"/>
      <c r="N3850" s="121"/>
    </row>
    <row r="3851" spans="1:14" x14ac:dyDescent="0.35">
      <c r="A3851" s="3"/>
      <c r="B3851" s="3"/>
      <c r="C3851" s="3"/>
      <c r="D3851" s="3"/>
      <c r="E3851" s="3"/>
      <c r="F3851" s="3"/>
      <c r="G3851" s="3"/>
      <c r="H3851" s="3"/>
      <c r="I3851" s="3"/>
      <c r="J3851" s="3"/>
      <c r="K3851" s="3"/>
      <c r="L3851" s="3"/>
      <c r="N3851" s="121"/>
    </row>
    <row r="3852" spans="1:14" x14ac:dyDescent="0.35">
      <c r="A3852" s="3"/>
      <c r="B3852" s="3"/>
      <c r="C3852" s="3"/>
      <c r="D3852" s="3"/>
      <c r="E3852" s="3"/>
      <c r="F3852" s="3"/>
      <c r="G3852" s="3"/>
      <c r="H3852" s="3"/>
      <c r="I3852" s="3"/>
      <c r="J3852" s="3"/>
      <c r="K3852" s="3"/>
      <c r="L3852" s="3"/>
      <c r="N3852" s="121"/>
    </row>
    <row r="3853" spans="1:14" x14ac:dyDescent="0.35">
      <c r="A3853" s="3"/>
      <c r="B3853" s="3"/>
      <c r="C3853" s="3"/>
      <c r="D3853" s="3"/>
      <c r="E3853" s="3"/>
      <c r="F3853" s="3"/>
      <c r="G3853" s="3"/>
      <c r="H3853" s="3"/>
      <c r="I3853" s="3"/>
      <c r="J3853" s="3"/>
      <c r="K3853" s="3"/>
      <c r="L3853" s="3"/>
      <c r="N3853" s="121"/>
    </row>
    <row r="3854" spans="1:14" x14ac:dyDescent="0.35">
      <c r="A3854" s="3"/>
      <c r="B3854" s="3"/>
      <c r="C3854" s="3"/>
      <c r="D3854" s="3"/>
      <c r="E3854" s="3"/>
      <c r="F3854" s="3"/>
      <c r="G3854" s="3"/>
      <c r="H3854" s="3"/>
      <c r="I3854" s="3"/>
      <c r="J3854" s="3"/>
      <c r="K3854" s="3"/>
      <c r="L3854" s="3"/>
      <c r="N3854" s="121"/>
    </row>
    <row r="3855" spans="1:14" x14ac:dyDescent="0.35">
      <c r="A3855" s="3"/>
      <c r="B3855" s="3"/>
      <c r="C3855" s="3"/>
      <c r="D3855" s="3"/>
      <c r="E3855" s="3"/>
      <c r="F3855" s="3"/>
      <c r="G3855" s="3"/>
      <c r="H3855" s="3"/>
      <c r="I3855" s="3"/>
      <c r="J3855" s="3"/>
      <c r="K3855" s="3"/>
      <c r="L3855" s="3"/>
      <c r="N3855" s="121"/>
    </row>
    <row r="3856" spans="1:14" x14ac:dyDescent="0.35">
      <c r="A3856" s="3"/>
      <c r="B3856" s="3"/>
      <c r="C3856" s="3"/>
      <c r="D3856" s="3"/>
      <c r="E3856" s="3"/>
      <c r="F3856" s="3"/>
      <c r="G3856" s="3"/>
      <c r="H3856" s="3"/>
      <c r="I3856" s="3"/>
      <c r="J3856" s="3"/>
      <c r="K3856" s="3"/>
      <c r="L3856" s="3"/>
      <c r="N3856" s="121"/>
    </row>
    <row r="3857" spans="1:14" x14ac:dyDescent="0.35">
      <c r="A3857" s="3"/>
      <c r="B3857" s="3"/>
      <c r="C3857" s="3"/>
      <c r="D3857" s="3"/>
      <c r="E3857" s="3"/>
      <c r="F3857" s="3"/>
      <c r="G3857" s="3"/>
      <c r="H3857" s="3"/>
      <c r="I3857" s="3"/>
      <c r="J3857" s="3"/>
      <c r="K3857" s="3"/>
      <c r="L3857" s="3"/>
      <c r="N3857" s="121"/>
    </row>
    <row r="3858" spans="1:14" x14ac:dyDescent="0.35">
      <c r="A3858" s="3"/>
      <c r="B3858" s="3"/>
      <c r="C3858" s="3"/>
      <c r="D3858" s="3"/>
      <c r="E3858" s="3"/>
      <c r="F3858" s="3"/>
      <c r="G3858" s="3"/>
      <c r="H3858" s="3"/>
      <c r="I3858" s="3"/>
      <c r="J3858" s="3"/>
      <c r="K3858" s="3"/>
      <c r="L3858" s="3"/>
      <c r="N3858" s="121"/>
    </row>
    <row r="3859" spans="1:14" x14ac:dyDescent="0.35">
      <c r="A3859" s="3"/>
      <c r="B3859" s="3"/>
      <c r="C3859" s="3"/>
      <c r="D3859" s="3"/>
      <c r="E3859" s="3"/>
      <c r="F3859" s="3"/>
      <c r="G3859" s="3"/>
      <c r="H3859" s="3"/>
      <c r="I3859" s="3"/>
      <c r="J3859" s="3"/>
      <c r="K3859" s="3"/>
      <c r="L3859" s="3"/>
      <c r="N3859" s="121"/>
    </row>
    <row r="3860" spans="1:14" x14ac:dyDescent="0.35">
      <c r="A3860" s="3"/>
      <c r="B3860" s="3"/>
      <c r="C3860" s="3"/>
      <c r="D3860" s="3"/>
      <c r="E3860" s="3"/>
      <c r="F3860" s="3"/>
      <c r="G3860" s="3"/>
      <c r="H3860" s="3"/>
      <c r="I3860" s="3"/>
      <c r="J3860" s="3"/>
      <c r="K3860" s="3"/>
      <c r="L3860" s="3"/>
      <c r="N3860" s="121"/>
    </row>
    <row r="3861" spans="1:14" x14ac:dyDescent="0.35">
      <c r="A3861" s="3"/>
      <c r="B3861" s="3"/>
      <c r="C3861" s="3"/>
      <c r="D3861" s="3"/>
      <c r="E3861" s="3"/>
      <c r="F3861" s="3"/>
      <c r="G3861" s="3"/>
      <c r="H3861" s="3"/>
      <c r="I3861" s="3"/>
      <c r="J3861" s="3"/>
      <c r="K3861" s="3"/>
      <c r="L3861" s="3"/>
      <c r="N3861" s="121"/>
    </row>
    <row r="3862" spans="1:14" x14ac:dyDescent="0.35">
      <c r="A3862" s="3"/>
      <c r="B3862" s="3"/>
      <c r="C3862" s="3"/>
      <c r="D3862" s="3"/>
      <c r="E3862" s="3"/>
      <c r="F3862" s="3"/>
      <c r="G3862" s="3"/>
      <c r="H3862" s="3"/>
      <c r="I3862" s="3"/>
      <c r="J3862" s="3"/>
      <c r="K3862" s="3"/>
      <c r="L3862" s="3"/>
      <c r="N3862" s="121"/>
    </row>
    <row r="3863" spans="1:14" x14ac:dyDescent="0.35">
      <c r="A3863" s="3"/>
      <c r="B3863" s="3"/>
      <c r="C3863" s="3"/>
      <c r="D3863" s="3"/>
      <c r="E3863" s="3"/>
      <c r="F3863" s="3"/>
      <c r="G3863" s="3"/>
      <c r="H3863" s="3"/>
      <c r="I3863" s="3"/>
      <c r="J3863" s="3"/>
      <c r="K3863" s="3"/>
      <c r="L3863" s="3"/>
      <c r="N3863" s="121"/>
    </row>
    <row r="3864" spans="1:14" x14ac:dyDescent="0.35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N3864" s="121"/>
    </row>
    <row r="3865" spans="1:14" x14ac:dyDescent="0.35">
      <c r="A3865" s="3"/>
      <c r="B3865" s="3"/>
      <c r="C3865" s="3"/>
      <c r="D3865" s="3"/>
      <c r="E3865" s="3"/>
      <c r="F3865" s="3"/>
      <c r="G3865" s="3"/>
      <c r="H3865" s="3"/>
      <c r="I3865" s="3"/>
      <c r="J3865" s="3"/>
      <c r="K3865" s="3"/>
      <c r="L3865" s="3"/>
      <c r="N3865" s="121"/>
    </row>
    <row r="3866" spans="1:14" x14ac:dyDescent="0.35">
      <c r="A3866" s="3"/>
      <c r="B3866" s="3"/>
      <c r="C3866" s="3"/>
      <c r="D3866" s="3"/>
      <c r="E3866" s="3"/>
      <c r="F3866" s="3"/>
      <c r="G3866" s="3"/>
      <c r="H3866" s="3"/>
      <c r="I3866" s="3"/>
      <c r="J3866" s="3"/>
      <c r="K3866" s="3"/>
      <c r="L3866" s="3"/>
      <c r="N3866" s="121"/>
    </row>
    <row r="3867" spans="1:14" x14ac:dyDescent="0.35">
      <c r="A3867" s="3"/>
      <c r="B3867" s="3"/>
      <c r="C3867" s="3"/>
      <c r="D3867" s="3"/>
      <c r="E3867" s="3"/>
      <c r="F3867" s="3"/>
      <c r="G3867" s="3"/>
      <c r="H3867" s="3"/>
      <c r="I3867" s="3"/>
      <c r="J3867" s="3"/>
      <c r="K3867" s="3"/>
      <c r="L3867" s="3"/>
      <c r="N3867" s="121"/>
    </row>
    <row r="3868" spans="1:14" x14ac:dyDescent="0.35">
      <c r="A3868" s="3"/>
      <c r="B3868" s="3"/>
      <c r="C3868" s="3"/>
      <c r="D3868" s="3"/>
      <c r="E3868" s="3"/>
      <c r="F3868" s="3"/>
      <c r="G3868" s="3"/>
      <c r="H3868" s="3"/>
      <c r="I3868" s="3"/>
      <c r="J3868" s="3"/>
      <c r="K3868" s="3"/>
      <c r="L3868" s="3"/>
      <c r="N3868" s="121"/>
    </row>
    <row r="3869" spans="1:14" x14ac:dyDescent="0.35">
      <c r="A3869" s="3"/>
      <c r="B3869" s="3"/>
      <c r="C3869" s="3"/>
      <c r="D3869" s="3"/>
      <c r="E3869" s="3"/>
      <c r="F3869" s="3"/>
      <c r="G3869" s="3"/>
      <c r="H3869" s="3"/>
      <c r="I3869" s="3"/>
      <c r="J3869" s="3"/>
      <c r="K3869" s="3"/>
      <c r="L3869" s="3"/>
      <c r="N3869" s="121"/>
    </row>
    <row r="3870" spans="1:14" x14ac:dyDescent="0.35">
      <c r="A3870" s="3"/>
      <c r="B3870" s="3"/>
      <c r="C3870" s="3"/>
      <c r="D3870" s="3"/>
      <c r="E3870" s="3"/>
      <c r="F3870" s="3"/>
      <c r="G3870" s="3"/>
      <c r="H3870" s="3"/>
      <c r="I3870" s="3"/>
      <c r="J3870" s="3"/>
      <c r="K3870" s="3"/>
      <c r="L3870" s="3"/>
      <c r="N3870" s="121"/>
    </row>
    <row r="3871" spans="1:14" x14ac:dyDescent="0.35">
      <c r="A3871" s="3"/>
      <c r="B3871" s="3"/>
      <c r="C3871" s="3"/>
      <c r="D3871" s="3"/>
      <c r="E3871" s="3"/>
      <c r="F3871" s="3"/>
      <c r="G3871" s="3"/>
      <c r="H3871" s="3"/>
      <c r="I3871" s="3"/>
      <c r="J3871" s="3"/>
      <c r="K3871" s="3"/>
      <c r="L3871" s="3"/>
      <c r="N3871" s="121"/>
    </row>
    <row r="3872" spans="1:14" x14ac:dyDescent="0.35">
      <c r="A3872" s="3"/>
      <c r="B3872" s="3"/>
      <c r="C3872" s="3"/>
      <c r="D3872" s="3"/>
      <c r="E3872" s="3"/>
      <c r="F3872" s="3"/>
      <c r="G3872" s="3"/>
      <c r="H3872" s="3"/>
      <c r="I3872" s="3"/>
      <c r="J3872" s="3"/>
      <c r="K3872" s="3"/>
      <c r="L3872" s="3"/>
      <c r="N3872" s="121"/>
    </row>
    <row r="3873" spans="1:14" x14ac:dyDescent="0.35">
      <c r="A3873" s="3"/>
      <c r="B3873" s="3"/>
      <c r="C3873" s="3"/>
      <c r="D3873" s="3"/>
      <c r="E3873" s="3"/>
      <c r="F3873" s="3"/>
      <c r="G3873" s="3"/>
      <c r="H3873" s="3"/>
      <c r="I3873" s="3"/>
      <c r="J3873" s="3"/>
      <c r="K3873" s="3"/>
      <c r="L3873" s="3"/>
      <c r="N3873" s="121"/>
    </row>
    <row r="3874" spans="1:14" x14ac:dyDescent="0.35">
      <c r="A3874" s="3"/>
      <c r="B3874" s="3"/>
      <c r="C3874" s="3"/>
      <c r="D3874" s="3"/>
      <c r="E3874" s="3"/>
      <c r="F3874" s="3"/>
      <c r="G3874" s="3"/>
      <c r="H3874" s="3"/>
      <c r="I3874" s="3"/>
      <c r="J3874" s="3"/>
      <c r="K3874" s="3"/>
      <c r="L3874" s="3"/>
      <c r="N3874" s="121"/>
    </row>
    <row r="3875" spans="1:14" x14ac:dyDescent="0.35">
      <c r="A3875" s="3"/>
      <c r="B3875" s="3"/>
      <c r="C3875" s="3"/>
      <c r="D3875" s="3"/>
      <c r="E3875" s="3"/>
      <c r="F3875" s="3"/>
      <c r="G3875" s="3"/>
      <c r="H3875" s="3"/>
      <c r="I3875" s="3"/>
      <c r="J3875" s="3"/>
      <c r="K3875" s="3"/>
      <c r="L3875" s="3"/>
      <c r="N3875" s="121"/>
    </row>
    <row r="3876" spans="1:14" x14ac:dyDescent="0.35">
      <c r="A3876" s="3"/>
      <c r="B3876" s="3"/>
      <c r="C3876" s="3"/>
      <c r="D3876" s="3"/>
      <c r="E3876" s="3"/>
      <c r="F3876" s="3"/>
      <c r="G3876" s="3"/>
      <c r="H3876" s="3"/>
      <c r="I3876" s="3"/>
      <c r="J3876" s="3"/>
      <c r="K3876" s="3"/>
      <c r="L3876" s="3"/>
      <c r="N3876" s="121"/>
    </row>
    <row r="3877" spans="1:14" x14ac:dyDescent="0.35">
      <c r="A3877" s="3"/>
      <c r="B3877" s="3"/>
      <c r="C3877" s="3"/>
      <c r="D3877" s="3"/>
      <c r="E3877" s="3"/>
      <c r="F3877" s="3"/>
      <c r="G3877" s="3"/>
      <c r="H3877" s="3"/>
      <c r="I3877" s="3"/>
      <c r="J3877" s="3"/>
      <c r="K3877" s="3"/>
      <c r="L3877" s="3"/>
      <c r="N3877" s="121"/>
    </row>
    <row r="3878" spans="1:14" x14ac:dyDescent="0.35">
      <c r="A3878" s="3"/>
      <c r="B3878" s="3"/>
      <c r="C3878" s="3"/>
      <c r="D3878" s="3"/>
      <c r="E3878" s="3"/>
      <c r="F3878" s="3"/>
      <c r="G3878" s="3"/>
      <c r="H3878" s="3"/>
      <c r="I3878" s="3"/>
      <c r="J3878" s="3"/>
      <c r="K3878" s="3"/>
      <c r="L3878" s="3"/>
      <c r="N3878" s="121"/>
    </row>
    <row r="3879" spans="1:14" x14ac:dyDescent="0.35">
      <c r="A3879" s="3"/>
      <c r="B3879" s="3"/>
      <c r="C3879" s="3"/>
      <c r="D3879" s="3"/>
      <c r="E3879" s="3"/>
      <c r="F3879" s="3"/>
      <c r="G3879" s="3"/>
      <c r="H3879" s="3"/>
      <c r="I3879" s="3"/>
      <c r="J3879" s="3"/>
      <c r="K3879" s="3"/>
      <c r="L3879" s="3"/>
      <c r="N3879" s="121"/>
    </row>
    <row r="3880" spans="1:14" x14ac:dyDescent="0.35">
      <c r="A3880" s="3"/>
      <c r="B3880" s="3"/>
      <c r="C3880" s="3"/>
      <c r="D3880" s="3"/>
      <c r="E3880" s="3"/>
      <c r="F3880" s="3"/>
      <c r="G3880" s="3"/>
      <c r="H3880" s="3"/>
      <c r="I3880" s="3"/>
      <c r="J3880" s="3"/>
      <c r="K3880" s="3"/>
      <c r="L3880" s="3"/>
      <c r="N3880" s="121"/>
    </row>
    <row r="3881" spans="1:14" x14ac:dyDescent="0.35">
      <c r="A3881" s="3"/>
      <c r="B3881" s="3"/>
      <c r="C3881" s="3"/>
      <c r="D3881" s="3"/>
      <c r="E3881" s="3"/>
      <c r="F3881" s="3"/>
      <c r="G3881" s="3"/>
      <c r="H3881" s="3"/>
      <c r="I3881" s="3"/>
      <c r="J3881" s="3"/>
      <c r="K3881" s="3"/>
      <c r="L3881" s="3"/>
      <c r="N3881" s="121"/>
    </row>
    <row r="3882" spans="1:14" x14ac:dyDescent="0.35">
      <c r="A3882" s="3"/>
      <c r="B3882" s="3"/>
      <c r="C3882" s="3"/>
      <c r="D3882" s="3"/>
      <c r="E3882" s="3"/>
      <c r="F3882" s="3"/>
      <c r="G3882" s="3"/>
      <c r="H3882" s="3"/>
      <c r="I3882" s="3"/>
      <c r="J3882" s="3"/>
      <c r="K3882" s="3"/>
      <c r="L3882" s="3"/>
      <c r="N3882" s="121"/>
    </row>
    <row r="3883" spans="1:14" x14ac:dyDescent="0.35">
      <c r="A3883" s="3"/>
      <c r="B3883" s="3"/>
      <c r="C3883" s="3"/>
      <c r="D3883" s="3"/>
      <c r="E3883" s="3"/>
      <c r="F3883" s="3"/>
      <c r="G3883" s="3"/>
      <c r="H3883" s="3"/>
      <c r="I3883" s="3"/>
      <c r="J3883" s="3"/>
      <c r="K3883" s="3"/>
      <c r="L3883" s="3"/>
      <c r="N3883" s="121"/>
    </row>
    <row r="3884" spans="1:14" x14ac:dyDescent="0.35">
      <c r="A3884" s="3"/>
      <c r="B3884" s="3"/>
      <c r="C3884" s="3"/>
      <c r="D3884" s="3"/>
      <c r="E3884" s="3"/>
      <c r="F3884" s="3"/>
      <c r="G3884" s="3"/>
      <c r="H3884" s="3"/>
      <c r="I3884" s="3"/>
      <c r="J3884" s="3"/>
      <c r="K3884" s="3"/>
      <c r="L3884" s="3"/>
      <c r="N3884" s="121"/>
    </row>
    <row r="3885" spans="1:14" x14ac:dyDescent="0.35">
      <c r="A3885" s="3"/>
      <c r="B3885" s="3"/>
      <c r="C3885" s="3"/>
      <c r="D3885" s="3"/>
      <c r="E3885" s="3"/>
      <c r="F3885" s="3"/>
      <c r="G3885" s="3"/>
      <c r="H3885" s="3"/>
      <c r="I3885" s="3"/>
      <c r="J3885" s="3"/>
      <c r="K3885" s="3"/>
      <c r="L3885" s="3"/>
      <c r="N3885" s="121"/>
    </row>
    <row r="3886" spans="1:14" x14ac:dyDescent="0.35">
      <c r="A3886" s="3"/>
      <c r="B3886" s="3"/>
      <c r="C3886" s="3"/>
      <c r="D3886" s="3"/>
      <c r="E3886" s="3"/>
      <c r="F3886" s="3"/>
      <c r="G3886" s="3"/>
      <c r="H3886" s="3"/>
      <c r="I3886" s="3"/>
      <c r="J3886" s="3"/>
      <c r="K3886" s="3"/>
      <c r="L3886" s="3"/>
      <c r="N3886" s="121"/>
    </row>
    <row r="3887" spans="1:14" x14ac:dyDescent="0.35">
      <c r="A3887" s="3"/>
      <c r="B3887" s="3"/>
      <c r="C3887" s="3"/>
      <c r="D3887" s="3"/>
      <c r="E3887" s="3"/>
      <c r="F3887" s="3"/>
      <c r="G3887" s="3"/>
      <c r="H3887" s="3"/>
      <c r="I3887" s="3"/>
      <c r="J3887" s="3"/>
      <c r="K3887" s="3"/>
      <c r="L3887" s="3"/>
      <c r="N3887" s="121"/>
    </row>
    <row r="3888" spans="1:14" x14ac:dyDescent="0.35">
      <c r="A3888" s="3"/>
      <c r="B3888" s="3"/>
      <c r="C3888" s="3"/>
      <c r="D3888" s="3"/>
      <c r="E3888" s="3"/>
      <c r="F3888" s="3"/>
      <c r="G3888" s="3"/>
      <c r="H3888" s="3"/>
      <c r="I3888" s="3"/>
      <c r="J3888" s="3"/>
      <c r="K3888" s="3"/>
      <c r="L3888" s="3"/>
      <c r="N3888" s="121"/>
    </row>
    <row r="3889" spans="1:14" x14ac:dyDescent="0.35">
      <c r="A3889" s="3"/>
      <c r="B3889" s="3"/>
      <c r="C3889" s="3"/>
      <c r="D3889" s="3"/>
      <c r="E3889" s="3"/>
      <c r="F3889" s="3"/>
      <c r="G3889" s="3"/>
      <c r="H3889" s="3"/>
      <c r="I3889" s="3"/>
      <c r="J3889" s="3"/>
      <c r="K3889" s="3"/>
      <c r="L3889" s="3"/>
      <c r="N3889" s="121"/>
    </row>
    <row r="3890" spans="1:14" x14ac:dyDescent="0.35">
      <c r="A3890" s="3"/>
      <c r="B3890" s="3"/>
      <c r="C3890" s="3"/>
      <c r="D3890" s="3"/>
      <c r="E3890" s="3"/>
      <c r="F3890" s="3"/>
      <c r="G3890" s="3"/>
      <c r="H3890" s="3"/>
      <c r="I3890" s="3"/>
      <c r="J3890" s="3"/>
      <c r="K3890" s="3"/>
      <c r="L3890" s="3"/>
      <c r="N3890" s="121"/>
    </row>
    <row r="3891" spans="1:14" x14ac:dyDescent="0.35">
      <c r="A3891" s="3"/>
      <c r="B3891" s="3"/>
      <c r="C3891" s="3"/>
      <c r="D3891" s="3"/>
      <c r="E3891" s="3"/>
      <c r="F3891" s="3"/>
      <c r="G3891" s="3"/>
      <c r="H3891" s="3"/>
      <c r="I3891" s="3"/>
      <c r="J3891" s="3"/>
      <c r="K3891" s="3"/>
      <c r="L3891" s="3"/>
      <c r="N3891" s="121"/>
    </row>
    <row r="3892" spans="1:14" x14ac:dyDescent="0.35">
      <c r="A3892" s="3"/>
      <c r="B3892" s="3"/>
      <c r="C3892" s="3"/>
      <c r="D3892" s="3"/>
      <c r="E3892" s="3"/>
      <c r="F3892" s="3"/>
      <c r="G3892" s="3"/>
      <c r="H3892" s="3"/>
      <c r="I3892" s="3"/>
      <c r="J3892" s="3"/>
      <c r="K3892" s="3"/>
      <c r="L3892" s="3"/>
      <c r="N3892" s="121"/>
    </row>
    <row r="3893" spans="1:14" x14ac:dyDescent="0.35">
      <c r="A3893" s="3"/>
      <c r="B3893" s="3"/>
      <c r="C3893" s="3"/>
      <c r="D3893" s="3"/>
      <c r="E3893" s="3"/>
      <c r="F3893" s="3"/>
      <c r="G3893" s="3"/>
      <c r="H3893" s="3"/>
      <c r="I3893" s="3"/>
      <c r="J3893" s="3"/>
      <c r="K3893" s="3"/>
      <c r="L3893" s="3"/>
      <c r="N3893" s="121"/>
    </row>
    <row r="3894" spans="1:14" x14ac:dyDescent="0.35">
      <c r="A3894" s="3"/>
      <c r="B3894" s="3"/>
      <c r="C3894" s="3"/>
      <c r="D3894" s="3"/>
      <c r="E3894" s="3"/>
      <c r="F3894" s="3"/>
      <c r="G3894" s="3"/>
      <c r="H3894" s="3"/>
      <c r="I3894" s="3"/>
      <c r="J3894" s="3"/>
      <c r="K3894" s="3"/>
      <c r="L3894" s="3"/>
      <c r="N3894" s="121"/>
    </row>
    <row r="3895" spans="1:14" x14ac:dyDescent="0.35">
      <c r="A3895" s="3"/>
      <c r="B3895" s="3"/>
      <c r="C3895" s="3"/>
      <c r="D3895" s="3"/>
      <c r="E3895" s="3"/>
      <c r="F3895" s="3"/>
      <c r="G3895" s="3"/>
      <c r="H3895" s="3"/>
      <c r="I3895" s="3"/>
      <c r="J3895" s="3"/>
      <c r="K3895" s="3"/>
      <c r="L3895" s="3"/>
      <c r="N3895" s="121"/>
    </row>
    <row r="3896" spans="1:14" x14ac:dyDescent="0.35">
      <c r="A3896" s="3"/>
      <c r="B3896" s="3"/>
      <c r="C3896" s="3"/>
      <c r="D3896" s="3"/>
      <c r="E3896" s="3"/>
      <c r="F3896" s="3"/>
      <c r="G3896" s="3"/>
      <c r="H3896" s="3"/>
      <c r="I3896" s="3"/>
      <c r="J3896" s="3"/>
      <c r="K3896" s="3"/>
      <c r="L3896" s="3"/>
      <c r="N3896" s="121"/>
    </row>
    <row r="3897" spans="1:14" x14ac:dyDescent="0.35">
      <c r="A3897" s="3"/>
      <c r="B3897" s="3"/>
      <c r="C3897" s="3"/>
      <c r="D3897" s="3"/>
      <c r="E3897" s="3"/>
      <c r="F3897" s="3"/>
      <c r="G3897" s="3"/>
      <c r="H3897" s="3"/>
      <c r="I3897" s="3"/>
      <c r="J3897" s="3"/>
      <c r="K3897" s="3"/>
      <c r="L3897" s="3"/>
      <c r="N3897" s="121"/>
    </row>
    <row r="3898" spans="1:14" x14ac:dyDescent="0.35">
      <c r="A3898" s="3"/>
      <c r="B3898" s="3"/>
      <c r="C3898" s="3"/>
      <c r="D3898" s="3"/>
      <c r="E3898" s="3"/>
      <c r="F3898" s="3"/>
      <c r="G3898" s="3"/>
      <c r="H3898" s="3"/>
      <c r="I3898" s="3"/>
      <c r="J3898" s="3"/>
      <c r="K3898" s="3"/>
      <c r="L3898" s="3"/>
      <c r="N3898" s="121"/>
    </row>
    <row r="3899" spans="1:14" x14ac:dyDescent="0.35">
      <c r="A3899" s="3"/>
      <c r="B3899" s="3"/>
      <c r="C3899" s="3"/>
      <c r="D3899" s="3"/>
      <c r="E3899" s="3"/>
      <c r="F3899" s="3"/>
      <c r="G3899" s="3"/>
      <c r="H3899" s="3"/>
      <c r="I3899" s="3"/>
      <c r="J3899" s="3"/>
      <c r="K3899" s="3"/>
      <c r="L3899" s="3"/>
      <c r="N3899" s="121"/>
    </row>
    <row r="3900" spans="1:14" x14ac:dyDescent="0.35">
      <c r="A3900" s="3"/>
      <c r="B3900" s="3"/>
      <c r="C3900" s="3"/>
      <c r="D3900" s="3"/>
      <c r="E3900" s="3"/>
      <c r="F3900" s="3"/>
      <c r="G3900" s="3"/>
      <c r="H3900" s="3"/>
      <c r="I3900" s="3"/>
      <c r="J3900" s="3"/>
      <c r="K3900" s="3"/>
      <c r="L3900" s="3"/>
      <c r="N3900" s="121"/>
    </row>
    <row r="3901" spans="1:14" x14ac:dyDescent="0.35">
      <c r="A3901" s="3"/>
      <c r="B3901" s="3"/>
      <c r="C3901" s="3"/>
      <c r="D3901" s="3"/>
      <c r="E3901" s="3"/>
      <c r="F3901" s="3"/>
      <c r="G3901" s="3"/>
      <c r="H3901" s="3"/>
      <c r="I3901" s="3"/>
      <c r="J3901" s="3"/>
      <c r="K3901" s="3"/>
      <c r="L3901" s="3"/>
      <c r="N3901" s="121"/>
    </row>
    <row r="3902" spans="1:14" x14ac:dyDescent="0.35">
      <c r="A3902" s="3"/>
      <c r="B3902" s="3"/>
      <c r="C3902" s="3"/>
      <c r="D3902" s="3"/>
      <c r="E3902" s="3"/>
      <c r="F3902" s="3"/>
      <c r="G3902" s="3"/>
      <c r="H3902" s="3"/>
      <c r="I3902" s="3"/>
      <c r="J3902" s="3"/>
      <c r="K3902" s="3"/>
      <c r="L3902" s="3"/>
      <c r="N3902" s="121"/>
    </row>
    <row r="3903" spans="1:14" x14ac:dyDescent="0.35">
      <c r="A3903" s="3"/>
      <c r="B3903" s="3"/>
      <c r="C3903" s="3"/>
      <c r="D3903" s="3"/>
      <c r="E3903" s="3"/>
      <c r="F3903" s="3"/>
      <c r="G3903" s="3"/>
      <c r="H3903" s="3"/>
      <c r="I3903" s="3"/>
      <c r="J3903" s="3"/>
      <c r="K3903" s="3"/>
      <c r="L3903" s="3"/>
      <c r="N3903" s="121"/>
    </row>
    <row r="3904" spans="1:14" x14ac:dyDescent="0.35">
      <c r="A3904" s="3"/>
      <c r="B3904" s="3"/>
      <c r="C3904" s="3"/>
      <c r="D3904" s="3"/>
      <c r="E3904" s="3"/>
      <c r="F3904" s="3"/>
      <c r="G3904" s="3"/>
      <c r="H3904" s="3"/>
      <c r="I3904" s="3"/>
      <c r="J3904" s="3"/>
      <c r="K3904" s="3"/>
      <c r="L3904" s="3"/>
      <c r="N3904" s="121"/>
    </row>
    <row r="3905" spans="1:14" x14ac:dyDescent="0.3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N3905" s="121"/>
    </row>
    <row r="3906" spans="1:14" x14ac:dyDescent="0.3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  <c r="L3906" s="3"/>
      <c r="N3906" s="121"/>
    </row>
    <row r="3907" spans="1:14" x14ac:dyDescent="0.35">
      <c r="A3907" s="3"/>
      <c r="B3907" s="3"/>
      <c r="C3907" s="3"/>
      <c r="D3907" s="3"/>
      <c r="E3907" s="3"/>
      <c r="F3907" s="3"/>
      <c r="G3907" s="3"/>
      <c r="H3907" s="3"/>
      <c r="I3907" s="3"/>
      <c r="J3907" s="3"/>
      <c r="K3907" s="3"/>
      <c r="L3907" s="3"/>
      <c r="N3907" s="121"/>
    </row>
    <row r="3908" spans="1:14" x14ac:dyDescent="0.35">
      <c r="A3908" s="3"/>
      <c r="B3908" s="3"/>
      <c r="C3908" s="3"/>
      <c r="D3908" s="3"/>
      <c r="E3908" s="3"/>
      <c r="F3908" s="3"/>
      <c r="G3908" s="3"/>
      <c r="H3908" s="3"/>
      <c r="I3908" s="3"/>
      <c r="J3908" s="3"/>
      <c r="K3908" s="3"/>
      <c r="L3908" s="3"/>
      <c r="N3908" s="121"/>
    </row>
    <row r="3909" spans="1:14" x14ac:dyDescent="0.35">
      <c r="A3909" s="3"/>
      <c r="B3909" s="3"/>
      <c r="C3909" s="3"/>
      <c r="D3909" s="3"/>
      <c r="E3909" s="3"/>
      <c r="F3909" s="3"/>
      <c r="G3909" s="3"/>
      <c r="H3909" s="3"/>
      <c r="I3909" s="3"/>
      <c r="J3909" s="3"/>
      <c r="K3909" s="3"/>
      <c r="L3909" s="3"/>
      <c r="N3909" s="121"/>
    </row>
    <row r="3910" spans="1:14" x14ac:dyDescent="0.35">
      <c r="A3910" s="3"/>
      <c r="B3910" s="3"/>
      <c r="C3910" s="3"/>
      <c r="D3910" s="3"/>
      <c r="E3910" s="3"/>
      <c r="F3910" s="3"/>
      <c r="G3910" s="3"/>
      <c r="H3910" s="3"/>
      <c r="I3910" s="3"/>
      <c r="J3910" s="3"/>
      <c r="K3910" s="3"/>
      <c r="L3910" s="3"/>
      <c r="N3910" s="121"/>
    </row>
    <row r="3911" spans="1:14" x14ac:dyDescent="0.35">
      <c r="A3911" s="3"/>
      <c r="B3911" s="3"/>
      <c r="C3911" s="3"/>
      <c r="D3911" s="3"/>
      <c r="E3911" s="3"/>
      <c r="F3911" s="3"/>
      <c r="G3911" s="3"/>
      <c r="H3911" s="3"/>
      <c r="I3911" s="3"/>
      <c r="J3911" s="3"/>
      <c r="K3911" s="3"/>
      <c r="L3911" s="3"/>
      <c r="N3911" s="121"/>
    </row>
    <row r="3912" spans="1:14" x14ac:dyDescent="0.35">
      <c r="A3912" s="3"/>
      <c r="B3912" s="3"/>
      <c r="C3912" s="3"/>
      <c r="D3912" s="3"/>
      <c r="E3912" s="3"/>
      <c r="F3912" s="3"/>
      <c r="G3912" s="3"/>
      <c r="H3912" s="3"/>
      <c r="I3912" s="3"/>
      <c r="J3912" s="3"/>
      <c r="K3912" s="3"/>
      <c r="L3912" s="3"/>
      <c r="N3912" s="121"/>
    </row>
    <row r="3913" spans="1:14" x14ac:dyDescent="0.35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N3913" s="121"/>
    </row>
    <row r="3914" spans="1:14" x14ac:dyDescent="0.35">
      <c r="A3914" s="3"/>
      <c r="B3914" s="3"/>
      <c r="C3914" s="3"/>
      <c r="D3914" s="3"/>
      <c r="E3914" s="3"/>
      <c r="F3914" s="3"/>
      <c r="G3914" s="3"/>
      <c r="H3914" s="3"/>
      <c r="I3914" s="3"/>
      <c r="J3914" s="3"/>
      <c r="K3914" s="3"/>
      <c r="L3914" s="3"/>
      <c r="N3914" s="121"/>
    </row>
    <row r="3915" spans="1:14" x14ac:dyDescent="0.35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N3915" s="121"/>
    </row>
    <row r="3916" spans="1:14" x14ac:dyDescent="0.35">
      <c r="A3916" s="3"/>
      <c r="B3916" s="3"/>
      <c r="C3916" s="3"/>
      <c r="D3916" s="3"/>
      <c r="E3916" s="3"/>
      <c r="F3916" s="3"/>
      <c r="G3916" s="3"/>
      <c r="H3916" s="3"/>
      <c r="I3916" s="3"/>
      <c r="J3916" s="3"/>
      <c r="K3916" s="3"/>
      <c r="L3916" s="3"/>
      <c r="N3916" s="121"/>
    </row>
    <row r="3917" spans="1:14" x14ac:dyDescent="0.35">
      <c r="A3917" s="3"/>
      <c r="B3917" s="3"/>
      <c r="C3917" s="3"/>
      <c r="D3917" s="3"/>
      <c r="E3917" s="3"/>
      <c r="F3917" s="3"/>
      <c r="G3917" s="3"/>
      <c r="H3917" s="3"/>
      <c r="I3917" s="3"/>
      <c r="J3917" s="3"/>
      <c r="K3917" s="3"/>
      <c r="L3917" s="3"/>
      <c r="N3917" s="121"/>
    </row>
    <row r="3918" spans="1:14" x14ac:dyDescent="0.35">
      <c r="A3918" s="3"/>
      <c r="B3918" s="3"/>
      <c r="C3918" s="3"/>
      <c r="D3918" s="3"/>
      <c r="E3918" s="3"/>
      <c r="F3918" s="3"/>
      <c r="G3918" s="3"/>
      <c r="H3918" s="3"/>
      <c r="I3918" s="3"/>
      <c r="J3918" s="3"/>
      <c r="K3918" s="3"/>
      <c r="L3918" s="3"/>
      <c r="N3918" s="121"/>
    </row>
    <row r="3919" spans="1:14" x14ac:dyDescent="0.35">
      <c r="A3919" s="3"/>
      <c r="B3919" s="3"/>
      <c r="C3919" s="3"/>
      <c r="D3919" s="3"/>
      <c r="E3919" s="3"/>
      <c r="F3919" s="3"/>
      <c r="G3919" s="3"/>
      <c r="H3919" s="3"/>
      <c r="I3919" s="3"/>
      <c r="J3919" s="3"/>
      <c r="K3919" s="3"/>
      <c r="L3919" s="3"/>
      <c r="N3919" s="121"/>
    </row>
    <row r="3920" spans="1:14" x14ac:dyDescent="0.35">
      <c r="A3920" s="3"/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N3920" s="121"/>
    </row>
    <row r="3921" spans="1:14" x14ac:dyDescent="0.35">
      <c r="A3921" s="3"/>
      <c r="B3921" s="3"/>
      <c r="C3921" s="3"/>
      <c r="D3921" s="3"/>
      <c r="E3921" s="3"/>
      <c r="F3921" s="3"/>
      <c r="G3921" s="3"/>
      <c r="H3921" s="3"/>
      <c r="I3921" s="3"/>
      <c r="J3921" s="3"/>
      <c r="K3921" s="3"/>
      <c r="L3921" s="3"/>
      <c r="N3921" s="121"/>
    </row>
    <row r="3922" spans="1:14" x14ac:dyDescent="0.35">
      <c r="A3922" s="3"/>
      <c r="B3922" s="3"/>
      <c r="C3922" s="3"/>
      <c r="D3922" s="3"/>
      <c r="E3922" s="3"/>
      <c r="F3922" s="3"/>
      <c r="G3922" s="3"/>
      <c r="H3922" s="3"/>
      <c r="I3922" s="3"/>
      <c r="J3922" s="3"/>
      <c r="K3922" s="3"/>
      <c r="L3922" s="3"/>
      <c r="N3922" s="121"/>
    </row>
    <row r="3923" spans="1:14" x14ac:dyDescent="0.35">
      <c r="A3923" s="3"/>
      <c r="B3923" s="3"/>
      <c r="C3923" s="3"/>
      <c r="D3923" s="3"/>
      <c r="E3923" s="3"/>
      <c r="F3923" s="3"/>
      <c r="G3923" s="3"/>
      <c r="H3923" s="3"/>
      <c r="I3923" s="3"/>
      <c r="J3923" s="3"/>
      <c r="K3923" s="3"/>
      <c r="L3923" s="3"/>
      <c r="N3923" s="121"/>
    </row>
    <row r="3924" spans="1:14" x14ac:dyDescent="0.35">
      <c r="A3924" s="3"/>
      <c r="B3924" s="3"/>
      <c r="C3924" s="3"/>
      <c r="D3924" s="3"/>
      <c r="E3924" s="3"/>
      <c r="F3924" s="3"/>
      <c r="G3924" s="3"/>
      <c r="H3924" s="3"/>
      <c r="I3924" s="3"/>
      <c r="J3924" s="3"/>
      <c r="K3924" s="3"/>
      <c r="L3924" s="3"/>
      <c r="N3924" s="121"/>
    </row>
    <row r="3925" spans="1:14" x14ac:dyDescent="0.35">
      <c r="A3925" s="3"/>
      <c r="B3925" s="3"/>
      <c r="C3925" s="3"/>
      <c r="D3925" s="3"/>
      <c r="E3925" s="3"/>
      <c r="F3925" s="3"/>
      <c r="G3925" s="3"/>
      <c r="H3925" s="3"/>
      <c r="I3925" s="3"/>
      <c r="J3925" s="3"/>
      <c r="K3925" s="3"/>
      <c r="L3925" s="3"/>
      <c r="N3925" s="121"/>
    </row>
    <row r="3926" spans="1:14" x14ac:dyDescent="0.35">
      <c r="A3926" s="3"/>
      <c r="B3926" s="3"/>
      <c r="C3926" s="3"/>
      <c r="D3926" s="3"/>
      <c r="E3926" s="3"/>
      <c r="F3926" s="3"/>
      <c r="G3926" s="3"/>
      <c r="H3926" s="3"/>
      <c r="I3926" s="3"/>
      <c r="J3926" s="3"/>
      <c r="K3926" s="3"/>
      <c r="L3926" s="3"/>
      <c r="N3926" s="121"/>
    </row>
    <row r="3927" spans="1:14" x14ac:dyDescent="0.35">
      <c r="A3927" s="3"/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N3927" s="121"/>
    </row>
    <row r="3928" spans="1:14" x14ac:dyDescent="0.35">
      <c r="A3928" s="3"/>
      <c r="B3928" s="3"/>
      <c r="C3928" s="3"/>
      <c r="D3928" s="3"/>
      <c r="E3928" s="3"/>
      <c r="F3928" s="3"/>
      <c r="G3928" s="3"/>
      <c r="H3928" s="3"/>
      <c r="I3928" s="3"/>
      <c r="J3928" s="3"/>
      <c r="K3928" s="3"/>
      <c r="L3928" s="3"/>
      <c r="N3928" s="121"/>
    </row>
    <row r="3929" spans="1:14" x14ac:dyDescent="0.35">
      <c r="A3929" s="3"/>
      <c r="B3929" s="3"/>
      <c r="C3929" s="3"/>
      <c r="D3929" s="3"/>
      <c r="E3929" s="3"/>
      <c r="F3929" s="3"/>
      <c r="G3929" s="3"/>
      <c r="H3929" s="3"/>
      <c r="I3929" s="3"/>
      <c r="J3929" s="3"/>
      <c r="K3929" s="3"/>
      <c r="L3929" s="3"/>
      <c r="N3929" s="121"/>
    </row>
    <row r="3930" spans="1:14" x14ac:dyDescent="0.35">
      <c r="A3930" s="3"/>
      <c r="B3930" s="3"/>
      <c r="C3930" s="3"/>
      <c r="D3930" s="3"/>
      <c r="E3930" s="3"/>
      <c r="F3930" s="3"/>
      <c r="G3930" s="3"/>
      <c r="H3930" s="3"/>
      <c r="I3930" s="3"/>
      <c r="J3930" s="3"/>
      <c r="K3930" s="3"/>
      <c r="L3930" s="3"/>
      <c r="N3930" s="121"/>
    </row>
    <row r="3931" spans="1:14" x14ac:dyDescent="0.35">
      <c r="A3931" s="3"/>
      <c r="B3931" s="3"/>
      <c r="C3931" s="3"/>
      <c r="D3931" s="3"/>
      <c r="E3931" s="3"/>
      <c r="F3931" s="3"/>
      <c r="G3931" s="3"/>
      <c r="H3931" s="3"/>
      <c r="I3931" s="3"/>
      <c r="J3931" s="3"/>
      <c r="K3931" s="3"/>
      <c r="L3931" s="3"/>
      <c r="N3931" s="121"/>
    </row>
    <row r="3932" spans="1:14" x14ac:dyDescent="0.35">
      <c r="A3932" s="3"/>
      <c r="B3932" s="3"/>
      <c r="C3932" s="3"/>
      <c r="D3932" s="3"/>
      <c r="E3932" s="3"/>
      <c r="F3932" s="3"/>
      <c r="G3932" s="3"/>
      <c r="H3932" s="3"/>
      <c r="I3932" s="3"/>
      <c r="J3932" s="3"/>
      <c r="K3932" s="3"/>
      <c r="L3932" s="3"/>
      <c r="N3932" s="121"/>
    </row>
    <row r="3933" spans="1:14" x14ac:dyDescent="0.35">
      <c r="A3933" s="3"/>
      <c r="B3933" s="3"/>
      <c r="C3933" s="3"/>
      <c r="D3933" s="3"/>
      <c r="E3933" s="3"/>
      <c r="F3933" s="3"/>
      <c r="G3933" s="3"/>
      <c r="H3933" s="3"/>
      <c r="I3933" s="3"/>
      <c r="J3933" s="3"/>
      <c r="K3933" s="3"/>
      <c r="L3933" s="3"/>
      <c r="N3933" s="121"/>
    </row>
    <row r="3934" spans="1:14" x14ac:dyDescent="0.35">
      <c r="A3934" s="3"/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N3934" s="121"/>
    </row>
    <row r="3935" spans="1:14" x14ac:dyDescent="0.35">
      <c r="A3935" s="3"/>
      <c r="B3935" s="3"/>
      <c r="C3935" s="3"/>
      <c r="D3935" s="3"/>
      <c r="E3935" s="3"/>
      <c r="F3935" s="3"/>
      <c r="G3935" s="3"/>
      <c r="H3935" s="3"/>
      <c r="I3935" s="3"/>
      <c r="J3935" s="3"/>
      <c r="K3935" s="3"/>
      <c r="L3935" s="3"/>
      <c r="N3935" s="121"/>
    </row>
    <row r="3936" spans="1:14" x14ac:dyDescent="0.35">
      <c r="A3936" s="3"/>
      <c r="B3936" s="3"/>
      <c r="C3936" s="3"/>
      <c r="D3936" s="3"/>
      <c r="E3936" s="3"/>
      <c r="F3936" s="3"/>
      <c r="G3936" s="3"/>
      <c r="H3936" s="3"/>
      <c r="I3936" s="3"/>
      <c r="J3936" s="3"/>
      <c r="K3936" s="3"/>
      <c r="L3936" s="3"/>
      <c r="N3936" s="121"/>
    </row>
    <row r="3937" spans="1:14" x14ac:dyDescent="0.35">
      <c r="A3937" s="3"/>
      <c r="B3937" s="3"/>
      <c r="C3937" s="3"/>
      <c r="D3937" s="3"/>
      <c r="E3937" s="3"/>
      <c r="F3937" s="3"/>
      <c r="G3937" s="3"/>
      <c r="H3937" s="3"/>
      <c r="I3937" s="3"/>
      <c r="J3937" s="3"/>
      <c r="K3937" s="3"/>
      <c r="L3937" s="3"/>
      <c r="N3937" s="121"/>
    </row>
    <row r="3938" spans="1:14" x14ac:dyDescent="0.35">
      <c r="A3938" s="3"/>
      <c r="B3938" s="3"/>
      <c r="C3938" s="3"/>
      <c r="D3938" s="3"/>
      <c r="E3938" s="3"/>
      <c r="F3938" s="3"/>
      <c r="G3938" s="3"/>
      <c r="H3938" s="3"/>
      <c r="I3938" s="3"/>
      <c r="J3938" s="3"/>
      <c r="K3938" s="3"/>
      <c r="L3938" s="3"/>
      <c r="N3938" s="121"/>
    </row>
    <row r="3939" spans="1:14" x14ac:dyDescent="0.35">
      <c r="A3939" s="3"/>
      <c r="B3939" s="3"/>
      <c r="C3939" s="3"/>
      <c r="D3939" s="3"/>
      <c r="E3939" s="3"/>
      <c r="F3939" s="3"/>
      <c r="G3939" s="3"/>
      <c r="H3939" s="3"/>
      <c r="I3939" s="3"/>
      <c r="J3939" s="3"/>
      <c r="K3939" s="3"/>
      <c r="L3939" s="3"/>
      <c r="N3939" s="121"/>
    </row>
    <row r="3940" spans="1:14" x14ac:dyDescent="0.35">
      <c r="A3940" s="3"/>
      <c r="B3940" s="3"/>
      <c r="C3940" s="3"/>
      <c r="D3940" s="3"/>
      <c r="E3940" s="3"/>
      <c r="F3940" s="3"/>
      <c r="G3940" s="3"/>
      <c r="H3940" s="3"/>
      <c r="I3940" s="3"/>
      <c r="J3940" s="3"/>
      <c r="K3940" s="3"/>
      <c r="L3940" s="3"/>
      <c r="N3940" s="121"/>
    </row>
    <row r="3941" spans="1:14" x14ac:dyDescent="0.35">
      <c r="A3941" s="3"/>
      <c r="B3941" s="3"/>
      <c r="C3941" s="3"/>
      <c r="D3941" s="3"/>
      <c r="E3941" s="3"/>
      <c r="F3941" s="3"/>
      <c r="G3941" s="3"/>
      <c r="H3941" s="3"/>
      <c r="I3941" s="3"/>
      <c r="J3941" s="3"/>
      <c r="K3941" s="3"/>
      <c r="L3941" s="3"/>
      <c r="N3941" s="121"/>
    </row>
    <row r="3942" spans="1:14" x14ac:dyDescent="0.35">
      <c r="A3942" s="3"/>
      <c r="B3942" s="3"/>
      <c r="C3942" s="3"/>
      <c r="D3942" s="3"/>
      <c r="E3942" s="3"/>
      <c r="F3942" s="3"/>
      <c r="G3942" s="3"/>
      <c r="H3942" s="3"/>
      <c r="I3942" s="3"/>
      <c r="J3942" s="3"/>
      <c r="K3942" s="3"/>
      <c r="L3942" s="3"/>
      <c r="N3942" s="121"/>
    </row>
    <row r="3943" spans="1:14" x14ac:dyDescent="0.35">
      <c r="A3943" s="3"/>
      <c r="B3943" s="3"/>
      <c r="C3943" s="3"/>
      <c r="D3943" s="3"/>
      <c r="E3943" s="3"/>
      <c r="F3943" s="3"/>
      <c r="G3943" s="3"/>
      <c r="H3943" s="3"/>
      <c r="I3943" s="3"/>
      <c r="J3943" s="3"/>
      <c r="K3943" s="3"/>
      <c r="L3943" s="3"/>
      <c r="N3943" s="121"/>
    </row>
    <row r="3944" spans="1:14" x14ac:dyDescent="0.35">
      <c r="A3944" s="3"/>
      <c r="B3944" s="3"/>
      <c r="C3944" s="3"/>
      <c r="D3944" s="3"/>
      <c r="E3944" s="3"/>
      <c r="F3944" s="3"/>
      <c r="G3944" s="3"/>
      <c r="H3944" s="3"/>
      <c r="I3944" s="3"/>
      <c r="J3944" s="3"/>
      <c r="K3944" s="3"/>
      <c r="L3944" s="3"/>
      <c r="N3944" s="121"/>
    </row>
    <row r="3945" spans="1:14" x14ac:dyDescent="0.35">
      <c r="A3945" s="3"/>
      <c r="B3945" s="3"/>
      <c r="C3945" s="3"/>
      <c r="D3945" s="3"/>
      <c r="E3945" s="3"/>
      <c r="F3945" s="3"/>
      <c r="G3945" s="3"/>
      <c r="H3945" s="3"/>
      <c r="I3945" s="3"/>
      <c r="J3945" s="3"/>
      <c r="K3945" s="3"/>
      <c r="L3945" s="3"/>
      <c r="N3945" s="121"/>
    </row>
    <row r="3946" spans="1:14" x14ac:dyDescent="0.35">
      <c r="A3946" s="3"/>
      <c r="B3946" s="3"/>
      <c r="C3946" s="3"/>
      <c r="D3946" s="3"/>
      <c r="E3946" s="3"/>
      <c r="F3946" s="3"/>
      <c r="G3946" s="3"/>
      <c r="H3946" s="3"/>
      <c r="I3946" s="3"/>
      <c r="J3946" s="3"/>
      <c r="K3946" s="3"/>
      <c r="L3946" s="3"/>
      <c r="N3946" s="121"/>
    </row>
    <row r="3947" spans="1:14" x14ac:dyDescent="0.35">
      <c r="A3947" s="3"/>
      <c r="B3947" s="3"/>
      <c r="C3947" s="3"/>
      <c r="D3947" s="3"/>
      <c r="E3947" s="3"/>
      <c r="F3947" s="3"/>
      <c r="G3947" s="3"/>
      <c r="H3947" s="3"/>
      <c r="I3947" s="3"/>
      <c r="J3947" s="3"/>
      <c r="K3947" s="3"/>
      <c r="L3947" s="3"/>
      <c r="N3947" s="121"/>
    </row>
    <row r="3948" spans="1:14" x14ac:dyDescent="0.35">
      <c r="A3948" s="3"/>
      <c r="B3948" s="3"/>
      <c r="C3948" s="3"/>
      <c r="D3948" s="3"/>
      <c r="E3948" s="3"/>
      <c r="F3948" s="3"/>
      <c r="G3948" s="3"/>
      <c r="H3948" s="3"/>
      <c r="I3948" s="3"/>
      <c r="J3948" s="3"/>
      <c r="K3948" s="3"/>
      <c r="L3948" s="3"/>
      <c r="N3948" s="121"/>
    </row>
    <row r="3949" spans="1:14" x14ac:dyDescent="0.35">
      <c r="A3949" s="3"/>
      <c r="B3949" s="3"/>
      <c r="C3949" s="3"/>
      <c r="D3949" s="3"/>
      <c r="E3949" s="3"/>
      <c r="F3949" s="3"/>
      <c r="G3949" s="3"/>
      <c r="H3949" s="3"/>
      <c r="I3949" s="3"/>
      <c r="J3949" s="3"/>
      <c r="K3949" s="3"/>
      <c r="L3949" s="3"/>
      <c r="N3949" s="121"/>
    </row>
    <row r="3950" spans="1:14" x14ac:dyDescent="0.35">
      <c r="A3950" s="3"/>
      <c r="B3950" s="3"/>
      <c r="C3950" s="3"/>
      <c r="D3950" s="3"/>
      <c r="E3950" s="3"/>
      <c r="F3950" s="3"/>
      <c r="G3950" s="3"/>
      <c r="H3950" s="3"/>
      <c r="I3950" s="3"/>
      <c r="J3950" s="3"/>
      <c r="K3950" s="3"/>
      <c r="L3950" s="3"/>
      <c r="N3950" s="121"/>
    </row>
    <row r="3951" spans="1:14" x14ac:dyDescent="0.35">
      <c r="A3951" s="3"/>
      <c r="B3951" s="3"/>
      <c r="C3951" s="3"/>
      <c r="D3951" s="3"/>
      <c r="E3951" s="3"/>
      <c r="F3951" s="3"/>
      <c r="G3951" s="3"/>
      <c r="H3951" s="3"/>
      <c r="I3951" s="3"/>
      <c r="J3951" s="3"/>
      <c r="K3951" s="3"/>
      <c r="L3951" s="3"/>
      <c r="N3951" s="121"/>
    </row>
    <row r="3952" spans="1:14" x14ac:dyDescent="0.35">
      <c r="A3952" s="3"/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N3952" s="121"/>
    </row>
    <row r="3953" spans="1:14" x14ac:dyDescent="0.35">
      <c r="A3953" s="3"/>
      <c r="B3953" s="3"/>
      <c r="C3953" s="3"/>
      <c r="D3953" s="3"/>
      <c r="E3953" s="3"/>
      <c r="F3953" s="3"/>
      <c r="G3953" s="3"/>
      <c r="H3953" s="3"/>
      <c r="I3953" s="3"/>
      <c r="J3953" s="3"/>
      <c r="K3953" s="3"/>
      <c r="L3953" s="3"/>
      <c r="N3953" s="121"/>
    </row>
    <row r="3954" spans="1:14" x14ac:dyDescent="0.35">
      <c r="A3954" s="3"/>
      <c r="B3954" s="3"/>
      <c r="C3954" s="3"/>
      <c r="D3954" s="3"/>
      <c r="E3954" s="3"/>
      <c r="F3954" s="3"/>
      <c r="G3954" s="3"/>
      <c r="H3954" s="3"/>
      <c r="I3954" s="3"/>
      <c r="J3954" s="3"/>
      <c r="K3954" s="3"/>
      <c r="L3954" s="3"/>
      <c r="N3954" s="121"/>
    </row>
    <row r="3955" spans="1:14" x14ac:dyDescent="0.35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N3955" s="121"/>
    </row>
    <row r="3956" spans="1:14" x14ac:dyDescent="0.35">
      <c r="A3956" s="3"/>
      <c r="B3956" s="3"/>
      <c r="C3956" s="3"/>
      <c r="D3956" s="3"/>
      <c r="E3956" s="3"/>
      <c r="F3956" s="3"/>
      <c r="G3956" s="3"/>
      <c r="H3956" s="3"/>
      <c r="I3956" s="3"/>
      <c r="J3956" s="3"/>
      <c r="K3956" s="3"/>
      <c r="L3956" s="3"/>
      <c r="N3956" s="121"/>
    </row>
    <row r="3957" spans="1:14" x14ac:dyDescent="0.35">
      <c r="A3957" s="3"/>
      <c r="B3957" s="3"/>
      <c r="C3957" s="3"/>
      <c r="D3957" s="3"/>
      <c r="E3957" s="3"/>
      <c r="F3957" s="3"/>
      <c r="G3957" s="3"/>
      <c r="H3957" s="3"/>
      <c r="I3957" s="3"/>
      <c r="J3957" s="3"/>
      <c r="K3957" s="3"/>
      <c r="L3957" s="3"/>
      <c r="N3957" s="121"/>
    </row>
    <row r="3958" spans="1:14" x14ac:dyDescent="0.35">
      <c r="A3958" s="3"/>
      <c r="B3958" s="3"/>
      <c r="C3958" s="3"/>
      <c r="D3958" s="3"/>
      <c r="E3958" s="3"/>
      <c r="F3958" s="3"/>
      <c r="G3958" s="3"/>
      <c r="H3958" s="3"/>
      <c r="I3958" s="3"/>
      <c r="J3958" s="3"/>
      <c r="K3958" s="3"/>
      <c r="L3958" s="3"/>
      <c r="N3958" s="121"/>
    </row>
    <row r="3959" spans="1:14" x14ac:dyDescent="0.35">
      <c r="A3959" s="3"/>
      <c r="B3959" s="3"/>
      <c r="C3959" s="3"/>
      <c r="D3959" s="3"/>
      <c r="E3959" s="3"/>
      <c r="F3959" s="3"/>
      <c r="G3959" s="3"/>
      <c r="H3959" s="3"/>
      <c r="I3959" s="3"/>
      <c r="J3959" s="3"/>
      <c r="K3959" s="3"/>
      <c r="L3959" s="3"/>
      <c r="N3959" s="121"/>
    </row>
    <row r="3960" spans="1:14" x14ac:dyDescent="0.35">
      <c r="A3960" s="3"/>
      <c r="B3960" s="3"/>
      <c r="C3960" s="3"/>
      <c r="D3960" s="3"/>
      <c r="E3960" s="3"/>
      <c r="F3960" s="3"/>
      <c r="G3960" s="3"/>
      <c r="H3960" s="3"/>
      <c r="I3960" s="3"/>
      <c r="J3960" s="3"/>
      <c r="K3960" s="3"/>
      <c r="L3960" s="3"/>
      <c r="N3960" s="121"/>
    </row>
    <row r="3961" spans="1:14" x14ac:dyDescent="0.35">
      <c r="A3961" s="3"/>
      <c r="B3961" s="3"/>
      <c r="C3961" s="3"/>
      <c r="D3961" s="3"/>
      <c r="E3961" s="3"/>
      <c r="F3961" s="3"/>
      <c r="G3961" s="3"/>
      <c r="H3961" s="3"/>
      <c r="I3961" s="3"/>
      <c r="J3961" s="3"/>
      <c r="K3961" s="3"/>
      <c r="L3961" s="3"/>
      <c r="N3961" s="121"/>
    </row>
    <row r="3962" spans="1:14" x14ac:dyDescent="0.35">
      <c r="A3962" s="3"/>
      <c r="B3962" s="3"/>
      <c r="C3962" s="3"/>
      <c r="D3962" s="3"/>
      <c r="E3962" s="3"/>
      <c r="F3962" s="3"/>
      <c r="G3962" s="3"/>
      <c r="H3962" s="3"/>
      <c r="I3962" s="3"/>
      <c r="J3962" s="3"/>
      <c r="K3962" s="3"/>
      <c r="L3962" s="3"/>
      <c r="N3962" s="121"/>
    </row>
    <row r="3963" spans="1:14" x14ac:dyDescent="0.35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N3963" s="121"/>
    </row>
    <row r="3964" spans="1:14" x14ac:dyDescent="0.35">
      <c r="A3964" s="3"/>
      <c r="B3964" s="3"/>
      <c r="C3964" s="3"/>
      <c r="D3964" s="3"/>
      <c r="E3964" s="3"/>
      <c r="F3964" s="3"/>
      <c r="G3964" s="3"/>
      <c r="H3964" s="3"/>
      <c r="I3964" s="3"/>
      <c r="J3964" s="3"/>
      <c r="K3964" s="3"/>
      <c r="L3964" s="3"/>
      <c r="N3964" s="121"/>
    </row>
    <row r="3965" spans="1:14" x14ac:dyDescent="0.35">
      <c r="A3965" s="3"/>
      <c r="B3965" s="3"/>
      <c r="C3965" s="3"/>
      <c r="D3965" s="3"/>
      <c r="E3965" s="3"/>
      <c r="F3965" s="3"/>
      <c r="G3965" s="3"/>
      <c r="H3965" s="3"/>
      <c r="I3965" s="3"/>
      <c r="J3965" s="3"/>
      <c r="K3965" s="3"/>
      <c r="L3965" s="3"/>
      <c r="N3965" s="121"/>
    </row>
    <row r="3966" spans="1:14" x14ac:dyDescent="0.3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N3966" s="121"/>
    </row>
    <row r="3967" spans="1:14" x14ac:dyDescent="0.3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  <c r="L3967" s="3"/>
      <c r="N3967" s="121"/>
    </row>
    <row r="3968" spans="1:14" x14ac:dyDescent="0.35">
      <c r="A3968" s="3"/>
      <c r="B3968" s="3"/>
      <c r="C3968" s="3"/>
      <c r="D3968" s="3"/>
      <c r="E3968" s="3"/>
      <c r="F3968" s="3"/>
      <c r="G3968" s="3"/>
      <c r="H3968" s="3"/>
      <c r="I3968" s="3"/>
      <c r="J3968" s="3"/>
      <c r="K3968" s="3"/>
      <c r="L3968" s="3"/>
      <c r="N3968" s="121"/>
    </row>
    <row r="3969" spans="1:14" x14ac:dyDescent="0.35">
      <c r="A3969" s="3"/>
      <c r="B3969" s="3"/>
      <c r="C3969" s="3"/>
      <c r="D3969" s="3"/>
      <c r="E3969" s="3"/>
      <c r="F3969" s="3"/>
      <c r="G3969" s="3"/>
      <c r="H3969" s="3"/>
      <c r="I3969" s="3"/>
      <c r="J3969" s="3"/>
      <c r="K3969" s="3"/>
      <c r="L3969" s="3"/>
      <c r="N3969" s="121"/>
    </row>
    <row r="3970" spans="1:14" x14ac:dyDescent="0.35">
      <c r="A3970" s="3"/>
      <c r="B3970" s="3"/>
      <c r="C3970" s="3"/>
      <c r="D3970" s="3"/>
      <c r="E3970" s="3"/>
      <c r="F3970" s="3"/>
      <c r="G3970" s="3"/>
      <c r="H3970" s="3"/>
      <c r="I3970" s="3"/>
      <c r="J3970" s="3"/>
      <c r="K3970" s="3"/>
      <c r="L3970" s="3"/>
      <c r="N3970" s="121"/>
    </row>
    <row r="3971" spans="1:14" x14ac:dyDescent="0.35">
      <c r="A3971" s="3"/>
      <c r="B3971" s="3"/>
      <c r="C3971" s="3"/>
      <c r="D3971" s="3"/>
      <c r="E3971" s="3"/>
      <c r="F3971" s="3"/>
      <c r="G3971" s="3"/>
      <c r="H3971" s="3"/>
      <c r="I3971" s="3"/>
      <c r="J3971" s="3"/>
      <c r="K3971" s="3"/>
      <c r="L3971" s="3"/>
      <c r="N3971" s="121"/>
    </row>
    <row r="3972" spans="1:14" x14ac:dyDescent="0.35">
      <c r="A3972" s="3"/>
      <c r="B3972" s="3"/>
      <c r="C3972" s="3"/>
      <c r="D3972" s="3"/>
      <c r="E3972" s="3"/>
      <c r="F3972" s="3"/>
      <c r="G3972" s="3"/>
      <c r="H3972" s="3"/>
      <c r="I3972" s="3"/>
      <c r="J3972" s="3"/>
      <c r="K3972" s="3"/>
      <c r="L3972" s="3"/>
      <c r="N3972" s="121"/>
    </row>
    <row r="3973" spans="1:14" x14ac:dyDescent="0.35">
      <c r="A3973" s="3"/>
      <c r="B3973" s="3"/>
      <c r="C3973" s="3"/>
      <c r="D3973" s="3"/>
      <c r="E3973" s="3"/>
      <c r="F3973" s="3"/>
      <c r="G3973" s="3"/>
      <c r="H3973" s="3"/>
      <c r="I3973" s="3"/>
      <c r="J3973" s="3"/>
      <c r="K3973" s="3"/>
      <c r="L3973" s="3"/>
      <c r="N3973" s="121"/>
    </row>
    <row r="3974" spans="1:14" x14ac:dyDescent="0.35">
      <c r="A3974" s="3"/>
      <c r="B3974" s="3"/>
      <c r="C3974" s="3"/>
      <c r="D3974" s="3"/>
      <c r="E3974" s="3"/>
      <c r="F3974" s="3"/>
      <c r="G3974" s="3"/>
      <c r="H3974" s="3"/>
      <c r="I3974" s="3"/>
      <c r="J3974" s="3"/>
      <c r="K3974" s="3"/>
      <c r="L3974" s="3"/>
      <c r="N3974" s="121"/>
    </row>
    <row r="3975" spans="1:14" x14ac:dyDescent="0.35">
      <c r="A3975" s="3"/>
      <c r="B3975" s="3"/>
      <c r="C3975" s="3"/>
      <c r="D3975" s="3"/>
      <c r="E3975" s="3"/>
      <c r="F3975" s="3"/>
      <c r="G3975" s="3"/>
      <c r="H3975" s="3"/>
      <c r="I3975" s="3"/>
      <c r="J3975" s="3"/>
      <c r="K3975" s="3"/>
      <c r="L3975" s="3"/>
      <c r="N3975" s="121"/>
    </row>
    <row r="3976" spans="1:14" x14ac:dyDescent="0.35">
      <c r="A3976" s="3"/>
      <c r="B3976" s="3"/>
      <c r="C3976" s="3"/>
      <c r="D3976" s="3"/>
      <c r="E3976" s="3"/>
      <c r="F3976" s="3"/>
      <c r="G3976" s="3"/>
      <c r="H3976" s="3"/>
      <c r="I3976" s="3"/>
      <c r="J3976" s="3"/>
      <c r="K3976" s="3"/>
      <c r="L3976" s="3"/>
      <c r="N3976" s="121"/>
    </row>
    <row r="3977" spans="1:14" x14ac:dyDescent="0.35">
      <c r="A3977" s="3"/>
      <c r="B3977" s="3"/>
      <c r="C3977" s="3"/>
      <c r="D3977" s="3"/>
      <c r="E3977" s="3"/>
      <c r="F3977" s="3"/>
      <c r="G3977" s="3"/>
      <c r="H3977" s="3"/>
      <c r="I3977" s="3"/>
      <c r="J3977" s="3"/>
      <c r="K3977" s="3"/>
      <c r="L3977" s="3"/>
      <c r="N3977" s="121"/>
    </row>
    <row r="3978" spans="1:14" x14ac:dyDescent="0.35">
      <c r="A3978" s="3"/>
      <c r="B3978" s="3"/>
      <c r="C3978" s="3"/>
      <c r="D3978" s="3"/>
      <c r="E3978" s="3"/>
      <c r="F3978" s="3"/>
      <c r="G3978" s="3"/>
      <c r="H3978" s="3"/>
      <c r="I3978" s="3"/>
      <c r="J3978" s="3"/>
      <c r="K3978" s="3"/>
      <c r="L3978" s="3"/>
      <c r="N3978" s="121"/>
    </row>
    <row r="3979" spans="1:14" x14ac:dyDescent="0.35">
      <c r="A3979" s="3"/>
      <c r="B3979" s="3"/>
      <c r="C3979" s="3"/>
      <c r="D3979" s="3"/>
      <c r="E3979" s="3"/>
      <c r="F3979" s="3"/>
      <c r="G3979" s="3"/>
      <c r="H3979" s="3"/>
      <c r="I3979" s="3"/>
      <c r="J3979" s="3"/>
      <c r="K3979" s="3"/>
      <c r="L3979" s="3"/>
      <c r="N3979" s="121"/>
    </row>
    <row r="3980" spans="1:14" x14ac:dyDescent="0.35">
      <c r="A3980" s="3"/>
      <c r="B3980" s="3"/>
      <c r="C3980" s="3"/>
      <c r="D3980" s="3"/>
      <c r="E3980" s="3"/>
      <c r="F3980" s="3"/>
      <c r="G3980" s="3"/>
      <c r="H3980" s="3"/>
      <c r="I3980" s="3"/>
      <c r="J3980" s="3"/>
      <c r="K3980" s="3"/>
      <c r="L3980" s="3"/>
      <c r="N3980" s="121"/>
    </row>
    <row r="3981" spans="1:14" x14ac:dyDescent="0.35">
      <c r="A3981" s="3"/>
      <c r="B3981" s="3"/>
      <c r="C3981" s="3"/>
      <c r="D3981" s="3"/>
      <c r="E3981" s="3"/>
      <c r="F3981" s="3"/>
      <c r="G3981" s="3"/>
      <c r="H3981" s="3"/>
      <c r="I3981" s="3"/>
      <c r="J3981" s="3"/>
      <c r="K3981" s="3"/>
      <c r="L3981" s="3"/>
      <c r="N3981" s="121"/>
    </row>
    <row r="3982" spans="1:14" x14ac:dyDescent="0.35">
      <c r="A3982" s="3"/>
      <c r="B3982" s="3"/>
      <c r="C3982" s="3"/>
      <c r="D3982" s="3"/>
      <c r="E3982" s="3"/>
      <c r="F3982" s="3"/>
      <c r="G3982" s="3"/>
      <c r="H3982" s="3"/>
      <c r="I3982" s="3"/>
      <c r="J3982" s="3"/>
      <c r="K3982" s="3"/>
      <c r="L3982" s="3"/>
      <c r="N3982" s="121"/>
    </row>
    <row r="3983" spans="1:14" x14ac:dyDescent="0.35">
      <c r="A3983" s="3"/>
      <c r="B3983" s="3"/>
      <c r="C3983" s="3"/>
      <c r="D3983" s="3"/>
      <c r="E3983" s="3"/>
      <c r="F3983" s="3"/>
      <c r="G3983" s="3"/>
      <c r="H3983" s="3"/>
      <c r="I3983" s="3"/>
      <c r="J3983" s="3"/>
      <c r="K3983" s="3"/>
      <c r="L3983" s="3"/>
      <c r="N3983" s="121"/>
    </row>
    <row r="3984" spans="1:14" x14ac:dyDescent="0.35">
      <c r="A3984" s="3"/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N3984" s="121"/>
    </row>
    <row r="3985" spans="1:14" x14ac:dyDescent="0.35">
      <c r="A3985" s="3"/>
      <c r="B3985" s="3"/>
      <c r="C3985" s="3"/>
      <c r="D3985" s="3"/>
      <c r="E3985" s="3"/>
      <c r="F3985" s="3"/>
      <c r="G3985" s="3"/>
      <c r="H3985" s="3"/>
      <c r="I3985" s="3"/>
      <c r="J3985" s="3"/>
      <c r="K3985" s="3"/>
      <c r="L3985" s="3"/>
      <c r="N3985" s="121"/>
    </row>
    <row r="3986" spans="1:14" x14ac:dyDescent="0.35">
      <c r="A3986" s="3"/>
      <c r="B3986" s="3"/>
      <c r="C3986" s="3"/>
      <c r="D3986" s="3"/>
      <c r="E3986" s="3"/>
      <c r="F3986" s="3"/>
      <c r="G3986" s="3"/>
      <c r="H3986" s="3"/>
      <c r="I3986" s="3"/>
      <c r="J3986" s="3"/>
      <c r="K3986" s="3"/>
      <c r="L3986" s="3"/>
      <c r="N3986" s="121"/>
    </row>
    <row r="3987" spans="1:14" x14ac:dyDescent="0.35">
      <c r="A3987" s="3"/>
      <c r="B3987" s="3"/>
      <c r="C3987" s="3"/>
      <c r="D3987" s="3"/>
      <c r="E3987" s="3"/>
      <c r="F3987" s="3"/>
      <c r="G3987" s="3"/>
      <c r="H3987" s="3"/>
      <c r="I3987" s="3"/>
      <c r="J3987" s="3"/>
      <c r="K3987" s="3"/>
      <c r="L3987" s="3"/>
      <c r="N3987" s="121"/>
    </row>
    <row r="3988" spans="1:14" x14ac:dyDescent="0.35">
      <c r="A3988" s="3"/>
      <c r="B3988" s="3"/>
      <c r="C3988" s="3"/>
      <c r="D3988" s="3"/>
      <c r="E3988" s="3"/>
      <c r="F3988" s="3"/>
      <c r="G3988" s="3"/>
      <c r="H3988" s="3"/>
      <c r="I3988" s="3"/>
      <c r="J3988" s="3"/>
      <c r="K3988" s="3"/>
      <c r="L3988" s="3"/>
      <c r="N3988" s="121"/>
    </row>
    <row r="3989" spans="1:14" x14ac:dyDescent="0.35">
      <c r="A3989" s="3"/>
      <c r="B3989" s="3"/>
      <c r="C3989" s="3"/>
      <c r="D3989" s="3"/>
      <c r="E3989" s="3"/>
      <c r="F3989" s="3"/>
      <c r="G3989" s="3"/>
      <c r="H3989" s="3"/>
      <c r="I3989" s="3"/>
      <c r="J3989" s="3"/>
      <c r="K3989" s="3"/>
      <c r="L3989" s="3"/>
      <c r="N3989" s="121"/>
    </row>
    <row r="3990" spans="1:14" x14ac:dyDescent="0.35">
      <c r="A3990" s="3"/>
      <c r="B3990" s="3"/>
      <c r="C3990" s="3"/>
      <c r="D3990" s="3"/>
      <c r="E3990" s="3"/>
      <c r="F3990" s="3"/>
      <c r="G3990" s="3"/>
      <c r="H3990" s="3"/>
      <c r="I3990" s="3"/>
      <c r="J3990" s="3"/>
      <c r="K3990" s="3"/>
      <c r="L3990" s="3"/>
      <c r="N3990" s="121"/>
    </row>
    <row r="3991" spans="1:14" x14ac:dyDescent="0.35">
      <c r="A3991" s="3"/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N3991" s="121"/>
    </row>
    <row r="3992" spans="1:14" x14ac:dyDescent="0.35">
      <c r="A3992" s="3"/>
      <c r="B3992" s="3"/>
      <c r="C3992" s="3"/>
      <c r="D3992" s="3"/>
      <c r="E3992" s="3"/>
      <c r="F3992" s="3"/>
      <c r="G3992" s="3"/>
      <c r="H3992" s="3"/>
      <c r="I3992" s="3"/>
      <c r="J3992" s="3"/>
      <c r="K3992" s="3"/>
      <c r="L3992" s="3"/>
      <c r="N3992" s="121"/>
    </row>
    <row r="3993" spans="1:14" x14ac:dyDescent="0.35">
      <c r="A3993" s="3"/>
      <c r="B3993" s="3"/>
      <c r="C3993" s="3"/>
      <c r="D3993" s="3"/>
      <c r="E3993" s="3"/>
      <c r="F3993" s="3"/>
      <c r="G3993" s="3"/>
      <c r="H3993" s="3"/>
      <c r="I3993" s="3"/>
      <c r="J3993" s="3"/>
      <c r="K3993" s="3"/>
      <c r="L3993" s="3"/>
      <c r="N3993" s="121"/>
    </row>
    <row r="3994" spans="1:14" x14ac:dyDescent="0.35">
      <c r="A3994" s="3"/>
      <c r="B3994" s="3"/>
      <c r="C3994" s="3"/>
      <c r="D3994" s="3"/>
      <c r="E3994" s="3"/>
      <c r="F3994" s="3"/>
      <c r="G3994" s="3"/>
      <c r="H3994" s="3"/>
      <c r="I3994" s="3"/>
      <c r="J3994" s="3"/>
      <c r="K3994" s="3"/>
      <c r="L3994" s="3"/>
      <c r="N3994" s="121"/>
    </row>
    <row r="3995" spans="1:14" x14ac:dyDescent="0.35">
      <c r="A3995" s="3"/>
      <c r="B3995" s="3"/>
      <c r="C3995" s="3"/>
      <c r="D3995" s="3"/>
      <c r="E3995" s="3"/>
      <c r="F3995" s="3"/>
      <c r="G3995" s="3"/>
      <c r="H3995" s="3"/>
      <c r="I3995" s="3"/>
      <c r="J3995" s="3"/>
      <c r="K3995" s="3"/>
      <c r="L3995" s="3"/>
      <c r="N3995" s="121"/>
    </row>
    <row r="3996" spans="1:14" x14ac:dyDescent="0.35">
      <c r="A3996" s="3"/>
      <c r="B3996" s="3"/>
      <c r="C3996" s="3"/>
      <c r="D3996" s="3"/>
      <c r="E3996" s="3"/>
      <c r="F3996" s="3"/>
      <c r="G3996" s="3"/>
      <c r="H3996" s="3"/>
      <c r="I3996" s="3"/>
      <c r="J3996" s="3"/>
      <c r="K3996" s="3"/>
      <c r="L3996" s="3"/>
      <c r="N3996" s="121"/>
    </row>
    <row r="3997" spans="1:14" x14ac:dyDescent="0.35">
      <c r="A3997" s="3"/>
      <c r="B3997" s="3"/>
      <c r="C3997" s="3"/>
      <c r="D3997" s="3"/>
      <c r="E3997" s="3"/>
      <c r="F3997" s="3"/>
      <c r="G3997" s="3"/>
      <c r="H3997" s="3"/>
      <c r="I3997" s="3"/>
      <c r="J3997" s="3"/>
      <c r="K3997" s="3"/>
      <c r="L3997" s="3"/>
      <c r="N3997" s="121"/>
    </row>
    <row r="3998" spans="1:14" x14ac:dyDescent="0.35">
      <c r="A3998" s="3"/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N3998" s="121"/>
    </row>
    <row r="3999" spans="1:14" x14ac:dyDescent="0.35">
      <c r="A3999" s="3"/>
      <c r="B3999" s="3"/>
      <c r="C3999" s="3"/>
      <c r="D3999" s="3"/>
      <c r="E3999" s="3"/>
      <c r="F3999" s="3"/>
      <c r="G3999" s="3"/>
      <c r="H3999" s="3"/>
      <c r="I3999" s="3"/>
      <c r="J3999" s="3"/>
      <c r="K3999" s="3"/>
      <c r="L3999" s="3"/>
      <c r="N3999" s="121"/>
    </row>
    <row r="4000" spans="1:14" x14ac:dyDescent="0.35">
      <c r="A4000" s="3"/>
      <c r="B4000" s="3"/>
      <c r="C4000" s="3"/>
      <c r="D4000" s="3"/>
      <c r="E4000" s="3"/>
      <c r="F4000" s="3"/>
      <c r="G4000" s="3"/>
      <c r="H4000" s="3"/>
      <c r="I4000" s="3"/>
      <c r="J4000" s="3"/>
      <c r="K4000" s="3"/>
      <c r="L4000" s="3"/>
      <c r="N4000" s="121"/>
    </row>
    <row r="4001" spans="1:14" x14ac:dyDescent="0.35">
      <c r="A4001" s="3"/>
      <c r="B4001" s="3"/>
      <c r="C4001" s="3"/>
      <c r="D4001" s="3"/>
      <c r="E4001" s="3"/>
      <c r="F4001" s="3"/>
      <c r="G4001" s="3"/>
      <c r="H4001" s="3"/>
      <c r="I4001" s="3"/>
      <c r="J4001" s="3"/>
      <c r="K4001" s="3"/>
      <c r="L4001" s="3"/>
      <c r="N4001" s="121"/>
    </row>
    <row r="4002" spans="1:14" x14ac:dyDescent="0.35">
      <c r="A4002" s="3"/>
      <c r="B4002" s="3"/>
      <c r="C4002" s="3"/>
      <c r="D4002" s="3"/>
      <c r="E4002" s="3"/>
      <c r="F4002" s="3"/>
      <c r="G4002" s="3"/>
      <c r="H4002" s="3"/>
      <c r="I4002" s="3"/>
      <c r="J4002" s="3"/>
      <c r="K4002" s="3"/>
      <c r="L4002" s="3"/>
      <c r="N4002" s="121"/>
    </row>
    <row r="4003" spans="1:14" x14ac:dyDescent="0.35">
      <c r="A4003" s="3"/>
      <c r="B4003" s="3"/>
      <c r="C4003" s="3"/>
      <c r="D4003" s="3"/>
      <c r="E4003" s="3"/>
      <c r="F4003" s="3"/>
      <c r="G4003" s="3"/>
      <c r="H4003" s="3"/>
      <c r="I4003" s="3"/>
      <c r="J4003" s="3"/>
      <c r="K4003" s="3"/>
      <c r="L4003" s="3"/>
      <c r="N4003" s="121"/>
    </row>
    <row r="4004" spans="1:14" x14ac:dyDescent="0.35">
      <c r="A4004" s="3"/>
      <c r="B4004" s="3"/>
      <c r="C4004" s="3"/>
      <c r="D4004" s="3"/>
      <c r="E4004" s="3"/>
      <c r="F4004" s="3"/>
      <c r="G4004" s="3"/>
      <c r="H4004" s="3"/>
      <c r="I4004" s="3"/>
      <c r="J4004" s="3"/>
      <c r="K4004" s="3"/>
      <c r="L4004" s="3"/>
      <c r="N4004" s="121"/>
    </row>
    <row r="4005" spans="1:14" x14ac:dyDescent="0.35">
      <c r="A4005" s="3"/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N4005" s="121"/>
    </row>
    <row r="4006" spans="1:14" x14ac:dyDescent="0.35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N4006" s="121"/>
    </row>
    <row r="4007" spans="1:14" x14ac:dyDescent="0.35">
      <c r="A4007" s="3"/>
      <c r="B4007" s="3"/>
      <c r="C4007" s="3"/>
      <c r="D4007" s="3"/>
      <c r="E4007" s="3"/>
      <c r="F4007" s="3"/>
      <c r="G4007" s="3"/>
      <c r="H4007" s="3"/>
      <c r="I4007" s="3"/>
      <c r="J4007" s="3"/>
      <c r="K4007" s="3"/>
      <c r="L4007" s="3"/>
      <c r="N4007" s="121"/>
    </row>
    <row r="4008" spans="1:14" x14ac:dyDescent="0.35">
      <c r="A4008" s="3"/>
      <c r="B4008" s="3"/>
      <c r="C4008" s="3"/>
      <c r="D4008" s="3"/>
      <c r="E4008" s="3"/>
      <c r="F4008" s="3"/>
      <c r="G4008" s="3"/>
      <c r="H4008" s="3"/>
      <c r="I4008" s="3"/>
      <c r="J4008" s="3"/>
      <c r="K4008" s="3"/>
      <c r="L4008" s="3"/>
      <c r="N4008" s="121"/>
    </row>
    <row r="4009" spans="1:14" x14ac:dyDescent="0.35">
      <c r="A4009" s="3"/>
      <c r="B4009" s="3"/>
      <c r="C4009" s="3"/>
      <c r="D4009" s="3"/>
      <c r="E4009" s="3"/>
      <c r="F4009" s="3"/>
      <c r="G4009" s="3"/>
      <c r="H4009" s="3"/>
      <c r="I4009" s="3"/>
      <c r="J4009" s="3"/>
      <c r="K4009" s="3"/>
      <c r="L4009" s="3"/>
      <c r="N4009" s="121"/>
    </row>
    <row r="4010" spans="1:14" x14ac:dyDescent="0.35">
      <c r="A4010" s="3"/>
      <c r="B4010" s="3"/>
      <c r="C4010" s="3"/>
      <c r="D4010" s="3"/>
      <c r="E4010" s="3"/>
      <c r="F4010" s="3"/>
      <c r="G4010" s="3"/>
      <c r="H4010" s="3"/>
      <c r="I4010" s="3"/>
      <c r="J4010" s="3"/>
      <c r="K4010" s="3"/>
      <c r="L4010" s="3"/>
      <c r="N4010" s="121"/>
    </row>
    <row r="4011" spans="1:14" x14ac:dyDescent="0.35">
      <c r="A4011" s="3"/>
      <c r="B4011" s="3"/>
      <c r="C4011" s="3"/>
      <c r="D4011" s="3"/>
      <c r="E4011" s="3"/>
      <c r="F4011" s="3"/>
      <c r="G4011" s="3"/>
      <c r="H4011" s="3"/>
      <c r="I4011" s="3"/>
      <c r="J4011" s="3"/>
      <c r="K4011" s="3"/>
      <c r="L4011" s="3"/>
      <c r="N4011" s="121"/>
    </row>
    <row r="4012" spans="1:14" x14ac:dyDescent="0.35">
      <c r="A4012" s="3"/>
      <c r="B4012" s="3"/>
      <c r="C4012" s="3"/>
      <c r="D4012" s="3"/>
      <c r="E4012" s="3"/>
      <c r="F4012" s="3"/>
      <c r="G4012" s="3"/>
      <c r="H4012" s="3"/>
      <c r="I4012" s="3"/>
      <c r="J4012" s="3"/>
      <c r="K4012" s="3"/>
      <c r="L4012" s="3"/>
      <c r="N4012" s="121"/>
    </row>
    <row r="4013" spans="1:14" x14ac:dyDescent="0.35">
      <c r="A4013" s="3"/>
      <c r="B4013" s="3"/>
      <c r="C4013" s="3"/>
      <c r="D4013" s="3"/>
      <c r="E4013" s="3"/>
      <c r="F4013" s="3"/>
      <c r="G4013" s="3"/>
      <c r="H4013" s="3"/>
      <c r="I4013" s="3"/>
      <c r="J4013" s="3"/>
      <c r="K4013" s="3"/>
      <c r="L4013" s="3"/>
      <c r="N4013" s="121"/>
    </row>
    <row r="4014" spans="1:14" x14ac:dyDescent="0.35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N4014" s="121"/>
    </row>
    <row r="4015" spans="1:14" x14ac:dyDescent="0.35">
      <c r="A4015" s="3"/>
      <c r="B4015" s="3"/>
      <c r="C4015" s="3"/>
      <c r="D4015" s="3"/>
      <c r="E4015" s="3"/>
      <c r="F4015" s="3"/>
      <c r="G4015" s="3"/>
      <c r="H4015" s="3"/>
      <c r="I4015" s="3"/>
      <c r="J4015" s="3"/>
      <c r="K4015" s="3"/>
      <c r="L4015" s="3"/>
      <c r="N4015" s="121"/>
    </row>
    <row r="4016" spans="1:14" x14ac:dyDescent="0.35">
      <c r="A4016" s="3"/>
      <c r="B4016" s="3"/>
      <c r="C4016" s="3"/>
      <c r="D4016" s="3"/>
      <c r="E4016" s="3"/>
      <c r="F4016" s="3"/>
      <c r="G4016" s="3"/>
      <c r="H4016" s="3"/>
      <c r="I4016" s="3"/>
      <c r="J4016" s="3"/>
      <c r="K4016" s="3"/>
      <c r="L4016" s="3"/>
      <c r="N4016" s="121"/>
    </row>
    <row r="4017" spans="1:14" x14ac:dyDescent="0.35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N4017" s="121"/>
    </row>
    <row r="4018" spans="1:14" x14ac:dyDescent="0.35">
      <c r="A4018" s="3"/>
      <c r="B4018" s="3"/>
      <c r="C4018" s="3"/>
      <c r="D4018" s="3"/>
      <c r="E4018" s="3"/>
      <c r="F4018" s="3"/>
      <c r="G4018" s="3"/>
      <c r="H4018" s="3"/>
      <c r="I4018" s="3"/>
      <c r="J4018" s="3"/>
      <c r="K4018" s="3"/>
      <c r="L4018" s="3"/>
      <c r="N4018" s="121"/>
    </row>
    <row r="4019" spans="1:14" x14ac:dyDescent="0.35">
      <c r="A4019" s="3"/>
      <c r="B4019" s="3"/>
      <c r="C4019" s="3"/>
      <c r="D4019" s="3"/>
      <c r="E4019" s="3"/>
      <c r="F4019" s="3"/>
      <c r="G4019" s="3"/>
      <c r="H4019" s="3"/>
      <c r="I4019" s="3"/>
      <c r="J4019" s="3"/>
      <c r="K4019" s="3"/>
      <c r="L4019" s="3"/>
      <c r="N4019" s="121"/>
    </row>
    <row r="4020" spans="1:14" x14ac:dyDescent="0.35">
      <c r="A4020" s="3"/>
      <c r="B4020" s="3"/>
      <c r="C4020" s="3"/>
      <c r="D4020" s="3"/>
      <c r="E4020" s="3"/>
      <c r="F4020" s="3"/>
      <c r="G4020" s="3"/>
      <c r="H4020" s="3"/>
      <c r="I4020" s="3"/>
      <c r="J4020" s="3"/>
      <c r="K4020" s="3"/>
      <c r="L4020" s="3"/>
      <c r="N4020" s="121"/>
    </row>
    <row r="4021" spans="1:14" x14ac:dyDescent="0.35">
      <c r="A4021" s="3"/>
      <c r="B4021" s="3"/>
      <c r="C4021" s="3"/>
      <c r="D4021" s="3"/>
      <c r="E4021" s="3"/>
      <c r="F4021" s="3"/>
      <c r="G4021" s="3"/>
      <c r="H4021" s="3"/>
      <c r="I4021" s="3"/>
      <c r="J4021" s="3"/>
      <c r="K4021" s="3"/>
      <c r="L4021" s="3"/>
      <c r="N4021" s="121"/>
    </row>
    <row r="4022" spans="1:14" x14ac:dyDescent="0.35">
      <c r="A4022" s="3"/>
      <c r="B4022" s="3"/>
      <c r="C4022" s="3"/>
      <c r="D4022" s="3"/>
      <c r="E4022" s="3"/>
      <c r="F4022" s="3"/>
      <c r="G4022" s="3"/>
      <c r="H4022" s="3"/>
      <c r="I4022" s="3"/>
      <c r="J4022" s="3"/>
      <c r="K4022" s="3"/>
      <c r="L4022" s="3"/>
      <c r="N4022" s="121"/>
    </row>
    <row r="4023" spans="1:14" x14ac:dyDescent="0.35">
      <c r="A4023" s="3"/>
      <c r="B4023" s="3"/>
      <c r="C4023" s="3"/>
      <c r="D4023" s="3"/>
      <c r="E4023" s="3"/>
      <c r="F4023" s="3"/>
      <c r="G4023" s="3"/>
      <c r="H4023" s="3"/>
      <c r="I4023" s="3"/>
      <c r="J4023" s="3"/>
      <c r="K4023" s="3"/>
      <c r="L4023" s="3"/>
      <c r="N4023" s="121"/>
    </row>
    <row r="4024" spans="1:14" x14ac:dyDescent="0.35">
      <c r="A4024" s="3"/>
      <c r="B4024" s="3"/>
      <c r="C4024" s="3"/>
      <c r="D4024" s="3"/>
      <c r="E4024" s="3"/>
      <c r="F4024" s="3"/>
      <c r="G4024" s="3"/>
      <c r="H4024" s="3"/>
      <c r="I4024" s="3"/>
      <c r="J4024" s="3"/>
      <c r="K4024" s="3"/>
      <c r="L4024" s="3"/>
      <c r="N4024" s="121"/>
    </row>
    <row r="4025" spans="1:14" x14ac:dyDescent="0.35">
      <c r="A4025" s="3"/>
      <c r="B4025" s="3"/>
      <c r="C4025" s="3"/>
      <c r="D4025" s="3"/>
      <c r="E4025" s="3"/>
      <c r="F4025" s="3"/>
      <c r="G4025" s="3"/>
      <c r="H4025" s="3"/>
      <c r="I4025" s="3"/>
      <c r="J4025" s="3"/>
      <c r="K4025" s="3"/>
      <c r="L4025" s="3"/>
      <c r="N4025" s="121"/>
    </row>
    <row r="4026" spans="1:14" x14ac:dyDescent="0.35">
      <c r="A4026" s="3"/>
      <c r="B4026" s="3"/>
      <c r="C4026" s="3"/>
      <c r="D4026" s="3"/>
      <c r="E4026" s="3"/>
      <c r="F4026" s="3"/>
      <c r="G4026" s="3"/>
      <c r="H4026" s="3"/>
      <c r="I4026" s="3"/>
      <c r="J4026" s="3"/>
      <c r="K4026" s="3"/>
      <c r="L4026" s="3"/>
      <c r="N4026" s="121"/>
    </row>
    <row r="4027" spans="1:14" x14ac:dyDescent="0.3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  <c r="L4027" s="3"/>
      <c r="N4027" s="121"/>
    </row>
    <row r="4028" spans="1:14" x14ac:dyDescent="0.3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N4028" s="121"/>
    </row>
    <row r="4029" spans="1:14" x14ac:dyDescent="0.35">
      <c r="A4029" s="3"/>
      <c r="B4029" s="3"/>
      <c r="C4029" s="3"/>
      <c r="D4029" s="3"/>
      <c r="E4029" s="3"/>
      <c r="F4029" s="3"/>
      <c r="G4029" s="3"/>
      <c r="H4029" s="3"/>
      <c r="I4029" s="3"/>
      <c r="J4029" s="3"/>
      <c r="K4029" s="3"/>
      <c r="L4029" s="3"/>
      <c r="N4029" s="121"/>
    </row>
    <row r="4030" spans="1:14" x14ac:dyDescent="0.35">
      <c r="A4030" s="3"/>
      <c r="B4030" s="3"/>
      <c r="C4030" s="3"/>
      <c r="D4030" s="3"/>
      <c r="E4030" s="3"/>
      <c r="F4030" s="3"/>
      <c r="G4030" s="3"/>
      <c r="H4030" s="3"/>
      <c r="I4030" s="3"/>
      <c r="J4030" s="3"/>
      <c r="K4030" s="3"/>
      <c r="L4030" s="3"/>
      <c r="N4030" s="121"/>
    </row>
    <row r="4031" spans="1:14" x14ac:dyDescent="0.35">
      <c r="A4031" s="3"/>
      <c r="B4031" s="3"/>
      <c r="C4031" s="3"/>
      <c r="D4031" s="3"/>
      <c r="E4031" s="3"/>
      <c r="F4031" s="3"/>
      <c r="G4031" s="3"/>
      <c r="H4031" s="3"/>
      <c r="I4031" s="3"/>
      <c r="J4031" s="3"/>
      <c r="K4031" s="3"/>
      <c r="L4031" s="3"/>
      <c r="N4031" s="121"/>
    </row>
    <row r="4032" spans="1:14" x14ac:dyDescent="0.35">
      <c r="A4032" s="3"/>
      <c r="B4032" s="3"/>
      <c r="C4032" s="3"/>
      <c r="D4032" s="3"/>
      <c r="E4032" s="3"/>
      <c r="F4032" s="3"/>
      <c r="G4032" s="3"/>
      <c r="H4032" s="3"/>
      <c r="I4032" s="3"/>
      <c r="J4032" s="3"/>
      <c r="K4032" s="3"/>
      <c r="L4032" s="3"/>
      <c r="N4032" s="121"/>
    </row>
    <row r="4033" spans="1:14" x14ac:dyDescent="0.35">
      <c r="A4033" s="3"/>
      <c r="B4033" s="3"/>
      <c r="C4033" s="3"/>
      <c r="D4033" s="3"/>
      <c r="E4033" s="3"/>
      <c r="F4033" s="3"/>
      <c r="G4033" s="3"/>
      <c r="H4033" s="3"/>
      <c r="I4033" s="3"/>
      <c r="J4033" s="3"/>
      <c r="K4033" s="3"/>
      <c r="L4033" s="3"/>
      <c r="N4033" s="121"/>
    </row>
    <row r="4034" spans="1:14" x14ac:dyDescent="0.35">
      <c r="A4034" s="3"/>
      <c r="B4034" s="3"/>
      <c r="C4034" s="3"/>
      <c r="D4034" s="3"/>
      <c r="E4034" s="3"/>
      <c r="F4034" s="3"/>
      <c r="G4034" s="3"/>
      <c r="H4034" s="3"/>
      <c r="I4034" s="3"/>
      <c r="J4034" s="3"/>
      <c r="K4034" s="3"/>
      <c r="L4034" s="3"/>
      <c r="N4034" s="121"/>
    </row>
    <row r="4035" spans="1:14" x14ac:dyDescent="0.35">
      <c r="A4035" s="3"/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N4035" s="121"/>
    </row>
    <row r="4036" spans="1:14" x14ac:dyDescent="0.35">
      <c r="A4036" s="3"/>
      <c r="B4036" s="3"/>
      <c r="C4036" s="3"/>
      <c r="D4036" s="3"/>
      <c r="E4036" s="3"/>
      <c r="F4036" s="3"/>
      <c r="G4036" s="3"/>
      <c r="H4036" s="3"/>
      <c r="I4036" s="3"/>
      <c r="J4036" s="3"/>
      <c r="K4036" s="3"/>
      <c r="L4036" s="3"/>
      <c r="N4036" s="121"/>
    </row>
    <row r="4037" spans="1:14" x14ac:dyDescent="0.35">
      <c r="A4037" s="3"/>
      <c r="B4037" s="3"/>
      <c r="C4037" s="3"/>
      <c r="D4037" s="3"/>
      <c r="E4037" s="3"/>
      <c r="F4037" s="3"/>
      <c r="G4037" s="3"/>
      <c r="H4037" s="3"/>
      <c r="I4037" s="3"/>
      <c r="J4037" s="3"/>
      <c r="K4037" s="3"/>
      <c r="L4037" s="3"/>
      <c r="N4037" s="121"/>
    </row>
    <row r="4038" spans="1:14" x14ac:dyDescent="0.35">
      <c r="A4038" s="3"/>
      <c r="B4038" s="3"/>
      <c r="C4038" s="3"/>
      <c r="D4038" s="3"/>
      <c r="E4038" s="3"/>
      <c r="F4038" s="3"/>
      <c r="G4038" s="3"/>
      <c r="H4038" s="3"/>
      <c r="I4038" s="3"/>
      <c r="J4038" s="3"/>
      <c r="K4038" s="3"/>
      <c r="L4038" s="3"/>
      <c r="N4038" s="121"/>
    </row>
    <row r="4039" spans="1:14" x14ac:dyDescent="0.35">
      <c r="A4039" s="3"/>
      <c r="B4039" s="3"/>
      <c r="C4039" s="3"/>
      <c r="D4039" s="3"/>
      <c r="E4039" s="3"/>
      <c r="F4039" s="3"/>
      <c r="G4039" s="3"/>
      <c r="H4039" s="3"/>
      <c r="I4039" s="3"/>
      <c r="J4039" s="3"/>
      <c r="K4039" s="3"/>
      <c r="L4039" s="3"/>
      <c r="N4039" s="121"/>
    </row>
    <row r="4040" spans="1:14" x14ac:dyDescent="0.35">
      <c r="A4040" s="3"/>
      <c r="B4040" s="3"/>
      <c r="C4040" s="3"/>
      <c r="D4040" s="3"/>
      <c r="E4040" s="3"/>
      <c r="F4040" s="3"/>
      <c r="G4040" s="3"/>
      <c r="H4040" s="3"/>
      <c r="I4040" s="3"/>
      <c r="J4040" s="3"/>
      <c r="K4040" s="3"/>
      <c r="L4040" s="3"/>
      <c r="N4040" s="121"/>
    </row>
    <row r="4041" spans="1:14" x14ac:dyDescent="0.35">
      <c r="A4041" s="3"/>
      <c r="B4041" s="3"/>
      <c r="C4041" s="3"/>
      <c r="D4041" s="3"/>
      <c r="E4041" s="3"/>
      <c r="F4041" s="3"/>
      <c r="G4041" s="3"/>
      <c r="H4041" s="3"/>
      <c r="I4041" s="3"/>
      <c r="J4041" s="3"/>
      <c r="K4041" s="3"/>
      <c r="L4041" s="3"/>
      <c r="N4041" s="121"/>
    </row>
    <row r="4042" spans="1:14" x14ac:dyDescent="0.35">
      <c r="A4042" s="3"/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N4042" s="121"/>
    </row>
    <row r="4043" spans="1:14" x14ac:dyDescent="0.35">
      <c r="A4043" s="3"/>
      <c r="B4043" s="3"/>
      <c r="C4043" s="3"/>
      <c r="D4043" s="3"/>
      <c r="E4043" s="3"/>
      <c r="F4043" s="3"/>
      <c r="G4043" s="3"/>
      <c r="H4043" s="3"/>
      <c r="I4043" s="3"/>
      <c r="J4043" s="3"/>
      <c r="K4043" s="3"/>
      <c r="L4043" s="3"/>
      <c r="N4043" s="121"/>
    </row>
    <row r="4044" spans="1:14" x14ac:dyDescent="0.35">
      <c r="A4044" s="3"/>
      <c r="B4044" s="3"/>
      <c r="C4044" s="3"/>
      <c r="D4044" s="3"/>
      <c r="E4044" s="3"/>
      <c r="F4044" s="3"/>
      <c r="G4044" s="3"/>
      <c r="H4044" s="3"/>
      <c r="I4044" s="3"/>
      <c r="J4044" s="3"/>
      <c r="K4044" s="3"/>
      <c r="L4044" s="3"/>
      <c r="N4044" s="121"/>
    </row>
    <row r="4045" spans="1:14" x14ac:dyDescent="0.35">
      <c r="A4045" s="3"/>
      <c r="B4045" s="3"/>
      <c r="C4045" s="3"/>
      <c r="D4045" s="3"/>
      <c r="E4045" s="3"/>
      <c r="F4045" s="3"/>
      <c r="G4045" s="3"/>
      <c r="H4045" s="3"/>
      <c r="I4045" s="3"/>
      <c r="J4045" s="3"/>
      <c r="K4045" s="3"/>
      <c r="L4045" s="3"/>
      <c r="N4045" s="121"/>
    </row>
    <row r="4046" spans="1:14" x14ac:dyDescent="0.35">
      <c r="A4046" s="3"/>
      <c r="B4046" s="3"/>
      <c r="C4046" s="3"/>
      <c r="D4046" s="3"/>
      <c r="E4046" s="3"/>
      <c r="F4046" s="3"/>
      <c r="G4046" s="3"/>
      <c r="H4046" s="3"/>
      <c r="I4046" s="3"/>
      <c r="J4046" s="3"/>
      <c r="K4046" s="3"/>
      <c r="L4046" s="3"/>
      <c r="N4046" s="121"/>
    </row>
    <row r="4047" spans="1:14" x14ac:dyDescent="0.35">
      <c r="A4047" s="3"/>
      <c r="B4047" s="3"/>
      <c r="C4047" s="3"/>
      <c r="D4047" s="3"/>
      <c r="E4047" s="3"/>
      <c r="F4047" s="3"/>
      <c r="G4047" s="3"/>
      <c r="H4047" s="3"/>
      <c r="I4047" s="3"/>
      <c r="J4047" s="3"/>
      <c r="K4047" s="3"/>
      <c r="L4047" s="3"/>
      <c r="N4047" s="121"/>
    </row>
    <row r="4048" spans="1:14" x14ac:dyDescent="0.35">
      <c r="A4048" s="3"/>
      <c r="B4048" s="3"/>
      <c r="C4048" s="3"/>
      <c r="D4048" s="3"/>
      <c r="E4048" s="3"/>
      <c r="F4048" s="3"/>
      <c r="G4048" s="3"/>
      <c r="H4048" s="3"/>
      <c r="I4048" s="3"/>
      <c r="J4048" s="3"/>
      <c r="K4048" s="3"/>
      <c r="L4048" s="3"/>
      <c r="N4048" s="121"/>
    </row>
    <row r="4049" spans="1:14" x14ac:dyDescent="0.35">
      <c r="A4049" s="3"/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N4049" s="121"/>
    </row>
    <row r="4050" spans="1:14" x14ac:dyDescent="0.35">
      <c r="A4050" s="3"/>
      <c r="B4050" s="3"/>
      <c r="C4050" s="3"/>
      <c r="D4050" s="3"/>
      <c r="E4050" s="3"/>
      <c r="F4050" s="3"/>
      <c r="G4050" s="3"/>
      <c r="H4050" s="3"/>
      <c r="I4050" s="3"/>
      <c r="J4050" s="3"/>
      <c r="K4050" s="3"/>
      <c r="L4050" s="3"/>
      <c r="N4050" s="121"/>
    </row>
    <row r="4051" spans="1:14" x14ac:dyDescent="0.35">
      <c r="A4051" s="3"/>
      <c r="B4051" s="3"/>
      <c r="C4051" s="3"/>
      <c r="D4051" s="3"/>
      <c r="E4051" s="3"/>
      <c r="F4051" s="3"/>
      <c r="G4051" s="3"/>
      <c r="H4051" s="3"/>
      <c r="I4051" s="3"/>
      <c r="J4051" s="3"/>
      <c r="K4051" s="3"/>
      <c r="L4051" s="3"/>
      <c r="N4051" s="121"/>
    </row>
    <row r="4052" spans="1:14" x14ac:dyDescent="0.35">
      <c r="A4052" s="3"/>
      <c r="B4052" s="3"/>
      <c r="C4052" s="3"/>
      <c r="D4052" s="3"/>
      <c r="E4052" s="3"/>
      <c r="F4052" s="3"/>
      <c r="G4052" s="3"/>
      <c r="H4052" s="3"/>
      <c r="I4052" s="3"/>
      <c r="J4052" s="3"/>
      <c r="K4052" s="3"/>
      <c r="L4052" s="3"/>
      <c r="N4052" s="121"/>
    </row>
    <row r="4053" spans="1:14" x14ac:dyDescent="0.35">
      <c r="A4053" s="3"/>
      <c r="B4053" s="3"/>
      <c r="C4053" s="3"/>
      <c r="D4053" s="3"/>
      <c r="E4053" s="3"/>
      <c r="F4053" s="3"/>
      <c r="G4053" s="3"/>
      <c r="H4053" s="3"/>
      <c r="I4053" s="3"/>
      <c r="J4053" s="3"/>
      <c r="K4053" s="3"/>
      <c r="L4053" s="3"/>
      <c r="N4053" s="121"/>
    </row>
    <row r="4054" spans="1:14" x14ac:dyDescent="0.35">
      <c r="A4054" s="3"/>
      <c r="B4054" s="3"/>
      <c r="C4054" s="3"/>
      <c r="D4054" s="3"/>
      <c r="E4054" s="3"/>
      <c r="F4054" s="3"/>
      <c r="G4054" s="3"/>
      <c r="H4054" s="3"/>
      <c r="I4054" s="3"/>
      <c r="J4054" s="3"/>
      <c r="K4054" s="3"/>
      <c r="L4054" s="3"/>
      <c r="N4054" s="121"/>
    </row>
    <row r="4055" spans="1:14" x14ac:dyDescent="0.35">
      <c r="A4055" s="3"/>
      <c r="B4055" s="3"/>
      <c r="C4055" s="3"/>
      <c r="D4055" s="3"/>
      <c r="E4055" s="3"/>
      <c r="F4055" s="3"/>
      <c r="G4055" s="3"/>
      <c r="H4055" s="3"/>
      <c r="I4055" s="3"/>
      <c r="J4055" s="3"/>
      <c r="K4055" s="3"/>
      <c r="L4055" s="3"/>
      <c r="N4055" s="121"/>
    </row>
    <row r="4056" spans="1:14" x14ac:dyDescent="0.35">
      <c r="A4056" s="3"/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N4056" s="121"/>
    </row>
    <row r="4057" spans="1:14" x14ac:dyDescent="0.35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N4057" s="121"/>
    </row>
    <row r="4058" spans="1:14" x14ac:dyDescent="0.35">
      <c r="A4058" s="3"/>
      <c r="B4058" s="3"/>
      <c r="C4058" s="3"/>
      <c r="D4058" s="3"/>
      <c r="E4058" s="3"/>
      <c r="F4058" s="3"/>
      <c r="G4058" s="3"/>
      <c r="H4058" s="3"/>
      <c r="I4058" s="3"/>
      <c r="J4058" s="3"/>
      <c r="K4058" s="3"/>
      <c r="L4058" s="3"/>
      <c r="N4058" s="121"/>
    </row>
    <row r="4059" spans="1:14" x14ac:dyDescent="0.35">
      <c r="A4059" s="3"/>
      <c r="B4059" s="3"/>
      <c r="C4059" s="3"/>
      <c r="D4059" s="3"/>
      <c r="E4059" s="3"/>
      <c r="F4059" s="3"/>
      <c r="G4059" s="3"/>
      <c r="H4059" s="3"/>
      <c r="I4059" s="3"/>
      <c r="J4059" s="3"/>
      <c r="K4059" s="3"/>
      <c r="L4059" s="3"/>
      <c r="N4059" s="121"/>
    </row>
    <row r="4060" spans="1:14" x14ac:dyDescent="0.35">
      <c r="A4060" s="3"/>
      <c r="B4060" s="3"/>
      <c r="C4060" s="3"/>
      <c r="D4060" s="3"/>
      <c r="E4060" s="3"/>
      <c r="F4060" s="3"/>
      <c r="G4060" s="3"/>
      <c r="H4060" s="3"/>
      <c r="I4060" s="3"/>
      <c r="J4060" s="3"/>
      <c r="K4060" s="3"/>
      <c r="L4060" s="3"/>
      <c r="N4060" s="121"/>
    </row>
    <row r="4061" spans="1:14" x14ac:dyDescent="0.35">
      <c r="A4061" s="3"/>
      <c r="B4061" s="3"/>
      <c r="C4061" s="3"/>
      <c r="D4061" s="3"/>
      <c r="E4061" s="3"/>
      <c r="F4061" s="3"/>
      <c r="G4061" s="3"/>
      <c r="H4061" s="3"/>
      <c r="I4061" s="3"/>
      <c r="J4061" s="3"/>
      <c r="K4061" s="3"/>
      <c r="L4061" s="3"/>
      <c r="N4061" s="121"/>
    </row>
    <row r="4062" spans="1:14" x14ac:dyDescent="0.35">
      <c r="A4062" s="3"/>
      <c r="B4062" s="3"/>
      <c r="C4062" s="3"/>
      <c r="D4062" s="3"/>
      <c r="E4062" s="3"/>
      <c r="F4062" s="3"/>
      <c r="G4062" s="3"/>
      <c r="H4062" s="3"/>
      <c r="I4062" s="3"/>
      <c r="J4062" s="3"/>
      <c r="K4062" s="3"/>
      <c r="L4062" s="3"/>
      <c r="N4062" s="121"/>
    </row>
    <row r="4063" spans="1:14" x14ac:dyDescent="0.35">
      <c r="A4063" s="3"/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N4063" s="121"/>
    </row>
    <row r="4064" spans="1:14" x14ac:dyDescent="0.35">
      <c r="A4064" s="3"/>
      <c r="B4064" s="3"/>
      <c r="C4064" s="3"/>
      <c r="D4064" s="3"/>
      <c r="E4064" s="3"/>
      <c r="F4064" s="3"/>
      <c r="G4064" s="3"/>
      <c r="H4064" s="3"/>
      <c r="I4064" s="3"/>
      <c r="J4064" s="3"/>
      <c r="K4064" s="3"/>
      <c r="L4064" s="3"/>
      <c r="N4064" s="121"/>
    </row>
    <row r="4065" spans="1:14" x14ac:dyDescent="0.35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N4065" s="121"/>
    </row>
    <row r="4066" spans="1:14" x14ac:dyDescent="0.35">
      <c r="A4066" s="3"/>
      <c r="B4066" s="3"/>
      <c r="C4066" s="3"/>
      <c r="D4066" s="3"/>
      <c r="E4066" s="3"/>
      <c r="F4066" s="3"/>
      <c r="G4066" s="3"/>
      <c r="H4066" s="3"/>
      <c r="I4066" s="3"/>
      <c r="J4066" s="3"/>
      <c r="K4066" s="3"/>
      <c r="L4066" s="3"/>
      <c r="N4066" s="121"/>
    </row>
    <row r="4067" spans="1:14" x14ac:dyDescent="0.35">
      <c r="A4067" s="3"/>
      <c r="B4067" s="3"/>
      <c r="C4067" s="3"/>
      <c r="D4067" s="3"/>
      <c r="E4067" s="3"/>
      <c r="F4067" s="3"/>
      <c r="G4067" s="3"/>
      <c r="H4067" s="3"/>
      <c r="I4067" s="3"/>
      <c r="J4067" s="3"/>
      <c r="K4067" s="3"/>
      <c r="L4067" s="3"/>
      <c r="N4067" s="121"/>
    </row>
    <row r="4068" spans="1:14" x14ac:dyDescent="0.35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N4068" s="121"/>
    </row>
    <row r="4069" spans="1:14" x14ac:dyDescent="0.35">
      <c r="A4069" s="3"/>
      <c r="B4069" s="3"/>
      <c r="C4069" s="3"/>
      <c r="D4069" s="3"/>
      <c r="E4069" s="3"/>
      <c r="F4069" s="3"/>
      <c r="G4069" s="3"/>
      <c r="H4069" s="3"/>
      <c r="I4069" s="3"/>
      <c r="J4069" s="3"/>
      <c r="K4069" s="3"/>
      <c r="L4069" s="3"/>
      <c r="N4069" s="121"/>
    </row>
    <row r="4070" spans="1:14" x14ac:dyDescent="0.35">
      <c r="A4070" s="3"/>
      <c r="B4070" s="3"/>
      <c r="C4070" s="3"/>
      <c r="D4070" s="3"/>
      <c r="E4070" s="3"/>
      <c r="F4070" s="3"/>
      <c r="G4070" s="3"/>
      <c r="H4070" s="3"/>
      <c r="I4070" s="3"/>
      <c r="J4070" s="3"/>
      <c r="K4070" s="3"/>
      <c r="L4070" s="3"/>
      <c r="N4070" s="121"/>
    </row>
    <row r="4071" spans="1:14" x14ac:dyDescent="0.35">
      <c r="A4071" s="3"/>
      <c r="B4071" s="3"/>
      <c r="C4071" s="3"/>
      <c r="D4071" s="3"/>
      <c r="E4071" s="3"/>
      <c r="F4071" s="3"/>
      <c r="G4071" s="3"/>
      <c r="H4071" s="3"/>
      <c r="I4071" s="3"/>
      <c r="J4071" s="3"/>
      <c r="K4071" s="3"/>
      <c r="L4071" s="3"/>
      <c r="N4071" s="121"/>
    </row>
    <row r="4072" spans="1:14" x14ac:dyDescent="0.35">
      <c r="A4072" s="3"/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N4072" s="121"/>
    </row>
    <row r="4073" spans="1:14" x14ac:dyDescent="0.35">
      <c r="A4073" s="3"/>
      <c r="B4073" s="3"/>
      <c r="C4073" s="3"/>
      <c r="D4073" s="3"/>
      <c r="E4073" s="3"/>
      <c r="F4073" s="3"/>
      <c r="G4073" s="3"/>
      <c r="H4073" s="3"/>
      <c r="I4073" s="3"/>
      <c r="J4073" s="3"/>
      <c r="K4073" s="3"/>
      <c r="L4073" s="3"/>
      <c r="N4073" s="121"/>
    </row>
    <row r="4074" spans="1:14" x14ac:dyDescent="0.35">
      <c r="A4074" s="3"/>
      <c r="B4074" s="3"/>
      <c r="C4074" s="3"/>
      <c r="D4074" s="3"/>
      <c r="E4074" s="3"/>
      <c r="F4074" s="3"/>
      <c r="G4074" s="3"/>
      <c r="H4074" s="3"/>
      <c r="I4074" s="3"/>
      <c r="J4074" s="3"/>
      <c r="K4074" s="3"/>
      <c r="L4074" s="3"/>
      <c r="N4074" s="121"/>
    </row>
    <row r="4075" spans="1:14" x14ac:dyDescent="0.35">
      <c r="A4075" s="3"/>
      <c r="B4075" s="3"/>
      <c r="C4075" s="3"/>
      <c r="D4075" s="3"/>
      <c r="E4075" s="3"/>
      <c r="F4075" s="3"/>
      <c r="G4075" s="3"/>
      <c r="H4075" s="3"/>
      <c r="I4075" s="3"/>
      <c r="J4075" s="3"/>
      <c r="K4075" s="3"/>
      <c r="L4075" s="3"/>
      <c r="N4075" s="121"/>
    </row>
    <row r="4076" spans="1:14" x14ac:dyDescent="0.35">
      <c r="A4076" s="3"/>
      <c r="B4076" s="3"/>
      <c r="C4076" s="3"/>
      <c r="D4076" s="3"/>
      <c r="E4076" s="3"/>
      <c r="F4076" s="3"/>
      <c r="G4076" s="3"/>
      <c r="H4076" s="3"/>
      <c r="I4076" s="3"/>
      <c r="J4076" s="3"/>
      <c r="K4076" s="3"/>
      <c r="L4076" s="3"/>
      <c r="N4076" s="121"/>
    </row>
    <row r="4077" spans="1:14" x14ac:dyDescent="0.35">
      <c r="A4077" s="3"/>
      <c r="B4077" s="3"/>
      <c r="C4077" s="3"/>
      <c r="D4077" s="3"/>
      <c r="E4077" s="3"/>
      <c r="F4077" s="3"/>
      <c r="G4077" s="3"/>
      <c r="H4077" s="3"/>
      <c r="I4077" s="3"/>
      <c r="J4077" s="3"/>
      <c r="K4077" s="3"/>
      <c r="L4077" s="3"/>
      <c r="N4077" s="121"/>
    </row>
    <row r="4078" spans="1:14" x14ac:dyDescent="0.35">
      <c r="A4078" s="3"/>
      <c r="B4078" s="3"/>
      <c r="C4078" s="3"/>
      <c r="D4078" s="3"/>
      <c r="E4078" s="3"/>
      <c r="F4078" s="3"/>
      <c r="G4078" s="3"/>
      <c r="H4078" s="3"/>
      <c r="I4078" s="3"/>
      <c r="J4078" s="3"/>
      <c r="K4078" s="3"/>
      <c r="L4078" s="3"/>
      <c r="N4078" s="121"/>
    </row>
    <row r="4079" spans="1:14" x14ac:dyDescent="0.35">
      <c r="A4079" s="3"/>
      <c r="B4079" s="3"/>
      <c r="C4079" s="3"/>
      <c r="D4079" s="3"/>
      <c r="E4079" s="3"/>
      <c r="F4079" s="3"/>
      <c r="G4079" s="3"/>
      <c r="H4079" s="3"/>
      <c r="I4079" s="3"/>
      <c r="J4079" s="3"/>
      <c r="K4079" s="3"/>
      <c r="L4079" s="3"/>
      <c r="N4079" s="121"/>
    </row>
    <row r="4080" spans="1:14" x14ac:dyDescent="0.35">
      <c r="A4080" s="3"/>
      <c r="B4080" s="3"/>
      <c r="C4080" s="3"/>
      <c r="D4080" s="3"/>
      <c r="E4080" s="3"/>
      <c r="F4080" s="3"/>
      <c r="G4080" s="3"/>
      <c r="H4080" s="3"/>
      <c r="I4080" s="3"/>
      <c r="J4080" s="3"/>
      <c r="K4080" s="3"/>
      <c r="L4080" s="3"/>
      <c r="N4080" s="121"/>
    </row>
    <row r="4081" spans="1:14" x14ac:dyDescent="0.35">
      <c r="A4081" s="3"/>
      <c r="B4081" s="3"/>
      <c r="C4081" s="3"/>
      <c r="D4081" s="3"/>
      <c r="E4081" s="3"/>
      <c r="F4081" s="3"/>
      <c r="G4081" s="3"/>
      <c r="H4081" s="3"/>
      <c r="I4081" s="3"/>
      <c r="J4081" s="3"/>
      <c r="K4081" s="3"/>
      <c r="L4081" s="3"/>
      <c r="N4081" s="121"/>
    </row>
    <row r="4082" spans="1:14" x14ac:dyDescent="0.35">
      <c r="A4082" s="3"/>
      <c r="B4082" s="3"/>
      <c r="C4082" s="3"/>
      <c r="D4082" s="3"/>
      <c r="E4082" s="3"/>
      <c r="F4082" s="3"/>
      <c r="G4082" s="3"/>
      <c r="H4082" s="3"/>
      <c r="I4082" s="3"/>
      <c r="J4082" s="3"/>
      <c r="K4082" s="3"/>
      <c r="L4082" s="3"/>
      <c r="N4082" s="121"/>
    </row>
    <row r="4083" spans="1:14" x14ac:dyDescent="0.35">
      <c r="A4083" s="3"/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N4083" s="121"/>
    </row>
    <row r="4084" spans="1:14" x14ac:dyDescent="0.35">
      <c r="A4084" s="3"/>
      <c r="B4084" s="3"/>
      <c r="C4084" s="3"/>
      <c r="D4084" s="3"/>
      <c r="E4084" s="3"/>
      <c r="F4084" s="3"/>
      <c r="G4084" s="3"/>
      <c r="H4084" s="3"/>
      <c r="I4084" s="3"/>
      <c r="J4084" s="3"/>
      <c r="K4084" s="3"/>
      <c r="L4084" s="3"/>
      <c r="N4084" s="121"/>
    </row>
    <row r="4085" spans="1:14" x14ac:dyDescent="0.35">
      <c r="A4085" s="3"/>
      <c r="B4085" s="3"/>
      <c r="C4085" s="3"/>
      <c r="D4085" s="3"/>
      <c r="E4085" s="3"/>
      <c r="F4085" s="3"/>
      <c r="G4085" s="3"/>
      <c r="H4085" s="3"/>
      <c r="I4085" s="3"/>
      <c r="J4085" s="3"/>
      <c r="K4085" s="3"/>
      <c r="L4085" s="3"/>
      <c r="N4085" s="121"/>
    </row>
    <row r="4086" spans="1:14" x14ac:dyDescent="0.35">
      <c r="A4086" s="3"/>
      <c r="B4086" s="3"/>
      <c r="C4086" s="3"/>
      <c r="D4086" s="3"/>
      <c r="E4086" s="3"/>
      <c r="F4086" s="3"/>
      <c r="G4086" s="3"/>
      <c r="H4086" s="3"/>
      <c r="I4086" s="3"/>
      <c r="J4086" s="3"/>
      <c r="K4086" s="3"/>
      <c r="L4086" s="3"/>
      <c r="N4086" s="121"/>
    </row>
    <row r="4087" spans="1:14" x14ac:dyDescent="0.35">
      <c r="A4087" s="3"/>
      <c r="B4087" s="3"/>
      <c r="C4087" s="3"/>
      <c r="D4087" s="3"/>
      <c r="E4087" s="3"/>
      <c r="F4087" s="3"/>
      <c r="G4087" s="3"/>
      <c r="H4087" s="3"/>
      <c r="I4087" s="3"/>
      <c r="J4087" s="3"/>
      <c r="K4087" s="3"/>
      <c r="L4087" s="3"/>
      <c r="N4087" s="121"/>
    </row>
    <row r="4088" spans="1:14" x14ac:dyDescent="0.3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  <c r="L4088" s="3"/>
      <c r="N4088" s="121"/>
    </row>
    <row r="4089" spans="1:14" x14ac:dyDescent="0.3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  <c r="L4089" s="3"/>
      <c r="N4089" s="121"/>
    </row>
    <row r="4090" spans="1:14" x14ac:dyDescent="0.35">
      <c r="A4090" s="3"/>
      <c r="B4090" s="3"/>
      <c r="C4090" s="3"/>
      <c r="D4090" s="3"/>
      <c r="E4090" s="3"/>
      <c r="F4090" s="3"/>
      <c r="G4090" s="3"/>
      <c r="H4090" s="3"/>
      <c r="I4090" s="3"/>
      <c r="J4090" s="3"/>
      <c r="K4090" s="3"/>
      <c r="L4090" s="3"/>
      <c r="N4090" s="121"/>
    </row>
    <row r="4091" spans="1:14" x14ac:dyDescent="0.35">
      <c r="A4091" s="3"/>
      <c r="B4091" s="3"/>
      <c r="C4091" s="3"/>
      <c r="D4091" s="3"/>
      <c r="E4091" s="3"/>
      <c r="F4091" s="3"/>
      <c r="G4091" s="3"/>
      <c r="H4091" s="3"/>
      <c r="I4091" s="3"/>
      <c r="J4091" s="3"/>
      <c r="K4091" s="3"/>
      <c r="L4091" s="3"/>
      <c r="N4091" s="121"/>
    </row>
    <row r="4092" spans="1:14" x14ac:dyDescent="0.35">
      <c r="A4092" s="3"/>
      <c r="B4092" s="3"/>
      <c r="C4092" s="3"/>
      <c r="D4092" s="3"/>
      <c r="E4092" s="3"/>
      <c r="F4092" s="3"/>
      <c r="G4092" s="3"/>
      <c r="H4092" s="3"/>
      <c r="I4092" s="3"/>
      <c r="J4092" s="3"/>
      <c r="K4092" s="3"/>
      <c r="L4092" s="3"/>
      <c r="N4092" s="121"/>
    </row>
    <row r="4093" spans="1:14" x14ac:dyDescent="0.35">
      <c r="A4093" s="3"/>
      <c r="B4093" s="3"/>
      <c r="C4093" s="3"/>
      <c r="D4093" s="3"/>
      <c r="E4093" s="3"/>
      <c r="F4093" s="3"/>
      <c r="G4093" s="3"/>
      <c r="H4093" s="3"/>
      <c r="I4093" s="3"/>
      <c r="J4093" s="3"/>
      <c r="K4093" s="3"/>
      <c r="L4093" s="3"/>
      <c r="N4093" s="121"/>
    </row>
    <row r="4094" spans="1:14" x14ac:dyDescent="0.35">
      <c r="A4094" s="3"/>
      <c r="B4094" s="3"/>
      <c r="C4094" s="3"/>
      <c r="D4094" s="3"/>
      <c r="E4094" s="3"/>
      <c r="F4094" s="3"/>
      <c r="G4094" s="3"/>
      <c r="H4094" s="3"/>
      <c r="I4094" s="3"/>
      <c r="J4094" s="3"/>
      <c r="K4094" s="3"/>
      <c r="L4094" s="3"/>
      <c r="N4094" s="121"/>
    </row>
    <row r="4095" spans="1:14" x14ac:dyDescent="0.35">
      <c r="A4095" s="3"/>
      <c r="B4095" s="3"/>
      <c r="C4095" s="3"/>
      <c r="D4095" s="3"/>
      <c r="E4095" s="3"/>
      <c r="F4095" s="3"/>
      <c r="G4095" s="3"/>
      <c r="H4095" s="3"/>
      <c r="I4095" s="3"/>
      <c r="J4095" s="3"/>
      <c r="K4095" s="3"/>
      <c r="L4095" s="3"/>
      <c r="N4095" s="121"/>
    </row>
    <row r="4096" spans="1:14" x14ac:dyDescent="0.35">
      <c r="A4096" s="3"/>
      <c r="B4096" s="3"/>
      <c r="C4096" s="3"/>
      <c r="D4096" s="3"/>
      <c r="E4096" s="3"/>
      <c r="F4096" s="3"/>
      <c r="G4096" s="3"/>
      <c r="H4096" s="3"/>
      <c r="I4096" s="3"/>
      <c r="J4096" s="3"/>
      <c r="K4096" s="3"/>
      <c r="L4096" s="3"/>
      <c r="N4096" s="121"/>
    </row>
    <row r="4097" spans="1:14" x14ac:dyDescent="0.35">
      <c r="A4097" s="3"/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N4097" s="121"/>
    </row>
    <row r="4098" spans="1:14" x14ac:dyDescent="0.35">
      <c r="A4098" s="3"/>
      <c r="B4098" s="3"/>
      <c r="C4098" s="3"/>
      <c r="D4098" s="3"/>
      <c r="E4098" s="3"/>
      <c r="F4098" s="3"/>
      <c r="G4098" s="3"/>
      <c r="H4098" s="3"/>
      <c r="I4098" s="3"/>
      <c r="J4098" s="3"/>
      <c r="K4098" s="3"/>
      <c r="L4098" s="3"/>
      <c r="N4098" s="121"/>
    </row>
    <row r="4099" spans="1:14" x14ac:dyDescent="0.35">
      <c r="A4099" s="3"/>
      <c r="B4099" s="3"/>
      <c r="C4099" s="3"/>
      <c r="D4099" s="3"/>
      <c r="E4099" s="3"/>
      <c r="F4099" s="3"/>
      <c r="G4099" s="3"/>
      <c r="H4099" s="3"/>
      <c r="I4099" s="3"/>
      <c r="J4099" s="3"/>
      <c r="K4099" s="3"/>
      <c r="L4099" s="3"/>
      <c r="N4099" s="121"/>
    </row>
    <row r="4100" spans="1:14" x14ac:dyDescent="0.35">
      <c r="A4100" s="3"/>
      <c r="B4100" s="3"/>
      <c r="C4100" s="3"/>
      <c r="D4100" s="3"/>
      <c r="E4100" s="3"/>
      <c r="F4100" s="3"/>
      <c r="G4100" s="3"/>
      <c r="H4100" s="3"/>
      <c r="I4100" s="3"/>
      <c r="J4100" s="3"/>
      <c r="K4100" s="3"/>
      <c r="L4100" s="3"/>
      <c r="N4100" s="121"/>
    </row>
    <row r="4101" spans="1:14" x14ac:dyDescent="0.35">
      <c r="A4101" s="3"/>
      <c r="B4101" s="3"/>
      <c r="C4101" s="3"/>
      <c r="D4101" s="3"/>
      <c r="E4101" s="3"/>
      <c r="F4101" s="3"/>
      <c r="G4101" s="3"/>
      <c r="H4101" s="3"/>
      <c r="I4101" s="3"/>
      <c r="J4101" s="3"/>
      <c r="K4101" s="3"/>
      <c r="L4101" s="3"/>
      <c r="N4101" s="121"/>
    </row>
    <row r="4102" spans="1:14" x14ac:dyDescent="0.35">
      <c r="A4102" s="3"/>
      <c r="B4102" s="3"/>
      <c r="C4102" s="3"/>
      <c r="D4102" s="3"/>
      <c r="E4102" s="3"/>
      <c r="F4102" s="3"/>
      <c r="G4102" s="3"/>
      <c r="H4102" s="3"/>
      <c r="I4102" s="3"/>
      <c r="J4102" s="3"/>
      <c r="K4102" s="3"/>
      <c r="L4102" s="3"/>
      <c r="N4102" s="121"/>
    </row>
    <row r="4103" spans="1:14" x14ac:dyDescent="0.35">
      <c r="A4103" s="3"/>
      <c r="B4103" s="3"/>
      <c r="C4103" s="3"/>
      <c r="D4103" s="3"/>
      <c r="E4103" s="3"/>
      <c r="F4103" s="3"/>
      <c r="G4103" s="3"/>
      <c r="H4103" s="3"/>
      <c r="I4103" s="3"/>
      <c r="J4103" s="3"/>
      <c r="K4103" s="3"/>
      <c r="L4103" s="3"/>
      <c r="N4103" s="121"/>
    </row>
    <row r="4104" spans="1:14" x14ac:dyDescent="0.35">
      <c r="A4104" s="3"/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N4104" s="121"/>
    </row>
    <row r="4105" spans="1:14" x14ac:dyDescent="0.35">
      <c r="A4105" s="3"/>
      <c r="B4105" s="3"/>
      <c r="C4105" s="3"/>
      <c r="D4105" s="3"/>
      <c r="E4105" s="3"/>
      <c r="F4105" s="3"/>
      <c r="G4105" s="3"/>
      <c r="H4105" s="3"/>
      <c r="I4105" s="3"/>
      <c r="J4105" s="3"/>
      <c r="K4105" s="3"/>
      <c r="L4105" s="3"/>
      <c r="N4105" s="121"/>
    </row>
    <row r="4106" spans="1:14" x14ac:dyDescent="0.35">
      <c r="A4106" s="3"/>
      <c r="B4106" s="3"/>
      <c r="C4106" s="3"/>
      <c r="D4106" s="3"/>
      <c r="E4106" s="3"/>
      <c r="F4106" s="3"/>
      <c r="G4106" s="3"/>
      <c r="H4106" s="3"/>
      <c r="I4106" s="3"/>
      <c r="J4106" s="3"/>
      <c r="K4106" s="3"/>
      <c r="L4106" s="3"/>
      <c r="N4106" s="121"/>
    </row>
    <row r="4107" spans="1:14" x14ac:dyDescent="0.35">
      <c r="A4107" s="3"/>
      <c r="B4107" s="3"/>
      <c r="C4107" s="3"/>
      <c r="D4107" s="3"/>
      <c r="E4107" s="3"/>
      <c r="F4107" s="3"/>
      <c r="G4107" s="3"/>
      <c r="H4107" s="3"/>
      <c r="I4107" s="3"/>
      <c r="J4107" s="3"/>
      <c r="K4107" s="3"/>
      <c r="L4107" s="3"/>
      <c r="N4107" s="121"/>
    </row>
    <row r="4108" spans="1:14" x14ac:dyDescent="0.35">
      <c r="A4108" s="3"/>
      <c r="B4108" s="3"/>
      <c r="C4108" s="3"/>
      <c r="D4108" s="3"/>
      <c r="E4108" s="3"/>
      <c r="F4108" s="3"/>
      <c r="G4108" s="3"/>
      <c r="H4108" s="3"/>
      <c r="I4108" s="3"/>
      <c r="J4108" s="3"/>
      <c r="K4108" s="3"/>
      <c r="L4108" s="3"/>
      <c r="N4108" s="121"/>
    </row>
    <row r="4109" spans="1:14" x14ac:dyDescent="0.35">
      <c r="A4109" s="3"/>
      <c r="B4109" s="3"/>
      <c r="C4109" s="3"/>
      <c r="D4109" s="3"/>
      <c r="E4109" s="3"/>
      <c r="F4109" s="3"/>
      <c r="G4109" s="3"/>
      <c r="H4109" s="3"/>
      <c r="I4109" s="3"/>
      <c r="J4109" s="3"/>
      <c r="K4109" s="3"/>
      <c r="L4109" s="3"/>
      <c r="N4109" s="121"/>
    </row>
    <row r="4110" spans="1:14" x14ac:dyDescent="0.35">
      <c r="A4110" s="3"/>
      <c r="B4110" s="3"/>
      <c r="C4110" s="3"/>
      <c r="D4110" s="3"/>
      <c r="E4110" s="3"/>
      <c r="F4110" s="3"/>
      <c r="G4110" s="3"/>
      <c r="H4110" s="3"/>
      <c r="I4110" s="3"/>
      <c r="J4110" s="3"/>
      <c r="K4110" s="3"/>
      <c r="L4110" s="3"/>
      <c r="N4110" s="121"/>
    </row>
    <row r="4111" spans="1:14" x14ac:dyDescent="0.35">
      <c r="A4111" s="3"/>
      <c r="B4111" s="3"/>
      <c r="C4111" s="3"/>
      <c r="D4111" s="3"/>
      <c r="E4111" s="3"/>
      <c r="F4111" s="3"/>
      <c r="G4111" s="3"/>
      <c r="H4111" s="3"/>
      <c r="I4111" s="3"/>
      <c r="J4111" s="3"/>
      <c r="K4111" s="3"/>
      <c r="L4111" s="3"/>
      <c r="N4111" s="121"/>
    </row>
    <row r="4112" spans="1:14" x14ac:dyDescent="0.35">
      <c r="A4112" s="3"/>
      <c r="B4112" s="3"/>
      <c r="C4112" s="3"/>
      <c r="D4112" s="3"/>
      <c r="E4112" s="3"/>
      <c r="F4112" s="3"/>
      <c r="G4112" s="3"/>
      <c r="H4112" s="3"/>
      <c r="I4112" s="3"/>
      <c r="J4112" s="3"/>
      <c r="K4112" s="3"/>
      <c r="L4112" s="3"/>
      <c r="N4112" s="121"/>
    </row>
    <row r="4113" spans="1:14" x14ac:dyDescent="0.35">
      <c r="A4113" s="3"/>
      <c r="B4113" s="3"/>
      <c r="C4113" s="3"/>
      <c r="D4113" s="3"/>
      <c r="E4113" s="3"/>
      <c r="F4113" s="3"/>
      <c r="G4113" s="3"/>
      <c r="H4113" s="3"/>
      <c r="I4113" s="3"/>
      <c r="J4113" s="3"/>
      <c r="K4113" s="3"/>
      <c r="L4113" s="3"/>
      <c r="N4113" s="121"/>
    </row>
    <row r="4114" spans="1:14" x14ac:dyDescent="0.35">
      <c r="A4114" s="3"/>
      <c r="B4114" s="3"/>
      <c r="C4114" s="3"/>
      <c r="D4114" s="3"/>
      <c r="E4114" s="3"/>
      <c r="F4114" s="3"/>
      <c r="G4114" s="3"/>
      <c r="H4114" s="3"/>
      <c r="I4114" s="3"/>
      <c r="J4114" s="3"/>
      <c r="K4114" s="3"/>
      <c r="L4114" s="3"/>
      <c r="N4114" s="121"/>
    </row>
    <row r="4115" spans="1:14" x14ac:dyDescent="0.35">
      <c r="A4115" s="3"/>
      <c r="B4115" s="3"/>
      <c r="C4115" s="3"/>
      <c r="D4115" s="3"/>
      <c r="E4115" s="3"/>
      <c r="F4115" s="3"/>
      <c r="G4115" s="3"/>
      <c r="H4115" s="3"/>
      <c r="I4115" s="3"/>
      <c r="J4115" s="3"/>
      <c r="K4115" s="3"/>
      <c r="L4115" s="3"/>
      <c r="N4115" s="121"/>
    </row>
    <row r="4116" spans="1:14" x14ac:dyDescent="0.35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N4116" s="121"/>
    </row>
    <row r="4117" spans="1:14" x14ac:dyDescent="0.35">
      <c r="A4117" s="3"/>
      <c r="B4117" s="3"/>
      <c r="C4117" s="3"/>
      <c r="D4117" s="3"/>
      <c r="E4117" s="3"/>
      <c r="F4117" s="3"/>
      <c r="G4117" s="3"/>
      <c r="H4117" s="3"/>
      <c r="I4117" s="3"/>
      <c r="J4117" s="3"/>
      <c r="K4117" s="3"/>
      <c r="L4117" s="3"/>
      <c r="N4117" s="121"/>
    </row>
    <row r="4118" spans="1:14" x14ac:dyDescent="0.35">
      <c r="A4118" s="3"/>
      <c r="B4118" s="3"/>
      <c r="C4118" s="3"/>
      <c r="D4118" s="3"/>
      <c r="E4118" s="3"/>
      <c r="F4118" s="3"/>
      <c r="G4118" s="3"/>
      <c r="H4118" s="3"/>
      <c r="I4118" s="3"/>
      <c r="J4118" s="3"/>
      <c r="K4118" s="3"/>
      <c r="L4118" s="3"/>
      <c r="N4118" s="121"/>
    </row>
    <row r="4119" spans="1:14" x14ac:dyDescent="0.35">
      <c r="A4119" s="3"/>
      <c r="B4119" s="3"/>
      <c r="C4119" s="3"/>
      <c r="D4119" s="3"/>
      <c r="E4119" s="3"/>
      <c r="F4119" s="3"/>
      <c r="G4119" s="3"/>
      <c r="H4119" s="3"/>
      <c r="I4119" s="3"/>
      <c r="J4119" s="3"/>
      <c r="K4119" s="3"/>
      <c r="L4119" s="3"/>
      <c r="N4119" s="121"/>
    </row>
    <row r="4120" spans="1:14" x14ac:dyDescent="0.35">
      <c r="A4120" s="3"/>
      <c r="B4120" s="3"/>
      <c r="C4120" s="3"/>
      <c r="D4120" s="3"/>
      <c r="E4120" s="3"/>
      <c r="F4120" s="3"/>
      <c r="G4120" s="3"/>
      <c r="H4120" s="3"/>
      <c r="I4120" s="3"/>
      <c r="J4120" s="3"/>
      <c r="K4120" s="3"/>
      <c r="L4120" s="3"/>
      <c r="N4120" s="121"/>
    </row>
    <row r="4121" spans="1:14" x14ac:dyDescent="0.35">
      <c r="A4121" s="3"/>
      <c r="B4121" s="3"/>
      <c r="C4121" s="3"/>
      <c r="D4121" s="3"/>
      <c r="E4121" s="3"/>
      <c r="F4121" s="3"/>
      <c r="G4121" s="3"/>
      <c r="H4121" s="3"/>
      <c r="I4121" s="3"/>
      <c r="J4121" s="3"/>
      <c r="K4121" s="3"/>
      <c r="L4121" s="3"/>
      <c r="N4121" s="121"/>
    </row>
    <row r="4122" spans="1:14" x14ac:dyDescent="0.35">
      <c r="A4122" s="3"/>
      <c r="B4122" s="3"/>
      <c r="C4122" s="3"/>
      <c r="D4122" s="3"/>
      <c r="E4122" s="3"/>
      <c r="F4122" s="3"/>
      <c r="G4122" s="3"/>
      <c r="H4122" s="3"/>
      <c r="I4122" s="3"/>
      <c r="J4122" s="3"/>
      <c r="K4122" s="3"/>
      <c r="L4122" s="3"/>
      <c r="N4122" s="121"/>
    </row>
    <row r="4123" spans="1:14" x14ac:dyDescent="0.35">
      <c r="A4123" s="3"/>
      <c r="B4123" s="3"/>
      <c r="C4123" s="3"/>
      <c r="D4123" s="3"/>
      <c r="E4123" s="3"/>
      <c r="F4123" s="3"/>
      <c r="G4123" s="3"/>
      <c r="H4123" s="3"/>
      <c r="I4123" s="3"/>
      <c r="J4123" s="3"/>
      <c r="K4123" s="3"/>
      <c r="L4123" s="3"/>
      <c r="N4123" s="121"/>
    </row>
    <row r="4124" spans="1:14" x14ac:dyDescent="0.35">
      <c r="A4124" s="3"/>
      <c r="B4124" s="3"/>
      <c r="C4124" s="3"/>
      <c r="D4124" s="3"/>
      <c r="E4124" s="3"/>
      <c r="F4124" s="3"/>
      <c r="G4124" s="3"/>
      <c r="H4124" s="3"/>
      <c r="I4124" s="3"/>
      <c r="J4124" s="3"/>
      <c r="K4124" s="3"/>
      <c r="L4124" s="3"/>
      <c r="N4124" s="121"/>
    </row>
    <row r="4125" spans="1:14" x14ac:dyDescent="0.35">
      <c r="A4125" s="3"/>
      <c r="B4125" s="3"/>
      <c r="C4125" s="3"/>
      <c r="D4125" s="3"/>
      <c r="E4125" s="3"/>
      <c r="F4125" s="3"/>
      <c r="G4125" s="3"/>
      <c r="H4125" s="3"/>
      <c r="I4125" s="3"/>
      <c r="J4125" s="3"/>
      <c r="K4125" s="3"/>
      <c r="L4125" s="3"/>
      <c r="N4125" s="121"/>
    </row>
    <row r="4126" spans="1:14" x14ac:dyDescent="0.35">
      <c r="A4126" s="3"/>
      <c r="B4126" s="3"/>
      <c r="C4126" s="3"/>
      <c r="D4126" s="3"/>
      <c r="E4126" s="3"/>
      <c r="F4126" s="3"/>
      <c r="G4126" s="3"/>
      <c r="H4126" s="3"/>
      <c r="I4126" s="3"/>
      <c r="J4126" s="3"/>
      <c r="K4126" s="3"/>
      <c r="L4126" s="3"/>
      <c r="N4126" s="121"/>
    </row>
    <row r="4127" spans="1:14" x14ac:dyDescent="0.35">
      <c r="A4127" s="3"/>
      <c r="B4127" s="3"/>
      <c r="C4127" s="3"/>
      <c r="D4127" s="3"/>
      <c r="E4127" s="3"/>
      <c r="F4127" s="3"/>
      <c r="G4127" s="3"/>
      <c r="H4127" s="3"/>
      <c r="I4127" s="3"/>
      <c r="J4127" s="3"/>
      <c r="K4127" s="3"/>
      <c r="L4127" s="3"/>
      <c r="N4127" s="121"/>
    </row>
    <row r="4128" spans="1:14" x14ac:dyDescent="0.35">
      <c r="A4128" s="3"/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N4128" s="121"/>
    </row>
    <row r="4129" spans="1:14" x14ac:dyDescent="0.35">
      <c r="A4129" s="3"/>
      <c r="B4129" s="3"/>
      <c r="C4129" s="3"/>
      <c r="D4129" s="3"/>
      <c r="E4129" s="3"/>
      <c r="F4129" s="3"/>
      <c r="G4129" s="3"/>
      <c r="H4129" s="3"/>
      <c r="I4129" s="3"/>
      <c r="J4129" s="3"/>
      <c r="K4129" s="3"/>
      <c r="L4129" s="3"/>
      <c r="N4129" s="121"/>
    </row>
    <row r="4130" spans="1:14" x14ac:dyDescent="0.35">
      <c r="A4130" s="3"/>
      <c r="B4130" s="3"/>
      <c r="C4130" s="3"/>
      <c r="D4130" s="3"/>
      <c r="E4130" s="3"/>
      <c r="F4130" s="3"/>
      <c r="G4130" s="3"/>
      <c r="H4130" s="3"/>
      <c r="I4130" s="3"/>
      <c r="J4130" s="3"/>
      <c r="K4130" s="3"/>
      <c r="L4130" s="3"/>
      <c r="N4130" s="121"/>
    </row>
    <row r="4131" spans="1:14" x14ac:dyDescent="0.35">
      <c r="A4131" s="3"/>
      <c r="B4131" s="3"/>
      <c r="C4131" s="3"/>
      <c r="D4131" s="3"/>
      <c r="E4131" s="3"/>
      <c r="F4131" s="3"/>
      <c r="G4131" s="3"/>
      <c r="H4131" s="3"/>
      <c r="I4131" s="3"/>
      <c r="J4131" s="3"/>
      <c r="K4131" s="3"/>
      <c r="L4131" s="3"/>
      <c r="N4131" s="121"/>
    </row>
    <row r="4132" spans="1:14" x14ac:dyDescent="0.35">
      <c r="A4132" s="3"/>
      <c r="B4132" s="3"/>
      <c r="C4132" s="3"/>
      <c r="D4132" s="3"/>
      <c r="E4132" s="3"/>
      <c r="F4132" s="3"/>
      <c r="G4132" s="3"/>
      <c r="H4132" s="3"/>
      <c r="I4132" s="3"/>
      <c r="J4132" s="3"/>
      <c r="K4132" s="3"/>
      <c r="L4132" s="3"/>
      <c r="N4132" s="121"/>
    </row>
    <row r="4133" spans="1:14" x14ac:dyDescent="0.35">
      <c r="A4133" s="3"/>
      <c r="B4133" s="3"/>
      <c r="C4133" s="3"/>
      <c r="D4133" s="3"/>
      <c r="E4133" s="3"/>
      <c r="F4133" s="3"/>
      <c r="G4133" s="3"/>
      <c r="H4133" s="3"/>
      <c r="I4133" s="3"/>
      <c r="J4133" s="3"/>
      <c r="K4133" s="3"/>
      <c r="L4133" s="3"/>
      <c r="N4133" s="121"/>
    </row>
    <row r="4134" spans="1:14" x14ac:dyDescent="0.35">
      <c r="A4134" s="3"/>
      <c r="B4134" s="3"/>
      <c r="C4134" s="3"/>
      <c r="D4134" s="3"/>
      <c r="E4134" s="3"/>
      <c r="F4134" s="3"/>
      <c r="G4134" s="3"/>
      <c r="H4134" s="3"/>
      <c r="I4134" s="3"/>
      <c r="J4134" s="3"/>
      <c r="K4134" s="3"/>
      <c r="L4134" s="3"/>
      <c r="N4134" s="121"/>
    </row>
    <row r="4135" spans="1:14" x14ac:dyDescent="0.35">
      <c r="A4135" s="3"/>
      <c r="B4135" s="3"/>
      <c r="C4135" s="3"/>
      <c r="D4135" s="3"/>
      <c r="E4135" s="3"/>
      <c r="F4135" s="3"/>
      <c r="G4135" s="3"/>
      <c r="H4135" s="3"/>
      <c r="I4135" s="3"/>
      <c r="J4135" s="3"/>
      <c r="K4135" s="3"/>
      <c r="L4135" s="3"/>
      <c r="N4135" s="121"/>
    </row>
    <row r="4136" spans="1:14" x14ac:dyDescent="0.35">
      <c r="A4136" s="3"/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N4136" s="121"/>
    </row>
    <row r="4137" spans="1:14" x14ac:dyDescent="0.35">
      <c r="A4137" s="3"/>
      <c r="B4137" s="3"/>
      <c r="C4137" s="3"/>
      <c r="D4137" s="3"/>
      <c r="E4137" s="3"/>
      <c r="F4137" s="3"/>
      <c r="G4137" s="3"/>
      <c r="H4137" s="3"/>
      <c r="I4137" s="3"/>
      <c r="J4137" s="3"/>
      <c r="K4137" s="3"/>
      <c r="L4137" s="3"/>
      <c r="N4137" s="121"/>
    </row>
    <row r="4138" spans="1:14" x14ac:dyDescent="0.35">
      <c r="A4138" s="3"/>
      <c r="B4138" s="3"/>
      <c r="C4138" s="3"/>
      <c r="D4138" s="3"/>
      <c r="E4138" s="3"/>
      <c r="F4138" s="3"/>
      <c r="G4138" s="3"/>
      <c r="H4138" s="3"/>
      <c r="I4138" s="3"/>
      <c r="J4138" s="3"/>
      <c r="K4138" s="3"/>
      <c r="L4138" s="3"/>
      <c r="N4138" s="121"/>
    </row>
    <row r="4139" spans="1:14" x14ac:dyDescent="0.35">
      <c r="A4139" s="3"/>
      <c r="B4139" s="3"/>
      <c r="C4139" s="3"/>
      <c r="D4139" s="3"/>
      <c r="E4139" s="3"/>
      <c r="F4139" s="3"/>
      <c r="G4139" s="3"/>
      <c r="H4139" s="3"/>
      <c r="I4139" s="3"/>
      <c r="J4139" s="3"/>
      <c r="K4139" s="3"/>
      <c r="L4139" s="3"/>
      <c r="N4139" s="121"/>
    </row>
    <row r="4140" spans="1:14" x14ac:dyDescent="0.35">
      <c r="A4140" s="3"/>
      <c r="B4140" s="3"/>
      <c r="C4140" s="3"/>
      <c r="D4140" s="3"/>
      <c r="E4140" s="3"/>
      <c r="F4140" s="3"/>
      <c r="G4140" s="3"/>
      <c r="H4140" s="3"/>
      <c r="I4140" s="3"/>
      <c r="J4140" s="3"/>
      <c r="K4140" s="3"/>
      <c r="L4140" s="3"/>
      <c r="N4140" s="121"/>
    </row>
    <row r="4141" spans="1:14" x14ac:dyDescent="0.35">
      <c r="A4141" s="3"/>
      <c r="B4141" s="3"/>
      <c r="C4141" s="3"/>
      <c r="D4141" s="3"/>
      <c r="E4141" s="3"/>
      <c r="F4141" s="3"/>
      <c r="G4141" s="3"/>
      <c r="H4141" s="3"/>
      <c r="I4141" s="3"/>
      <c r="J4141" s="3"/>
      <c r="K4141" s="3"/>
      <c r="L4141" s="3"/>
      <c r="N4141" s="121"/>
    </row>
    <row r="4142" spans="1:14" x14ac:dyDescent="0.35">
      <c r="A4142" s="3"/>
      <c r="B4142" s="3"/>
      <c r="C4142" s="3"/>
      <c r="D4142" s="3"/>
      <c r="E4142" s="3"/>
      <c r="F4142" s="3"/>
      <c r="G4142" s="3"/>
      <c r="H4142" s="3"/>
      <c r="I4142" s="3"/>
      <c r="J4142" s="3"/>
      <c r="K4142" s="3"/>
      <c r="L4142" s="3"/>
      <c r="N4142" s="121"/>
    </row>
    <row r="4143" spans="1:14" x14ac:dyDescent="0.35">
      <c r="A4143" s="3"/>
      <c r="B4143" s="3"/>
      <c r="C4143" s="3"/>
      <c r="D4143" s="3"/>
      <c r="E4143" s="3"/>
      <c r="F4143" s="3"/>
      <c r="G4143" s="3"/>
      <c r="H4143" s="3"/>
      <c r="I4143" s="3"/>
      <c r="J4143" s="3"/>
      <c r="K4143" s="3"/>
      <c r="L4143" s="3"/>
      <c r="N4143" s="121"/>
    </row>
    <row r="4144" spans="1:14" x14ac:dyDescent="0.35">
      <c r="A4144" s="3"/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N4144" s="121"/>
    </row>
    <row r="4145" spans="1:14" x14ac:dyDescent="0.35">
      <c r="A4145" s="3"/>
      <c r="B4145" s="3"/>
      <c r="C4145" s="3"/>
      <c r="D4145" s="3"/>
      <c r="E4145" s="3"/>
      <c r="F4145" s="3"/>
      <c r="G4145" s="3"/>
      <c r="H4145" s="3"/>
      <c r="I4145" s="3"/>
      <c r="J4145" s="3"/>
      <c r="K4145" s="3"/>
      <c r="L4145" s="3"/>
      <c r="N4145" s="121"/>
    </row>
    <row r="4146" spans="1:14" x14ac:dyDescent="0.35">
      <c r="A4146" s="3"/>
      <c r="B4146" s="3"/>
      <c r="C4146" s="3"/>
      <c r="D4146" s="3"/>
      <c r="E4146" s="3"/>
      <c r="F4146" s="3"/>
      <c r="G4146" s="3"/>
      <c r="H4146" s="3"/>
      <c r="I4146" s="3"/>
      <c r="J4146" s="3"/>
      <c r="K4146" s="3"/>
      <c r="L4146" s="3"/>
      <c r="N4146" s="121"/>
    </row>
    <row r="4147" spans="1:14" x14ac:dyDescent="0.35">
      <c r="A4147" s="3"/>
      <c r="B4147" s="3"/>
      <c r="C4147" s="3"/>
      <c r="D4147" s="3"/>
      <c r="E4147" s="3"/>
      <c r="F4147" s="3"/>
      <c r="G4147" s="3"/>
      <c r="H4147" s="3"/>
      <c r="I4147" s="3"/>
      <c r="J4147" s="3"/>
      <c r="K4147" s="3"/>
      <c r="L4147" s="3"/>
      <c r="N4147" s="121"/>
    </row>
    <row r="4148" spans="1:14" x14ac:dyDescent="0.35">
      <c r="A4148" s="3"/>
      <c r="B4148" s="3"/>
      <c r="C4148" s="3"/>
      <c r="D4148" s="3"/>
      <c r="E4148" s="3"/>
      <c r="F4148" s="3"/>
      <c r="G4148" s="3"/>
      <c r="H4148" s="3"/>
      <c r="I4148" s="3"/>
      <c r="J4148" s="3"/>
      <c r="K4148" s="3"/>
      <c r="L4148" s="3"/>
      <c r="N4148" s="121"/>
    </row>
    <row r="4149" spans="1:14" x14ac:dyDescent="0.3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  <c r="L4149" s="3"/>
      <c r="N4149" s="121"/>
    </row>
    <row r="4150" spans="1:14" x14ac:dyDescent="0.3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  <c r="L4150" s="3"/>
      <c r="N4150" s="121"/>
    </row>
    <row r="4151" spans="1:14" x14ac:dyDescent="0.35">
      <c r="A4151" s="3"/>
      <c r="B4151" s="3"/>
      <c r="C4151" s="3"/>
      <c r="D4151" s="3"/>
      <c r="E4151" s="3"/>
      <c r="F4151" s="3"/>
      <c r="G4151" s="3"/>
      <c r="H4151" s="3"/>
      <c r="I4151" s="3"/>
      <c r="J4151" s="3"/>
      <c r="K4151" s="3"/>
      <c r="L4151" s="3"/>
      <c r="N4151" s="121"/>
    </row>
    <row r="4152" spans="1:14" x14ac:dyDescent="0.35">
      <c r="A4152" s="3"/>
      <c r="B4152" s="3"/>
      <c r="C4152" s="3"/>
      <c r="D4152" s="3"/>
      <c r="E4152" s="3"/>
      <c r="F4152" s="3"/>
      <c r="G4152" s="3"/>
      <c r="H4152" s="3"/>
      <c r="I4152" s="3"/>
      <c r="J4152" s="3"/>
      <c r="K4152" s="3"/>
      <c r="L4152" s="3"/>
      <c r="N4152" s="121"/>
    </row>
    <row r="4153" spans="1:14" x14ac:dyDescent="0.35">
      <c r="A4153" s="3"/>
      <c r="B4153" s="3"/>
      <c r="C4153" s="3"/>
      <c r="D4153" s="3"/>
      <c r="E4153" s="3"/>
      <c r="F4153" s="3"/>
      <c r="G4153" s="3"/>
      <c r="H4153" s="3"/>
      <c r="I4153" s="3"/>
      <c r="J4153" s="3"/>
      <c r="K4153" s="3"/>
      <c r="L4153" s="3"/>
      <c r="N4153" s="121"/>
    </row>
    <row r="4154" spans="1:14" x14ac:dyDescent="0.35">
      <c r="A4154" s="3"/>
      <c r="B4154" s="3"/>
      <c r="C4154" s="3"/>
      <c r="D4154" s="3"/>
      <c r="E4154" s="3"/>
      <c r="F4154" s="3"/>
      <c r="G4154" s="3"/>
      <c r="H4154" s="3"/>
      <c r="I4154" s="3"/>
      <c r="J4154" s="3"/>
      <c r="K4154" s="3"/>
      <c r="L4154" s="3"/>
      <c r="N4154" s="121"/>
    </row>
    <row r="4155" spans="1:14" x14ac:dyDescent="0.35">
      <c r="A4155" s="3"/>
      <c r="B4155" s="3"/>
      <c r="C4155" s="3"/>
      <c r="D4155" s="3"/>
      <c r="E4155" s="3"/>
      <c r="F4155" s="3"/>
      <c r="G4155" s="3"/>
      <c r="H4155" s="3"/>
      <c r="I4155" s="3"/>
      <c r="J4155" s="3"/>
      <c r="K4155" s="3"/>
      <c r="L4155" s="3"/>
      <c r="N4155" s="121"/>
    </row>
    <row r="4156" spans="1:14" x14ac:dyDescent="0.35">
      <c r="A4156" s="3"/>
      <c r="B4156" s="3"/>
      <c r="C4156" s="3"/>
      <c r="D4156" s="3"/>
      <c r="E4156" s="3"/>
      <c r="F4156" s="3"/>
      <c r="G4156" s="3"/>
      <c r="H4156" s="3"/>
      <c r="I4156" s="3"/>
      <c r="J4156" s="3"/>
      <c r="K4156" s="3"/>
      <c r="L4156" s="3"/>
      <c r="N4156" s="121"/>
    </row>
    <row r="4157" spans="1:14" x14ac:dyDescent="0.35">
      <c r="A4157" s="3"/>
      <c r="B4157" s="3"/>
      <c r="C4157" s="3"/>
      <c r="D4157" s="3"/>
      <c r="E4157" s="3"/>
      <c r="F4157" s="3"/>
      <c r="G4157" s="3"/>
      <c r="H4157" s="3"/>
      <c r="I4157" s="3"/>
      <c r="J4157" s="3"/>
      <c r="K4157" s="3"/>
      <c r="L4157" s="3"/>
      <c r="N4157" s="121"/>
    </row>
    <row r="4158" spans="1:14" x14ac:dyDescent="0.35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N4158" s="121"/>
    </row>
    <row r="4159" spans="1:14" x14ac:dyDescent="0.35">
      <c r="A4159" s="3"/>
      <c r="B4159" s="3"/>
      <c r="C4159" s="3"/>
      <c r="D4159" s="3"/>
      <c r="E4159" s="3"/>
      <c r="F4159" s="3"/>
      <c r="G4159" s="3"/>
      <c r="H4159" s="3"/>
      <c r="I4159" s="3"/>
      <c r="J4159" s="3"/>
      <c r="K4159" s="3"/>
      <c r="L4159" s="3"/>
      <c r="N4159" s="121"/>
    </row>
    <row r="4160" spans="1:14" x14ac:dyDescent="0.35">
      <c r="A4160" s="3"/>
      <c r="B4160" s="3"/>
      <c r="C4160" s="3"/>
      <c r="D4160" s="3"/>
      <c r="E4160" s="3"/>
      <c r="F4160" s="3"/>
      <c r="G4160" s="3"/>
      <c r="H4160" s="3"/>
      <c r="I4160" s="3"/>
      <c r="J4160" s="3"/>
      <c r="K4160" s="3"/>
      <c r="L4160" s="3"/>
      <c r="N4160" s="121"/>
    </row>
    <row r="4161" spans="1:14" x14ac:dyDescent="0.35">
      <c r="A4161" s="3"/>
      <c r="B4161" s="3"/>
      <c r="C4161" s="3"/>
      <c r="D4161" s="3"/>
      <c r="E4161" s="3"/>
      <c r="F4161" s="3"/>
      <c r="G4161" s="3"/>
      <c r="H4161" s="3"/>
      <c r="I4161" s="3"/>
      <c r="J4161" s="3"/>
      <c r="K4161" s="3"/>
      <c r="L4161" s="3"/>
      <c r="N4161" s="121"/>
    </row>
    <row r="4162" spans="1:14" x14ac:dyDescent="0.35">
      <c r="A4162" s="3"/>
      <c r="B4162" s="3"/>
      <c r="C4162" s="3"/>
      <c r="D4162" s="3"/>
      <c r="E4162" s="3"/>
      <c r="F4162" s="3"/>
      <c r="G4162" s="3"/>
      <c r="H4162" s="3"/>
      <c r="I4162" s="3"/>
      <c r="J4162" s="3"/>
      <c r="K4162" s="3"/>
      <c r="L4162" s="3"/>
      <c r="N4162" s="121"/>
    </row>
    <row r="4163" spans="1:14" x14ac:dyDescent="0.35">
      <c r="A4163" s="3"/>
      <c r="B4163" s="3"/>
      <c r="C4163" s="3"/>
      <c r="D4163" s="3"/>
      <c r="E4163" s="3"/>
      <c r="F4163" s="3"/>
      <c r="G4163" s="3"/>
      <c r="H4163" s="3"/>
      <c r="I4163" s="3"/>
      <c r="J4163" s="3"/>
      <c r="K4163" s="3"/>
      <c r="L4163" s="3"/>
      <c r="N4163" s="121"/>
    </row>
    <row r="4164" spans="1:14" x14ac:dyDescent="0.35">
      <c r="A4164" s="3"/>
      <c r="B4164" s="3"/>
      <c r="C4164" s="3"/>
      <c r="D4164" s="3"/>
      <c r="E4164" s="3"/>
      <c r="F4164" s="3"/>
      <c r="G4164" s="3"/>
      <c r="H4164" s="3"/>
      <c r="I4164" s="3"/>
      <c r="J4164" s="3"/>
      <c r="K4164" s="3"/>
      <c r="L4164" s="3"/>
      <c r="N4164" s="121"/>
    </row>
    <row r="4165" spans="1:14" x14ac:dyDescent="0.35">
      <c r="A4165" s="3"/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N4165" s="121"/>
    </row>
    <row r="4166" spans="1:14" x14ac:dyDescent="0.35">
      <c r="A4166" s="3"/>
      <c r="B4166" s="3"/>
      <c r="C4166" s="3"/>
      <c r="D4166" s="3"/>
      <c r="E4166" s="3"/>
      <c r="F4166" s="3"/>
      <c r="G4166" s="3"/>
      <c r="H4166" s="3"/>
      <c r="I4166" s="3"/>
      <c r="J4166" s="3"/>
      <c r="K4166" s="3"/>
      <c r="L4166" s="3"/>
      <c r="N4166" s="121"/>
    </row>
    <row r="4167" spans="1:14" x14ac:dyDescent="0.35">
      <c r="A4167" s="3"/>
      <c r="B4167" s="3"/>
      <c r="C4167" s="3"/>
      <c r="D4167" s="3"/>
      <c r="E4167" s="3"/>
      <c r="F4167" s="3"/>
      <c r="G4167" s="3"/>
      <c r="H4167" s="3"/>
      <c r="I4167" s="3"/>
      <c r="J4167" s="3"/>
      <c r="K4167" s="3"/>
      <c r="L4167" s="3"/>
      <c r="N4167" s="121"/>
    </row>
    <row r="4168" spans="1:14" x14ac:dyDescent="0.35">
      <c r="A4168" s="3"/>
      <c r="B4168" s="3"/>
      <c r="C4168" s="3"/>
      <c r="D4168" s="3"/>
      <c r="E4168" s="3"/>
      <c r="F4168" s="3"/>
      <c r="G4168" s="3"/>
      <c r="H4168" s="3"/>
      <c r="I4168" s="3"/>
      <c r="J4168" s="3"/>
      <c r="K4168" s="3"/>
      <c r="L4168" s="3"/>
      <c r="N4168" s="121"/>
    </row>
    <row r="4169" spans="1:14" x14ac:dyDescent="0.35">
      <c r="A4169" s="3"/>
      <c r="B4169" s="3"/>
      <c r="C4169" s="3"/>
      <c r="D4169" s="3"/>
      <c r="E4169" s="3"/>
      <c r="F4169" s="3"/>
      <c r="G4169" s="3"/>
      <c r="H4169" s="3"/>
      <c r="I4169" s="3"/>
      <c r="J4169" s="3"/>
      <c r="K4169" s="3"/>
      <c r="L4169" s="3"/>
      <c r="N4169" s="121"/>
    </row>
    <row r="4170" spans="1:14" x14ac:dyDescent="0.35">
      <c r="A4170" s="3"/>
      <c r="B4170" s="3"/>
      <c r="C4170" s="3"/>
      <c r="D4170" s="3"/>
      <c r="E4170" s="3"/>
      <c r="F4170" s="3"/>
      <c r="G4170" s="3"/>
      <c r="H4170" s="3"/>
      <c r="I4170" s="3"/>
      <c r="J4170" s="3"/>
      <c r="K4170" s="3"/>
      <c r="L4170" s="3"/>
      <c r="N4170" s="121"/>
    </row>
    <row r="4171" spans="1:14" x14ac:dyDescent="0.35">
      <c r="A4171" s="3"/>
      <c r="B4171" s="3"/>
      <c r="C4171" s="3"/>
      <c r="D4171" s="3"/>
      <c r="E4171" s="3"/>
      <c r="F4171" s="3"/>
      <c r="G4171" s="3"/>
      <c r="H4171" s="3"/>
      <c r="I4171" s="3"/>
      <c r="J4171" s="3"/>
      <c r="K4171" s="3"/>
      <c r="L4171" s="3"/>
      <c r="N4171" s="121"/>
    </row>
    <row r="4172" spans="1:14" x14ac:dyDescent="0.35">
      <c r="A4172" s="3"/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N4172" s="121"/>
    </row>
    <row r="4173" spans="1:14" x14ac:dyDescent="0.35">
      <c r="A4173" s="3"/>
      <c r="B4173" s="3"/>
      <c r="C4173" s="3"/>
      <c r="D4173" s="3"/>
      <c r="E4173" s="3"/>
      <c r="F4173" s="3"/>
      <c r="G4173" s="3"/>
      <c r="H4173" s="3"/>
      <c r="I4173" s="3"/>
      <c r="J4173" s="3"/>
      <c r="K4173" s="3"/>
      <c r="L4173" s="3"/>
      <c r="N4173" s="121"/>
    </row>
    <row r="4174" spans="1:14" x14ac:dyDescent="0.35">
      <c r="A4174" s="3"/>
      <c r="B4174" s="3"/>
      <c r="C4174" s="3"/>
      <c r="D4174" s="3"/>
      <c r="E4174" s="3"/>
      <c r="F4174" s="3"/>
      <c r="G4174" s="3"/>
      <c r="H4174" s="3"/>
      <c r="I4174" s="3"/>
      <c r="J4174" s="3"/>
      <c r="K4174" s="3"/>
      <c r="L4174" s="3"/>
      <c r="N4174" s="121"/>
    </row>
    <row r="4175" spans="1:14" x14ac:dyDescent="0.35">
      <c r="A4175" s="3"/>
      <c r="B4175" s="3"/>
      <c r="C4175" s="3"/>
      <c r="D4175" s="3"/>
      <c r="E4175" s="3"/>
      <c r="F4175" s="3"/>
      <c r="G4175" s="3"/>
      <c r="H4175" s="3"/>
      <c r="I4175" s="3"/>
      <c r="J4175" s="3"/>
      <c r="K4175" s="3"/>
      <c r="L4175" s="3"/>
      <c r="N4175" s="121"/>
    </row>
    <row r="4176" spans="1:14" x14ac:dyDescent="0.35">
      <c r="A4176" s="3"/>
      <c r="B4176" s="3"/>
      <c r="C4176" s="3"/>
      <c r="D4176" s="3"/>
      <c r="E4176" s="3"/>
      <c r="F4176" s="3"/>
      <c r="G4176" s="3"/>
      <c r="H4176" s="3"/>
      <c r="I4176" s="3"/>
      <c r="J4176" s="3"/>
      <c r="K4176" s="3"/>
      <c r="L4176" s="3"/>
      <c r="N4176" s="121"/>
    </row>
    <row r="4177" spans="1:14" x14ac:dyDescent="0.35">
      <c r="A4177" s="3"/>
      <c r="B4177" s="3"/>
      <c r="C4177" s="3"/>
      <c r="D4177" s="3"/>
      <c r="E4177" s="3"/>
      <c r="F4177" s="3"/>
      <c r="G4177" s="3"/>
      <c r="H4177" s="3"/>
      <c r="I4177" s="3"/>
      <c r="J4177" s="3"/>
      <c r="K4177" s="3"/>
      <c r="L4177" s="3"/>
      <c r="N4177" s="121"/>
    </row>
    <row r="4178" spans="1:14" x14ac:dyDescent="0.35">
      <c r="A4178" s="3"/>
      <c r="B4178" s="3"/>
      <c r="C4178" s="3"/>
      <c r="D4178" s="3"/>
      <c r="E4178" s="3"/>
      <c r="F4178" s="3"/>
      <c r="G4178" s="3"/>
      <c r="H4178" s="3"/>
      <c r="I4178" s="3"/>
      <c r="J4178" s="3"/>
      <c r="K4178" s="3"/>
      <c r="L4178" s="3"/>
      <c r="N4178" s="121"/>
    </row>
    <row r="4179" spans="1:14" x14ac:dyDescent="0.35">
      <c r="A4179" s="3"/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N4179" s="121"/>
    </row>
    <row r="4180" spans="1:14" x14ac:dyDescent="0.35">
      <c r="A4180" s="3"/>
      <c r="B4180" s="3"/>
      <c r="C4180" s="3"/>
      <c r="D4180" s="3"/>
      <c r="E4180" s="3"/>
      <c r="F4180" s="3"/>
      <c r="G4180" s="3"/>
      <c r="H4180" s="3"/>
      <c r="I4180" s="3"/>
      <c r="J4180" s="3"/>
      <c r="K4180" s="3"/>
      <c r="L4180" s="3"/>
      <c r="N4180" s="121"/>
    </row>
    <row r="4181" spans="1:14" x14ac:dyDescent="0.35">
      <c r="A4181" s="3"/>
      <c r="B4181" s="3"/>
      <c r="C4181" s="3"/>
      <c r="D4181" s="3"/>
      <c r="E4181" s="3"/>
      <c r="F4181" s="3"/>
      <c r="G4181" s="3"/>
      <c r="H4181" s="3"/>
      <c r="I4181" s="3"/>
      <c r="J4181" s="3"/>
      <c r="K4181" s="3"/>
      <c r="L4181" s="3"/>
      <c r="N4181" s="121"/>
    </row>
    <row r="4182" spans="1:14" x14ac:dyDescent="0.35">
      <c r="A4182" s="3"/>
      <c r="B4182" s="3"/>
      <c r="C4182" s="3"/>
      <c r="D4182" s="3"/>
      <c r="E4182" s="3"/>
      <c r="F4182" s="3"/>
      <c r="G4182" s="3"/>
      <c r="H4182" s="3"/>
      <c r="I4182" s="3"/>
      <c r="J4182" s="3"/>
      <c r="K4182" s="3"/>
      <c r="L4182" s="3"/>
      <c r="N4182" s="121"/>
    </row>
    <row r="4183" spans="1:14" x14ac:dyDescent="0.35">
      <c r="A4183" s="3"/>
      <c r="B4183" s="3"/>
      <c r="C4183" s="3"/>
      <c r="D4183" s="3"/>
      <c r="E4183" s="3"/>
      <c r="F4183" s="3"/>
      <c r="G4183" s="3"/>
      <c r="H4183" s="3"/>
      <c r="I4183" s="3"/>
      <c r="J4183" s="3"/>
      <c r="K4183" s="3"/>
      <c r="L4183" s="3"/>
      <c r="N4183" s="121"/>
    </row>
    <row r="4184" spans="1:14" x14ac:dyDescent="0.35">
      <c r="A4184" s="3"/>
      <c r="B4184" s="3"/>
      <c r="C4184" s="3"/>
      <c r="D4184" s="3"/>
      <c r="E4184" s="3"/>
      <c r="F4184" s="3"/>
      <c r="G4184" s="3"/>
      <c r="H4184" s="3"/>
      <c r="I4184" s="3"/>
      <c r="J4184" s="3"/>
      <c r="K4184" s="3"/>
      <c r="L4184" s="3"/>
      <c r="N4184" s="121"/>
    </row>
    <row r="4185" spans="1:14" x14ac:dyDescent="0.35">
      <c r="A4185" s="3"/>
      <c r="B4185" s="3"/>
      <c r="C4185" s="3"/>
      <c r="D4185" s="3"/>
      <c r="E4185" s="3"/>
      <c r="F4185" s="3"/>
      <c r="G4185" s="3"/>
      <c r="H4185" s="3"/>
      <c r="I4185" s="3"/>
      <c r="J4185" s="3"/>
      <c r="K4185" s="3"/>
      <c r="L4185" s="3"/>
      <c r="N4185" s="121"/>
    </row>
    <row r="4186" spans="1:14" x14ac:dyDescent="0.35">
      <c r="A4186" s="3"/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N4186" s="121"/>
    </row>
    <row r="4187" spans="1:14" x14ac:dyDescent="0.35">
      <c r="A4187" s="3"/>
      <c r="B4187" s="3"/>
      <c r="C4187" s="3"/>
      <c r="D4187" s="3"/>
      <c r="E4187" s="3"/>
      <c r="F4187" s="3"/>
      <c r="G4187" s="3"/>
      <c r="H4187" s="3"/>
      <c r="I4187" s="3"/>
      <c r="J4187" s="3"/>
      <c r="K4187" s="3"/>
      <c r="L4187" s="3"/>
      <c r="N4187" s="121"/>
    </row>
    <row r="4188" spans="1:14" x14ac:dyDescent="0.35">
      <c r="A4188" s="3"/>
      <c r="B4188" s="3"/>
      <c r="C4188" s="3"/>
      <c r="D4188" s="3"/>
      <c r="E4188" s="3"/>
      <c r="F4188" s="3"/>
      <c r="G4188" s="3"/>
      <c r="H4188" s="3"/>
      <c r="I4188" s="3"/>
      <c r="J4188" s="3"/>
      <c r="K4188" s="3"/>
      <c r="L4188" s="3"/>
      <c r="N4188" s="121"/>
    </row>
    <row r="4189" spans="1:14" x14ac:dyDescent="0.35">
      <c r="A4189" s="3"/>
      <c r="B4189" s="3"/>
      <c r="C4189" s="3"/>
      <c r="D4189" s="3"/>
      <c r="E4189" s="3"/>
      <c r="F4189" s="3"/>
      <c r="G4189" s="3"/>
      <c r="H4189" s="3"/>
      <c r="I4189" s="3"/>
      <c r="J4189" s="3"/>
      <c r="K4189" s="3"/>
      <c r="L4189" s="3"/>
      <c r="N4189" s="121"/>
    </row>
    <row r="4190" spans="1:14" x14ac:dyDescent="0.35">
      <c r="A4190" s="3"/>
      <c r="B4190" s="3"/>
      <c r="C4190" s="3"/>
      <c r="D4190" s="3"/>
      <c r="E4190" s="3"/>
      <c r="F4190" s="3"/>
      <c r="G4190" s="3"/>
      <c r="H4190" s="3"/>
      <c r="I4190" s="3"/>
      <c r="J4190" s="3"/>
      <c r="K4190" s="3"/>
      <c r="L4190" s="3"/>
      <c r="N4190" s="121"/>
    </row>
    <row r="4191" spans="1:14" x14ac:dyDescent="0.35">
      <c r="A4191" s="3"/>
      <c r="B4191" s="3"/>
      <c r="C4191" s="3"/>
      <c r="D4191" s="3"/>
      <c r="E4191" s="3"/>
      <c r="F4191" s="3"/>
      <c r="G4191" s="3"/>
      <c r="H4191" s="3"/>
      <c r="I4191" s="3"/>
      <c r="J4191" s="3"/>
      <c r="K4191" s="3"/>
      <c r="L4191" s="3"/>
      <c r="N4191" s="121"/>
    </row>
    <row r="4192" spans="1:14" x14ac:dyDescent="0.35">
      <c r="A4192" s="3"/>
      <c r="B4192" s="3"/>
      <c r="C4192" s="3"/>
      <c r="D4192" s="3"/>
      <c r="E4192" s="3"/>
      <c r="F4192" s="3"/>
      <c r="G4192" s="3"/>
      <c r="H4192" s="3"/>
      <c r="I4192" s="3"/>
      <c r="J4192" s="3"/>
      <c r="K4192" s="3"/>
      <c r="L4192" s="3"/>
      <c r="N4192" s="121"/>
    </row>
    <row r="4193" spans="1:14" x14ac:dyDescent="0.35">
      <c r="A4193" s="3"/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N4193" s="121"/>
    </row>
    <row r="4194" spans="1:14" x14ac:dyDescent="0.35">
      <c r="A4194" s="3"/>
      <c r="B4194" s="3"/>
      <c r="C4194" s="3"/>
      <c r="D4194" s="3"/>
      <c r="E4194" s="3"/>
      <c r="F4194" s="3"/>
      <c r="G4194" s="3"/>
      <c r="H4194" s="3"/>
      <c r="I4194" s="3"/>
      <c r="J4194" s="3"/>
      <c r="K4194" s="3"/>
      <c r="L4194" s="3"/>
      <c r="N4194" s="121"/>
    </row>
    <row r="4195" spans="1:14" x14ac:dyDescent="0.35">
      <c r="A4195" s="3"/>
      <c r="B4195" s="3"/>
      <c r="C4195" s="3"/>
      <c r="D4195" s="3"/>
      <c r="E4195" s="3"/>
      <c r="F4195" s="3"/>
      <c r="G4195" s="3"/>
      <c r="H4195" s="3"/>
      <c r="I4195" s="3"/>
      <c r="J4195" s="3"/>
      <c r="K4195" s="3"/>
      <c r="L4195" s="3"/>
      <c r="N4195" s="121"/>
    </row>
    <row r="4196" spans="1:14" x14ac:dyDescent="0.35">
      <c r="A4196" s="3"/>
      <c r="B4196" s="3"/>
      <c r="C4196" s="3"/>
      <c r="D4196" s="3"/>
      <c r="E4196" s="3"/>
      <c r="F4196" s="3"/>
      <c r="G4196" s="3"/>
      <c r="H4196" s="3"/>
      <c r="I4196" s="3"/>
      <c r="J4196" s="3"/>
      <c r="K4196" s="3"/>
      <c r="L4196" s="3"/>
      <c r="N4196" s="121"/>
    </row>
    <row r="4197" spans="1:14" x14ac:dyDescent="0.35">
      <c r="A4197" s="3"/>
      <c r="B4197" s="3"/>
      <c r="C4197" s="3"/>
      <c r="D4197" s="3"/>
      <c r="E4197" s="3"/>
      <c r="F4197" s="3"/>
      <c r="G4197" s="3"/>
      <c r="H4197" s="3"/>
      <c r="I4197" s="3"/>
      <c r="J4197" s="3"/>
      <c r="K4197" s="3"/>
      <c r="L4197" s="3"/>
      <c r="N4197" s="121"/>
    </row>
    <row r="4198" spans="1:14" x14ac:dyDescent="0.35">
      <c r="A4198" s="3"/>
      <c r="B4198" s="3"/>
      <c r="C4198" s="3"/>
      <c r="D4198" s="3"/>
      <c r="E4198" s="3"/>
      <c r="F4198" s="3"/>
      <c r="G4198" s="3"/>
      <c r="H4198" s="3"/>
      <c r="I4198" s="3"/>
      <c r="J4198" s="3"/>
      <c r="K4198" s="3"/>
      <c r="L4198" s="3"/>
      <c r="N4198" s="121"/>
    </row>
    <row r="4199" spans="1:14" x14ac:dyDescent="0.35">
      <c r="A4199" s="3"/>
      <c r="B4199" s="3"/>
      <c r="C4199" s="3"/>
      <c r="D4199" s="3"/>
      <c r="E4199" s="3"/>
      <c r="F4199" s="3"/>
      <c r="G4199" s="3"/>
      <c r="H4199" s="3"/>
      <c r="I4199" s="3"/>
      <c r="J4199" s="3"/>
      <c r="K4199" s="3"/>
      <c r="L4199" s="3"/>
      <c r="N4199" s="121"/>
    </row>
    <row r="4200" spans="1:14" x14ac:dyDescent="0.35">
      <c r="A4200" s="3"/>
      <c r="B4200" s="3"/>
      <c r="C4200" s="3"/>
      <c r="D4200" s="3"/>
      <c r="E4200" s="3"/>
      <c r="F4200" s="3"/>
      <c r="G4200" s="3"/>
      <c r="H4200" s="3"/>
      <c r="I4200" s="3"/>
      <c r="J4200" s="3"/>
      <c r="K4200" s="3"/>
      <c r="L4200" s="3"/>
      <c r="N4200" s="121"/>
    </row>
    <row r="4201" spans="1:14" x14ac:dyDescent="0.35">
      <c r="A4201" s="3"/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N4201" s="121"/>
    </row>
    <row r="4202" spans="1:14" x14ac:dyDescent="0.35">
      <c r="A4202" s="3"/>
      <c r="B4202" s="3"/>
      <c r="C4202" s="3"/>
      <c r="D4202" s="3"/>
      <c r="E4202" s="3"/>
      <c r="F4202" s="3"/>
      <c r="G4202" s="3"/>
      <c r="H4202" s="3"/>
      <c r="I4202" s="3"/>
      <c r="J4202" s="3"/>
      <c r="K4202" s="3"/>
      <c r="L4202" s="3"/>
      <c r="N4202" s="121"/>
    </row>
    <row r="4203" spans="1:14" x14ac:dyDescent="0.35">
      <c r="A4203" s="3"/>
      <c r="B4203" s="3"/>
      <c r="C4203" s="3"/>
      <c r="D4203" s="3"/>
      <c r="E4203" s="3"/>
      <c r="F4203" s="3"/>
      <c r="G4203" s="3"/>
      <c r="H4203" s="3"/>
      <c r="I4203" s="3"/>
      <c r="J4203" s="3"/>
      <c r="K4203" s="3"/>
      <c r="L4203" s="3"/>
      <c r="N4203" s="121"/>
    </row>
    <row r="4204" spans="1:14" x14ac:dyDescent="0.35">
      <c r="A4204" s="3"/>
      <c r="B4204" s="3"/>
      <c r="C4204" s="3"/>
      <c r="D4204" s="3"/>
      <c r="E4204" s="3"/>
      <c r="F4204" s="3"/>
      <c r="G4204" s="3"/>
      <c r="H4204" s="3"/>
      <c r="I4204" s="3"/>
      <c r="J4204" s="3"/>
      <c r="K4204" s="3"/>
      <c r="L4204" s="3"/>
      <c r="N4204" s="121"/>
    </row>
    <row r="4205" spans="1:14" x14ac:dyDescent="0.35">
      <c r="A4205" s="3"/>
      <c r="B4205" s="3"/>
      <c r="C4205" s="3"/>
      <c r="D4205" s="3"/>
      <c r="E4205" s="3"/>
      <c r="F4205" s="3"/>
      <c r="G4205" s="3"/>
      <c r="H4205" s="3"/>
      <c r="I4205" s="3"/>
      <c r="J4205" s="3"/>
      <c r="K4205" s="3"/>
      <c r="L4205" s="3"/>
      <c r="N4205" s="121"/>
    </row>
    <row r="4206" spans="1:14" x14ac:dyDescent="0.35">
      <c r="A4206" s="3"/>
      <c r="B4206" s="3"/>
      <c r="C4206" s="3"/>
      <c r="D4206" s="3"/>
      <c r="E4206" s="3"/>
      <c r="F4206" s="3"/>
      <c r="G4206" s="3"/>
      <c r="H4206" s="3"/>
      <c r="I4206" s="3"/>
      <c r="J4206" s="3"/>
      <c r="K4206" s="3"/>
      <c r="L4206" s="3"/>
      <c r="N4206" s="121"/>
    </row>
    <row r="4207" spans="1:14" x14ac:dyDescent="0.35">
      <c r="A4207" s="3"/>
      <c r="B4207" s="3"/>
      <c r="C4207" s="3"/>
      <c r="D4207" s="3"/>
      <c r="E4207" s="3"/>
      <c r="F4207" s="3"/>
      <c r="G4207" s="3"/>
      <c r="H4207" s="3"/>
      <c r="I4207" s="3"/>
      <c r="J4207" s="3"/>
      <c r="K4207" s="3"/>
      <c r="L4207" s="3"/>
      <c r="N4207" s="121"/>
    </row>
    <row r="4208" spans="1:14" x14ac:dyDescent="0.35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N4208" s="121"/>
    </row>
    <row r="4209" spans="1:14" x14ac:dyDescent="0.35">
      <c r="A4209" s="3"/>
      <c r="B4209" s="3"/>
      <c r="C4209" s="3"/>
      <c r="D4209" s="3"/>
      <c r="E4209" s="3"/>
      <c r="F4209" s="3"/>
      <c r="G4209" s="3"/>
      <c r="H4209" s="3"/>
      <c r="I4209" s="3"/>
      <c r="J4209" s="3"/>
      <c r="K4209" s="3"/>
      <c r="L4209" s="3"/>
      <c r="N4209" s="121"/>
    </row>
    <row r="4210" spans="1:14" x14ac:dyDescent="0.3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  <c r="L4210" s="3"/>
      <c r="N4210" s="121"/>
    </row>
    <row r="4211" spans="1:14" x14ac:dyDescent="0.3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N4211" s="121"/>
    </row>
    <row r="4212" spans="1:14" x14ac:dyDescent="0.35">
      <c r="A4212" s="3"/>
      <c r="B4212" s="3"/>
      <c r="C4212" s="3"/>
      <c r="D4212" s="3"/>
      <c r="E4212" s="3"/>
      <c r="F4212" s="3"/>
      <c r="G4212" s="3"/>
      <c r="H4212" s="3"/>
      <c r="I4212" s="3"/>
      <c r="J4212" s="3"/>
      <c r="K4212" s="3"/>
      <c r="L4212" s="3"/>
      <c r="N4212" s="121"/>
    </row>
    <row r="4213" spans="1:14" x14ac:dyDescent="0.35">
      <c r="A4213" s="3"/>
      <c r="B4213" s="3"/>
      <c r="C4213" s="3"/>
      <c r="D4213" s="3"/>
      <c r="E4213" s="3"/>
      <c r="F4213" s="3"/>
      <c r="G4213" s="3"/>
      <c r="H4213" s="3"/>
      <c r="I4213" s="3"/>
      <c r="J4213" s="3"/>
      <c r="K4213" s="3"/>
      <c r="L4213" s="3"/>
      <c r="N4213" s="121"/>
    </row>
    <row r="4214" spans="1:14" x14ac:dyDescent="0.35">
      <c r="A4214" s="3"/>
      <c r="B4214" s="3"/>
      <c r="C4214" s="3"/>
      <c r="D4214" s="3"/>
      <c r="E4214" s="3"/>
      <c r="F4214" s="3"/>
      <c r="G4214" s="3"/>
      <c r="H4214" s="3"/>
      <c r="I4214" s="3"/>
      <c r="J4214" s="3"/>
      <c r="K4214" s="3"/>
      <c r="L4214" s="3"/>
      <c r="N4214" s="121"/>
    </row>
    <row r="4215" spans="1:14" x14ac:dyDescent="0.35">
      <c r="A4215" s="3"/>
      <c r="B4215" s="3"/>
      <c r="C4215" s="3"/>
      <c r="D4215" s="3"/>
      <c r="E4215" s="3"/>
      <c r="F4215" s="3"/>
      <c r="G4215" s="3"/>
      <c r="H4215" s="3"/>
      <c r="I4215" s="3"/>
      <c r="J4215" s="3"/>
      <c r="K4215" s="3"/>
      <c r="L4215" s="3"/>
      <c r="N4215" s="121"/>
    </row>
    <row r="4216" spans="1:14" x14ac:dyDescent="0.35">
      <c r="A4216" s="3"/>
      <c r="B4216" s="3"/>
      <c r="C4216" s="3"/>
      <c r="D4216" s="3"/>
      <c r="E4216" s="3"/>
      <c r="F4216" s="3"/>
      <c r="G4216" s="3"/>
      <c r="H4216" s="3"/>
      <c r="I4216" s="3"/>
      <c r="J4216" s="3"/>
      <c r="K4216" s="3"/>
      <c r="L4216" s="3"/>
      <c r="N4216" s="121"/>
    </row>
    <row r="4217" spans="1:14" x14ac:dyDescent="0.35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N4217" s="121"/>
    </row>
    <row r="4218" spans="1:14" x14ac:dyDescent="0.35">
      <c r="A4218" s="3"/>
      <c r="B4218" s="3"/>
      <c r="C4218" s="3"/>
      <c r="D4218" s="3"/>
      <c r="E4218" s="3"/>
      <c r="F4218" s="3"/>
      <c r="G4218" s="3"/>
      <c r="H4218" s="3"/>
      <c r="I4218" s="3"/>
      <c r="J4218" s="3"/>
      <c r="K4218" s="3"/>
      <c r="L4218" s="3"/>
      <c r="N4218" s="121"/>
    </row>
    <row r="4219" spans="1:14" x14ac:dyDescent="0.35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N4219" s="121"/>
    </row>
    <row r="4220" spans="1:14" x14ac:dyDescent="0.35">
      <c r="A4220" s="3"/>
      <c r="B4220" s="3"/>
      <c r="C4220" s="3"/>
      <c r="D4220" s="3"/>
      <c r="E4220" s="3"/>
      <c r="F4220" s="3"/>
      <c r="G4220" s="3"/>
      <c r="H4220" s="3"/>
      <c r="I4220" s="3"/>
      <c r="J4220" s="3"/>
      <c r="K4220" s="3"/>
      <c r="L4220" s="3"/>
      <c r="N4220" s="121"/>
    </row>
    <row r="4221" spans="1:14" x14ac:dyDescent="0.35">
      <c r="A4221" s="3"/>
      <c r="B4221" s="3"/>
      <c r="C4221" s="3"/>
      <c r="D4221" s="3"/>
      <c r="E4221" s="3"/>
      <c r="F4221" s="3"/>
      <c r="G4221" s="3"/>
      <c r="H4221" s="3"/>
      <c r="I4221" s="3"/>
      <c r="J4221" s="3"/>
      <c r="K4221" s="3"/>
      <c r="L4221" s="3"/>
      <c r="N4221" s="121"/>
    </row>
    <row r="4222" spans="1:14" x14ac:dyDescent="0.35">
      <c r="A4222" s="3"/>
      <c r="B4222" s="3"/>
      <c r="C4222" s="3"/>
      <c r="D4222" s="3"/>
      <c r="E4222" s="3"/>
      <c r="F4222" s="3"/>
      <c r="G4222" s="3"/>
      <c r="H4222" s="3"/>
      <c r="I4222" s="3"/>
      <c r="J4222" s="3"/>
      <c r="K4222" s="3"/>
      <c r="L4222" s="3"/>
      <c r="N4222" s="121"/>
    </row>
    <row r="4223" spans="1:14" x14ac:dyDescent="0.35">
      <c r="A4223" s="3"/>
      <c r="B4223" s="3"/>
      <c r="C4223" s="3"/>
      <c r="D4223" s="3"/>
      <c r="E4223" s="3"/>
      <c r="F4223" s="3"/>
      <c r="G4223" s="3"/>
      <c r="H4223" s="3"/>
      <c r="I4223" s="3"/>
      <c r="J4223" s="3"/>
      <c r="K4223" s="3"/>
      <c r="L4223" s="3"/>
      <c r="N4223" s="121"/>
    </row>
    <row r="4224" spans="1:14" x14ac:dyDescent="0.35">
      <c r="A4224" s="3"/>
      <c r="B4224" s="3"/>
      <c r="C4224" s="3"/>
      <c r="D4224" s="3"/>
      <c r="E4224" s="3"/>
      <c r="F4224" s="3"/>
      <c r="G4224" s="3"/>
      <c r="H4224" s="3"/>
      <c r="I4224" s="3"/>
      <c r="J4224" s="3"/>
      <c r="K4224" s="3"/>
      <c r="L4224" s="3"/>
      <c r="N4224" s="121"/>
    </row>
    <row r="4225" spans="1:14" x14ac:dyDescent="0.35">
      <c r="A4225" s="3"/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N4225" s="121"/>
    </row>
    <row r="4226" spans="1:14" x14ac:dyDescent="0.35">
      <c r="A4226" s="3"/>
      <c r="B4226" s="3"/>
      <c r="C4226" s="3"/>
      <c r="D4226" s="3"/>
      <c r="E4226" s="3"/>
      <c r="F4226" s="3"/>
      <c r="G4226" s="3"/>
      <c r="H4226" s="3"/>
      <c r="I4226" s="3"/>
      <c r="J4226" s="3"/>
      <c r="K4226" s="3"/>
      <c r="L4226" s="3"/>
      <c r="N4226" s="121"/>
    </row>
    <row r="4227" spans="1:14" x14ac:dyDescent="0.35">
      <c r="A4227" s="3"/>
      <c r="B4227" s="3"/>
      <c r="C4227" s="3"/>
      <c r="D4227" s="3"/>
      <c r="E4227" s="3"/>
      <c r="F4227" s="3"/>
      <c r="G4227" s="3"/>
      <c r="H4227" s="3"/>
      <c r="I4227" s="3"/>
      <c r="J4227" s="3"/>
      <c r="K4227" s="3"/>
      <c r="L4227" s="3"/>
      <c r="N4227" s="121"/>
    </row>
    <row r="4228" spans="1:14" x14ac:dyDescent="0.35">
      <c r="A4228" s="3"/>
      <c r="B4228" s="3"/>
      <c r="C4228" s="3"/>
      <c r="D4228" s="3"/>
      <c r="E4228" s="3"/>
      <c r="F4228" s="3"/>
      <c r="G4228" s="3"/>
      <c r="H4228" s="3"/>
      <c r="I4228" s="3"/>
      <c r="J4228" s="3"/>
      <c r="K4228" s="3"/>
      <c r="L4228" s="3"/>
      <c r="N4228" s="121"/>
    </row>
    <row r="4229" spans="1:14" x14ac:dyDescent="0.35">
      <c r="A4229" s="3"/>
      <c r="B4229" s="3"/>
      <c r="C4229" s="3"/>
      <c r="D4229" s="3"/>
      <c r="E4229" s="3"/>
      <c r="F4229" s="3"/>
      <c r="G4229" s="3"/>
      <c r="H4229" s="3"/>
      <c r="I4229" s="3"/>
      <c r="J4229" s="3"/>
      <c r="K4229" s="3"/>
      <c r="L4229" s="3"/>
      <c r="N4229" s="121"/>
    </row>
    <row r="4230" spans="1:14" x14ac:dyDescent="0.35">
      <c r="A4230" s="3"/>
      <c r="B4230" s="3"/>
      <c r="C4230" s="3"/>
      <c r="D4230" s="3"/>
      <c r="E4230" s="3"/>
      <c r="F4230" s="3"/>
      <c r="G4230" s="3"/>
      <c r="H4230" s="3"/>
      <c r="I4230" s="3"/>
      <c r="J4230" s="3"/>
      <c r="K4230" s="3"/>
      <c r="L4230" s="3"/>
      <c r="N4230" s="121"/>
    </row>
    <row r="4231" spans="1:14" x14ac:dyDescent="0.35">
      <c r="A4231" s="3"/>
      <c r="B4231" s="3"/>
      <c r="C4231" s="3"/>
      <c r="D4231" s="3"/>
      <c r="E4231" s="3"/>
      <c r="F4231" s="3"/>
      <c r="G4231" s="3"/>
      <c r="H4231" s="3"/>
      <c r="I4231" s="3"/>
      <c r="J4231" s="3"/>
      <c r="K4231" s="3"/>
      <c r="L4231" s="3"/>
      <c r="N4231" s="121"/>
    </row>
    <row r="4232" spans="1:14" x14ac:dyDescent="0.35">
      <c r="A4232" s="3"/>
      <c r="B4232" s="3"/>
      <c r="C4232" s="3"/>
      <c r="D4232" s="3"/>
      <c r="E4232" s="3"/>
      <c r="F4232" s="3"/>
      <c r="G4232" s="3"/>
      <c r="H4232" s="3"/>
      <c r="I4232" s="3"/>
      <c r="J4232" s="3"/>
      <c r="K4232" s="3"/>
      <c r="L4232" s="3"/>
      <c r="N4232" s="121"/>
    </row>
    <row r="4233" spans="1:14" x14ac:dyDescent="0.35">
      <c r="A4233" s="3"/>
      <c r="B4233" s="3"/>
      <c r="C4233" s="3"/>
      <c r="D4233" s="3"/>
      <c r="E4233" s="3"/>
      <c r="F4233" s="3"/>
      <c r="G4233" s="3"/>
      <c r="H4233" s="3"/>
      <c r="I4233" s="3"/>
      <c r="J4233" s="3"/>
      <c r="K4233" s="3"/>
      <c r="L4233" s="3"/>
      <c r="N4233" s="121"/>
    </row>
    <row r="4234" spans="1:14" x14ac:dyDescent="0.35">
      <c r="A4234" s="3"/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N4234" s="121"/>
    </row>
    <row r="4235" spans="1:14" x14ac:dyDescent="0.35">
      <c r="A4235" s="3"/>
      <c r="B4235" s="3"/>
      <c r="C4235" s="3"/>
      <c r="D4235" s="3"/>
      <c r="E4235" s="3"/>
      <c r="F4235" s="3"/>
      <c r="G4235" s="3"/>
      <c r="H4235" s="3"/>
      <c r="I4235" s="3"/>
      <c r="J4235" s="3"/>
      <c r="K4235" s="3"/>
      <c r="L4235" s="3"/>
      <c r="N4235" s="121"/>
    </row>
    <row r="4236" spans="1:14" x14ac:dyDescent="0.35">
      <c r="A4236" s="3"/>
      <c r="B4236" s="3"/>
      <c r="C4236" s="3"/>
      <c r="D4236" s="3"/>
      <c r="E4236" s="3"/>
      <c r="F4236" s="3"/>
      <c r="G4236" s="3"/>
      <c r="H4236" s="3"/>
      <c r="I4236" s="3"/>
      <c r="J4236" s="3"/>
      <c r="K4236" s="3"/>
      <c r="L4236" s="3"/>
      <c r="N4236" s="121"/>
    </row>
    <row r="4237" spans="1:14" x14ac:dyDescent="0.35">
      <c r="A4237" s="3"/>
      <c r="B4237" s="3"/>
      <c r="C4237" s="3"/>
      <c r="D4237" s="3"/>
      <c r="E4237" s="3"/>
      <c r="F4237" s="3"/>
      <c r="G4237" s="3"/>
      <c r="H4237" s="3"/>
      <c r="I4237" s="3"/>
      <c r="J4237" s="3"/>
      <c r="K4237" s="3"/>
      <c r="L4237" s="3"/>
      <c r="N4237" s="121"/>
    </row>
    <row r="4238" spans="1:14" x14ac:dyDescent="0.35">
      <c r="A4238" s="3"/>
      <c r="B4238" s="3"/>
      <c r="C4238" s="3"/>
      <c r="D4238" s="3"/>
      <c r="E4238" s="3"/>
      <c r="F4238" s="3"/>
      <c r="G4238" s="3"/>
      <c r="H4238" s="3"/>
      <c r="I4238" s="3"/>
      <c r="J4238" s="3"/>
      <c r="K4238" s="3"/>
      <c r="L4238" s="3"/>
      <c r="N4238" s="121"/>
    </row>
    <row r="4239" spans="1:14" x14ac:dyDescent="0.35">
      <c r="A4239" s="3"/>
      <c r="B4239" s="3"/>
      <c r="C4239" s="3"/>
      <c r="D4239" s="3"/>
      <c r="E4239" s="3"/>
      <c r="F4239" s="3"/>
      <c r="G4239" s="3"/>
      <c r="H4239" s="3"/>
      <c r="I4239" s="3"/>
      <c r="J4239" s="3"/>
      <c r="K4239" s="3"/>
      <c r="L4239" s="3"/>
      <c r="N4239" s="121"/>
    </row>
    <row r="4240" spans="1:14" x14ac:dyDescent="0.35">
      <c r="A4240" s="3"/>
      <c r="B4240" s="3"/>
      <c r="C4240" s="3"/>
      <c r="D4240" s="3"/>
      <c r="E4240" s="3"/>
      <c r="F4240" s="3"/>
      <c r="G4240" s="3"/>
      <c r="H4240" s="3"/>
      <c r="I4240" s="3"/>
      <c r="J4240" s="3"/>
      <c r="K4240" s="3"/>
      <c r="L4240" s="3"/>
      <c r="N4240" s="121"/>
    </row>
    <row r="4241" spans="1:14" x14ac:dyDescent="0.35">
      <c r="A4241" s="3"/>
      <c r="B4241" s="3"/>
      <c r="C4241" s="3"/>
      <c r="D4241" s="3"/>
      <c r="E4241" s="3"/>
      <c r="F4241" s="3"/>
      <c r="G4241" s="3"/>
      <c r="H4241" s="3"/>
      <c r="I4241" s="3"/>
      <c r="J4241" s="3"/>
      <c r="K4241" s="3"/>
      <c r="L4241" s="3"/>
      <c r="N4241" s="121"/>
    </row>
    <row r="4242" spans="1:14" x14ac:dyDescent="0.35">
      <c r="A4242" s="3"/>
      <c r="B4242" s="3"/>
      <c r="C4242" s="3"/>
      <c r="D4242" s="3"/>
      <c r="E4242" s="3"/>
      <c r="F4242" s="3"/>
      <c r="G4242" s="3"/>
      <c r="H4242" s="3"/>
      <c r="I4242" s="3"/>
      <c r="J4242" s="3"/>
      <c r="K4242" s="3"/>
      <c r="L4242" s="3"/>
      <c r="N4242" s="121"/>
    </row>
    <row r="4243" spans="1:14" x14ac:dyDescent="0.35">
      <c r="A4243" s="3"/>
      <c r="B4243" s="3"/>
      <c r="C4243" s="3"/>
      <c r="D4243" s="3"/>
      <c r="E4243" s="3"/>
      <c r="F4243" s="3"/>
      <c r="G4243" s="3"/>
      <c r="H4243" s="3"/>
      <c r="I4243" s="3"/>
      <c r="J4243" s="3"/>
      <c r="K4243" s="3"/>
      <c r="L4243" s="3"/>
      <c r="N4243" s="121"/>
    </row>
    <row r="4244" spans="1:14" x14ac:dyDescent="0.35">
      <c r="A4244" s="3"/>
      <c r="B4244" s="3"/>
      <c r="C4244" s="3"/>
      <c r="D4244" s="3"/>
      <c r="E4244" s="3"/>
      <c r="F4244" s="3"/>
      <c r="G4244" s="3"/>
      <c r="H4244" s="3"/>
      <c r="I4244" s="3"/>
      <c r="J4244" s="3"/>
      <c r="K4244" s="3"/>
      <c r="L4244" s="3"/>
      <c r="N4244" s="121"/>
    </row>
    <row r="4245" spans="1:14" x14ac:dyDescent="0.35">
      <c r="A4245" s="3"/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N4245" s="121"/>
    </row>
    <row r="4246" spans="1:14" x14ac:dyDescent="0.35">
      <c r="A4246" s="3"/>
      <c r="B4246" s="3"/>
      <c r="C4246" s="3"/>
      <c r="D4246" s="3"/>
      <c r="E4246" s="3"/>
      <c r="F4246" s="3"/>
      <c r="G4246" s="3"/>
      <c r="H4246" s="3"/>
      <c r="I4246" s="3"/>
      <c r="J4246" s="3"/>
      <c r="K4246" s="3"/>
      <c r="L4246" s="3"/>
      <c r="N4246" s="121"/>
    </row>
    <row r="4247" spans="1:14" x14ac:dyDescent="0.35">
      <c r="A4247" s="3"/>
      <c r="B4247" s="3"/>
      <c r="C4247" s="3"/>
      <c r="D4247" s="3"/>
      <c r="E4247" s="3"/>
      <c r="F4247" s="3"/>
      <c r="G4247" s="3"/>
      <c r="H4247" s="3"/>
      <c r="I4247" s="3"/>
      <c r="J4247" s="3"/>
      <c r="K4247" s="3"/>
      <c r="L4247" s="3"/>
      <c r="N4247" s="121"/>
    </row>
    <row r="4248" spans="1:14" x14ac:dyDescent="0.35">
      <c r="A4248" s="3"/>
      <c r="B4248" s="3"/>
      <c r="C4248" s="3"/>
      <c r="D4248" s="3"/>
      <c r="E4248" s="3"/>
      <c r="F4248" s="3"/>
      <c r="G4248" s="3"/>
      <c r="H4248" s="3"/>
      <c r="I4248" s="3"/>
      <c r="J4248" s="3"/>
      <c r="K4248" s="3"/>
      <c r="L4248" s="3"/>
      <c r="N4248" s="121"/>
    </row>
    <row r="4249" spans="1:14" x14ac:dyDescent="0.35">
      <c r="A4249" s="3"/>
      <c r="B4249" s="3"/>
      <c r="C4249" s="3"/>
      <c r="D4249" s="3"/>
      <c r="E4249" s="3"/>
      <c r="F4249" s="3"/>
      <c r="G4249" s="3"/>
      <c r="H4249" s="3"/>
      <c r="I4249" s="3"/>
      <c r="J4249" s="3"/>
      <c r="K4249" s="3"/>
      <c r="L4249" s="3"/>
      <c r="N4249" s="121"/>
    </row>
    <row r="4250" spans="1:14" x14ac:dyDescent="0.35">
      <c r="A4250" s="3"/>
      <c r="B4250" s="3"/>
      <c r="C4250" s="3"/>
      <c r="D4250" s="3"/>
      <c r="E4250" s="3"/>
      <c r="F4250" s="3"/>
      <c r="G4250" s="3"/>
      <c r="H4250" s="3"/>
      <c r="I4250" s="3"/>
      <c r="J4250" s="3"/>
      <c r="K4250" s="3"/>
      <c r="L4250" s="3"/>
      <c r="N4250" s="121"/>
    </row>
    <row r="4251" spans="1:14" x14ac:dyDescent="0.35">
      <c r="A4251" s="3"/>
      <c r="B4251" s="3"/>
      <c r="C4251" s="3"/>
      <c r="D4251" s="3"/>
      <c r="E4251" s="3"/>
      <c r="F4251" s="3"/>
      <c r="G4251" s="3"/>
      <c r="H4251" s="3"/>
      <c r="I4251" s="3"/>
      <c r="J4251" s="3"/>
      <c r="K4251" s="3"/>
      <c r="L4251" s="3"/>
      <c r="N4251" s="121"/>
    </row>
    <row r="4252" spans="1:14" x14ac:dyDescent="0.35">
      <c r="A4252" s="3"/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N4252" s="121"/>
    </row>
    <row r="4253" spans="1:14" x14ac:dyDescent="0.35">
      <c r="A4253" s="3"/>
      <c r="B4253" s="3"/>
      <c r="C4253" s="3"/>
      <c r="D4253" s="3"/>
      <c r="E4253" s="3"/>
      <c r="F4253" s="3"/>
      <c r="G4253" s="3"/>
      <c r="H4253" s="3"/>
      <c r="I4253" s="3"/>
      <c r="J4253" s="3"/>
      <c r="K4253" s="3"/>
      <c r="L4253" s="3"/>
      <c r="N4253" s="121"/>
    </row>
    <row r="4254" spans="1:14" x14ac:dyDescent="0.35">
      <c r="A4254" s="3"/>
      <c r="B4254" s="3"/>
      <c r="C4254" s="3"/>
      <c r="D4254" s="3"/>
      <c r="E4254" s="3"/>
      <c r="F4254" s="3"/>
      <c r="G4254" s="3"/>
      <c r="H4254" s="3"/>
      <c r="I4254" s="3"/>
      <c r="J4254" s="3"/>
      <c r="K4254" s="3"/>
      <c r="L4254" s="3"/>
      <c r="N4254" s="121"/>
    </row>
    <row r="4255" spans="1:14" x14ac:dyDescent="0.35">
      <c r="A4255" s="3"/>
      <c r="B4255" s="3"/>
      <c r="C4255" s="3"/>
      <c r="D4255" s="3"/>
      <c r="E4255" s="3"/>
      <c r="F4255" s="3"/>
      <c r="G4255" s="3"/>
      <c r="H4255" s="3"/>
      <c r="I4255" s="3"/>
      <c r="J4255" s="3"/>
      <c r="K4255" s="3"/>
      <c r="L4255" s="3"/>
      <c r="N4255" s="121"/>
    </row>
    <row r="4256" spans="1:14" x14ac:dyDescent="0.35">
      <c r="A4256" s="3"/>
      <c r="B4256" s="3"/>
      <c r="C4256" s="3"/>
      <c r="D4256" s="3"/>
      <c r="E4256" s="3"/>
      <c r="F4256" s="3"/>
      <c r="G4256" s="3"/>
      <c r="H4256" s="3"/>
      <c r="I4256" s="3"/>
      <c r="J4256" s="3"/>
      <c r="K4256" s="3"/>
      <c r="L4256" s="3"/>
      <c r="N4256" s="121"/>
    </row>
    <row r="4257" spans="1:14" x14ac:dyDescent="0.35">
      <c r="A4257" s="3"/>
      <c r="B4257" s="3"/>
      <c r="C4257" s="3"/>
      <c r="D4257" s="3"/>
      <c r="E4257" s="3"/>
      <c r="F4257" s="3"/>
      <c r="G4257" s="3"/>
      <c r="H4257" s="3"/>
      <c r="I4257" s="3"/>
      <c r="J4257" s="3"/>
      <c r="K4257" s="3"/>
      <c r="L4257" s="3"/>
      <c r="N4257" s="121"/>
    </row>
    <row r="4258" spans="1:14" x14ac:dyDescent="0.35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N4258" s="121"/>
    </row>
    <row r="4259" spans="1:14" x14ac:dyDescent="0.35">
      <c r="A4259" s="3"/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N4259" s="121"/>
    </row>
    <row r="4260" spans="1:14" x14ac:dyDescent="0.35">
      <c r="A4260" s="3"/>
      <c r="B4260" s="3"/>
      <c r="C4260" s="3"/>
      <c r="D4260" s="3"/>
      <c r="E4260" s="3"/>
      <c r="F4260" s="3"/>
      <c r="G4260" s="3"/>
      <c r="H4260" s="3"/>
      <c r="I4260" s="3"/>
      <c r="J4260" s="3"/>
      <c r="K4260" s="3"/>
      <c r="L4260" s="3"/>
      <c r="N4260" s="121"/>
    </row>
    <row r="4261" spans="1:14" x14ac:dyDescent="0.35">
      <c r="A4261" s="3"/>
      <c r="B4261" s="3"/>
      <c r="C4261" s="3"/>
      <c r="D4261" s="3"/>
      <c r="E4261" s="3"/>
      <c r="F4261" s="3"/>
      <c r="G4261" s="3"/>
      <c r="H4261" s="3"/>
      <c r="I4261" s="3"/>
      <c r="J4261" s="3"/>
      <c r="K4261" s="3"/>
      <c r="L4261" s="3"/>
      <c r="N4261" s="121"/>
    </row>
    <row r="4262" spans="1:14" x14ac:dyDescent="0.35">
      <c r="A4262" s="3"/>
      <c r="B4262" s="3"/>
      <c r="C4262" s="3"/>
      <c r="D4262" s="3"/>
      <c r="E4262" s="3"/>
      <c r="F4262" s="3"/>
      <c r="G4262" s="3"/>
      <c r="H4262" s="3"/>
      <c r="I4262" s="3"/>
      <c r="J4262" s="3"/>
      <c r="K4262" s="3"/>
      <c r="L4262" s="3"/>
      <c r="N4262" s="121"/>
    </row>
    <row r="4263" spans="1:14" x14ac:dyDescent="0.35">
      <c r="A4263" s="3"/>
      <c r="B4263" s="3"/>
      <c r="C4263" s="3"/>
      <c r="D4263" s="3"/>
      <c r="E4263" s="3"/>
      <c r="F4263" s="3"/>
      <c r="G4263" s="3"/>
      <c r="H4263" s="3"/>
      <c r="I4263" s="3"/>
      <c r="J4263" s="3"/>
      <c r="K4263" s="3"/>
      <c r="L4263" s="3"/>
      <c r="N4263" s="121"/>
    </row>
    <row r="4264" spans="1:14" x14ac:dyDescent="0.35">
      <c r="A4264" s="3"/>
      <c r="B4264" s="3"/>
      <c r="C4264" s="3"/>
      <c r="D4264" s="3"/>
      <c r="E4264" s="3"/>
      <c r="F4264" s="3"/>
      <c r="G4264" s="3"/>
      <c r="H4264" s="3"/>
      <c r="I4264" s="3"/>
      <c r="J4264" s="3"/>
      <c r="K4264" s="3"/>
      <c r="L4264" s="3"/>
      <c r="N4264" s="121"/>
    </row>
    <row r="4265" spans="1:14" x14ac:dyDescent="0.35">
      <c r="A4265" s="3"/>
      <c r="B4265" s="3"/>
      <c r="C4265" s="3"/>
      <c r="D4265" s="3"/>
      <c r="E4265" s="3"/>
      <c r="F4265" s="3"/>
      <c r="G4265" s="3"/>
      <c r="H4265" s="3"/>
      <c r="I4265" s="3"/>
      <c r="J4265" s="3"/>
      <c r="K4265" s="3"/>
      <c r="L4265" s="3"/>
      <c r="N4265" s="121"/>
    </row>
    <row r="4266" spans="1:14" x14ac:dyDescent="0.35">
      <c r="A4266" s="3"/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N4266" s="121"/>
    </row>
    <row r="4267" spans="1:14" x14ac:dyDescent="0.35">
      <c r="A4267" s="3"/>
      <c r="B4267" s="3"/>
      <c r="C4267" s="3"/>
      <c r="D4267" s="3"/>
      <c r="E4267" s="3"/>
      <c r="F4267" s="3"/>
      <c r="G4267" s="3"/>
      <c r="H4267" s="3"/>
      <c r="I4267" s="3"/>
      <c r="J4267" s="3"/>
      <c r="K4267" s="3"/>
      <c r="L4267" s="3"/>
      <c r="N4267" s="121"/>
    </row>
    <row r="4268" spans="1:14" x14ac:dyDescent="0.35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N4268" s="121"/>
    </row>
    <row r="4269" spans="1:14" x14ac:dyDescent="0.35">
      <c r="A4269" s="3"/>
      <c r="B4269" s="3"/>
      <c r="C4269" s="3"/>
      <c r="D4269" s="3"/>
      <c r="E4269" s="3"/>
      <c r="F4269" s="3"/>
      <c r="G4269" s="3"/>
      <c r="H4269" s="3"/>
      <c r="I4269" s="3"/>
      <c r="J4269" s="3"/>
      <c r="K4269" s="3"/>
      <c r="L4269" s="3"/>
      <c r="N4269" s="121"/>
    </row>
    <row r="4270" spans="1:14" x14ac:dyDescent="0.35">
      <c r="A4270" s="3"/>
      <c r="B4270" s="3"/>
      <c r="C4270" s="3"/>
      <c r="D4270" s="3"/>
      <c r="E4270" s="3"/>
      <c r="F4270" s="3"/>
      <c r="G4270" s="3"/>
      <c r="H4270" s="3"/>
      <c r="I4270" s="3"/>
      <c r="J4270" s="3"/>
      <c r="K4270" s="3"/>
      <c r="L4270" s="3"/>
      <c r="N4270" s="121"/>
    </row>
    <row r="4271" spans="1:14" x14ac:dyDescent="0.3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N4271" s="121"/>
    </row>
    <row r="4272" spans="1:14" x14ac:dyDescent="0.3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  <c r="L4272" s="3"/>
      <c r="N4272" s="121"/>
    </row>
    <row r="4273" spans="1:14" x14ac:dyDescent="0.35">
      <c r="A4273" s="3"/>
      <c r="B4273" s="3"/>
      <c r="C4273" s="3"/>
      <c r="D4273" s="3"/>
      <c r="E4273" s="3"/>
      <c r="F4273" s="3"/>
      <c r="G4273" s="3"/>
      <c r="H4273" s="3"/>
      <c r="I4273" s="3"/>
      <c r="J4273" s="3"/>
      <c r="K4273" s="3"/>
      <c r="L4273" s="3"/>
      <c r="N4273" s="121"/>
    </row>
    <row r="4274" spans="1:14" x14ac:dyDescent="0.35">
      <c r="A4274" s="3"/>
      <c r="B4274" s="3"/>
      <c r="C4274" s="3"/>
      <c r="D4274" s="3"/>
      <c r="E4274" s="3"/>
      <c r="F4274" s="3"/>
      <c r="G4274" s="3"/>
      <c r="H4274" s="3"/>
      <c r="I4274" s="3"/>
      <c r="J4274" s="3"/>
      <c r="K4274" s="3"/>
      <c r="L4274" s="3"/>
      <c r="N4274" s="121"/>
    </row>
    <row r="4275" spans="1:14" x14ac:dyDescent="0.35">
      <c r="A4275" s="3"/>
      <c r="B4275" s="3"/>
      <c r="C4275" s="3"/>
      <c r="D4275" s="3"/>
      <c r="E4275" s="3"/>
      <c r="F4275" s="3"/>
      <c r="G4275" s="3"/>
      <c r="H4275" s="3"/>
      <c r="I4275" s="3"/>
      <c r="J4275" s="3"/>
      <c r="K4275" s="3"/>
      <c r="L4275" s="3"/>
      <c r="N4275" s="121"/>
    </row>
    <row r="4276" spans="1:14" x14ac:dyDescent="0.35">
      <c r="A4276" s="3"/>
      <c r="B4276" s="3"/>
      <c r="C4276" s="3"/>
      <c r="D4276" s="3"/>
      <c r="E4276" s="3"/>
      <c r="F4276" s="3"/>
      <c r="G4276" s="3"/>
      <c r="H4276" s="3"/>
      <c r="I4276" s="3"/>
      <c r="J4276" s="3"/>
      <c r="K4276" s="3"/>
      <c r="L4276" s="3"/>
      <c r="N4276" s="121"/>
    </row>
    <row r="4277" spans="1:14" x14ac:dyDescent="0.35">
      <c r="A4277" s="3"/>
      <c r="B4277" s="3"/>
      <c r="C4277" s="3"/>
      <c r="D4277" s="3"/>
      <c r="E4277" s="3"/>
      <c r="F4277" s="3"/>
      <c r="G4277" s="3"/>
      <c r="H4277" s="3"/>
      <c r="I4277" s="3"/>
      <c r="J4277" s="3"/>
      <c r="K4277" s="3"/>
      <c r="L4277" s="3"/>
      <c r="N4277" s="121"/>
    </row>
    <row r="4278" spans="1:14" x14ac:dyDescent="0.35">
      <c r="A4278" s="3"/>
      <c r="B4278" s="3"/>
      <c r="C4278" s="3"/>
      <c r="D4278" s="3"/>
      <c r="E4278" s="3"/>
      <c r="F4278" s="3"/>
      <c r="G4278" s="3"/>
      <c r="H4278" s="3"/>
      <c r="I4278" s="3"/>
      <c r="J4278" s="3"/>
      <c r="K4278" s="3"/>
      <c r="L4278" s="3"/>
      <c r="N4278" s="121"/>
    </row>
    <row r="4279" spans="1:14" x14ac:dyDescent="0.35">
      <c r="A4279" s="3"/>
      <c r="B4279" s="3"/>
      <c r="C4279" s="3"/>
      <c r="D4279" s="3"/>
      <c r="E4279" s="3"/>
      <c r="F4279" s="3"/>
      <c r="G4279" s="3"/>
      <c r="H4279" s="3"/>
      <c r="I4279" s="3"/>
      <c r="J4279" s="3"/>
      <c r="K4279" s="3"/>
      <c r="L4279" s="3"/>
      <c r="N4279" s="121"/>
    </row>
    <row r="4280" spans="1:14" x14ac:dyDescent="0.35">
      <c r="A4280" s="3"/>
      <c r="B4280" s="3"/>
      <c r="C4280" s="3"/>
      <c r="D4280" s="3"/>
      <c r="E4280" s="3"/>
      <c r="F4280" s="3"/>
      <c r="G4280" s="3"/>
      <c r="H4280" s="3"/>
      <c r="I4280" s="3"/>
      <c r="J4280" s="3"/>
      <c r="K4280" s="3"/>
      <c r="L4280" s="3"/>
      <c r="N4280" s="121"/>
    </row>
    <row r="4281" spans="1:14" x14ac:dyDescent="0.35">
      <c r="A4281" s="3"/>
      <c r="B4281" s="3"/>
      <c r="C4281" s="3"/>
      <c r="D4281" s="3"/>
      <c r="E4281" s="3"/>
      <c r="F4281" s="3"/>
      <c r="G4281" s="3"/>
      <c r="H4281" s="3"/>
      <c r="I4281" s="3"/>
      <c r="J4281" s="3"/>
      <c r="K4281" s="3"/>
      <c r="L4281" s="3"/>
      <c r="N4281" s="121"/>
    </row>
    <row r="4282" spans="1:14" x14ac:dyDescent="0.35">
      <c r="A4282" s="3"/>
      <c r="B4282" s="3"/>
      <c r="C4282" s="3"/>
      <c r="D4282" s="3"/>
      <c r="E4282" s="3"/>
      <c r="F4282" s="3"/>
      <c r="G4282" s="3"/>
      <c r="H4282" s="3"/>
      <c r="I4282" s="3"/>
      <c r="J4282" s="3"/>
      <c r="K4282" s="3"/>
      <c r="L4282" s="3"/>
      <c r="N4282" s="121"/>
    </row>
    <row r="4283" spans="1:14" x14ac:dyDescent="0.35">
      <c r="A4283" s="3"/>
      <c r="B4283" s="3"/>
      <c r="C4283" s="3"/>
      <c r="D4283" s="3"/>
      <c r="E4283" s="3"/>
      <c r="F4283" s="3"/>
      <c r="G4283" s="3"/>
      <c r="H4283" s="3"/>
      <c r="I4283" s="3"/>
      <c r="J4283" s="3"/>
      <c r="K4283" s="3"/>
      <c r="L4283" s="3"/>
      <c r="N4283" s="121"/>
    </row>
    <row r="4284" spans="1:14" x14ac:dyDescent="0.35">
      <c r="A4284" s="3"/>
      <c r="B4284" s="3"/>
      <c r="C4284" s="3"/>
      <c r="D4284" s="3"/>
      <c r="E4284" s="3"/>
      <c r="F4284" s="3"/>
      <c r="G4284" s="3"/>
      <c r="H4284" s="3"/>
      <c r="I4284" s="3"/>
      <c r="J4284" s="3"/>
      <c r="K4284" s="3"/>
      <c r="L4284" s="3"/>
      <c r="N4284" s="121"/>
    </row>
    <row r="4285" spans="1:14" x14ac:dyDescent="0.35">
      <c r="A4285" s="3"/>
      <c r="B4285" s="3"/>
      <c r="C4285" s="3"/>
      <c r="D4285" s="3"/>
      <c r="E4285" s="3"/>
      <c r="F4285" s="3"/>
      <c r="G4285" s="3"/>
      <c r="H4285" s="3"/>
      <c r="I4285" s="3"/>
      <c r="J4285" s="3"/>
      <c r="K4285" s="3"/>
      <c r="L4285" s="3"/>
      <c r="N4285" s="121"/>
    </row>
    <row r="4286" spans="1:14" x14ac:dyDescent="0.35">
      <c r="A4286" s="3"/>
      <c r="B4286" s="3"/>
      <c r="C4286" s="3"/>
      <c r="D4286" s="3"/>
      <c r="E4286" s="3"/>
      <c r="F4286" s="3"/>
      <c r="G4286" s="3"/>
      <c r="H4286" s="3"/>
      <c r="I4286" s="3"/>
      <c r="J4286" s="3"/>
      <c r="K4286" s="3"/>
      <c r="L4286" s="3"/>
      <c r="N4286" s="121"/>
    </row>
    <row r="4287" spans="1:14" x14ac:dyDescent="0.35">
      <c r="A4287" s="3"/>
      <c r="B4287" s="3"/>
      <c r="C4287" s="3"/>
      <c r="D4287" s="3"/>
      <c r="E4287" s="3"/>
      <c r="F4287" s="3"/>
      <c r="G4287" s="3"/>
      <c r="H4287" s="3"/>
      <c r="I4287" s="3"/>
      <c r="J4287" s="3"/>
      <c r="K4287" s="3"/>
      <c r="L4287" s="3"/>
      <c r="N4287" s="121"/>
    </row>
    <row r="4288" spans="1:14" x14ac:dyDescent="0.35">
      <c r="A4288" s="3"/>
      <c r="B4288" s="3"/>
      <c r="C4288" s="3"/>
      <c r="D4288" s="3"/>
      <c r="E4288" s="3"/>
      <c r="F4288" s="3"/>
      <c r="G4288" s="3"/>
      <c r="H4288" s="3"/>
      <c r="I4288" s="3"/>
      <c r="J4288" s="3"/>
      <c r="K4288" s="3"/>
      <c r="L4288" s="3"/>
      <c r="N4288" s="121"/>
    </row>
    <row r="4289" spans="1:14" x14ac:dyDescent="0.35">
      <c r="A4289" s="3"/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N4289" s="121"/>
    </row>
    <row r="4290" spans="1:14" x14ac:dyDescent="0.35">
      <c r="A4290" s="3"/>
      <c r="B4290" s="3"/>
      <c r="C4290" s="3"/>
      <c r="D4290" s="3"/>
      <c r="E4290" s="3"/>
      <c r="F4290" s="3"/>
      <c r="G4290" s="3"/>
      <c r="H4290" s="3"/>
      <c r="I4290" s="3"/>
      <c r="J4290" s="3"/>
      <c r="K4290" s="3"/>
      <c r="L4290" s="3"/>
      <c r="N4290" s="121"/>
    </row>
    <row r="4291" spans="1:14" x14ac:dyDescent="0.35">
      <c r="A4291" s="3"/>
      <c r="B4291" s="3"/>
      <c r="C4291" s="3"/>
      <c r="D4291" s="3"/>
      <c r="E4291" s="3"/>
      <c r="F4291" s="3"/>
      <c r="G4291" s="3"/>
      <c r="H4291" s="3"/>
      <c r="I4291" s="3"/>
      <c r="J4291" s="3"/>
      <c r="K4291" s="3"/>
      <c r="L4291" s="3"/>
      <c r="N4291" s="121"/>
    </row>
    <row r="4292" spans="1:14" x14ac:dyDescent="0.35">
      <c r="A4292" s="3"/>
      <c r="B4292" s="3"/>
      <c r="C4292" s="3"/>
      <c r="D4292" s="3"/>
      <c r="E4292" s="3"/>
      <c r="F4292" s="3"/>
      <c r="G4292" s="3"/>
      <c r="H4292" s="3"/>
      <c r="I4292" s="3"/>
      <c r="J4292" s="3"/>
      <c r="K4292" s="3"/>
      <c r="L4292" s="3"/>
      <c r="N4292" s="121"/>
    </row>
    <row r="4293" spans="1:14" x14ac:dyDescent="0.35">
      <c r="A4293" s="3"/>
      <c r="B4293" s="3"/>
      <c r="C4293" s="3"/>
      <c r="D4293" s="3"/>
      <c r="E4293" s="3"/>
      <c r="F4293" s="3"/>
      <c r="G4293" s="3"/>
      <c r="H4293" s="3"/>
      <c r="I4293" s="3"/>
      <c r="J4293" s="3"/>
      <c r="K4293" s="3"/>
      <c r="L4293" s="3"/>
      <c r="N4293" s="121"/>
    </row>
    <row r="4294" spans="1:14" x14ac:dyDescent="0.35">
      <c r="A4294" s="3"/>
      <c r="B4294" s="3"/>
      <c r="C4294" s="3"/>
      <c r="D4294" s="3"/>
      <c r="E4294" s="3"/>
      <c r="F4294" s="3"/>
      <c r="G4294" s="3"/>
      <c r="H4294" s="3"/>
      <c r="I4294" s="3"/>
      <c r="J4294" s="3"/>
      <c r="K4294" s="3"/>
      <c r="L4294" s="3"/>
      <c r="N4294" s="121"/>
    </row>
    <row r="4295" spans="1:14" x14ac:dyDescent="0.35">
      <c r="A4295" s="3"/>
      <c r="B4295" s="3"/>
      <c r="C4295" s="3"/>
      <c r="D4295" s="3"/>
      <c r="E4295" s="3"/>
      <c r="F4295" s="3"/>
      <c r="G4295" s="3"/>
      <c r="H4295" s="3"/>
      <c r="I4295" s="3"/>
      <c r="J4295" s="3"/>
      <c r="K4295" s="3"/>
      <c r="L4295" s="3"/>
      <c r="N4295" s="121"/>
    </row>
    <row r="4296" spans="1:14" x14ac:dyDescent="0.35">
      <c r="A4296" s="3"/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N4296" s="121"/>
    </row>
    <row r="4297" spans="1:14" x14ac:dyDescent="0.35">
      <c r="A4297" s="3"/>
      <c r="B4297" s="3"/>
      <c r="C4297" s="3"/>
      <c r="D4297" s="3"/>
      <c r="E4297" s="3"/>
      <c r="F4297" s="3"/>
      <c r="G4297" s="3"/>
      <c r="H4297" s="3"/>
      <c r="I4297" s="3"/>
      <c r="J4297" s="3"/>
      <c r="K4297" s="3"/>
      <c r="L4297" s="3"/>
      <c r="N4297" s="121"/>
    </row>
    <row r="4298" spans="1:14" x14ac:dyDescent="0.35">
      <c r="A4298" s="3"/>
      <c r="B4298" s="3"/>
      <c r="C4298" s="3"/>
      <c r="D4298" s="3"/>
      <c r="E4298" s="3"/>
      <c r="F4298" s="3"/>
      <c r="G4298" s="3"/>
      <c r="H4298" s="3"/>
      <c r="I4298" s="3"/>
      <c r="J4298" s="3"/>
      <c r="K4298" s="3"/>
      <c r="L4298" s="3"/>
      <c r="N4298" s="121"/>
    </row>
    <row r="4299" spans="1:14" x14ac:dyDescent="0.35">
      <c r="A4299" s="3"/>
      <c r="B4299" s="3"/>
      <c r="C4299" s="3"/>
      <c r="D4299" s="3"/>
      <c r="E4299" s="3"/>
      <c r="F4299" s="3"/>
      <c r="G4299" s="3"/>
      <c r="H4299" s="3"/>
      <c r="I4299" s="3"/>
      <c r="J4299" s="3"/>
      <c r="K4299" s="3"/>
      <c r="L4299" s="3"/>
      <c r="N4299" s="121"/>
    </row>
    <row r="4300" spans="1:14" x14ac:dyDescent="0.35">
      <c r="A4300" s="3"/>
      <c r="B4300" s="3"/>
      <c r="C4300" s="3"/>
      <c r="D4300" s="3"/>
      <c r="E4300" s="3"/>
      <c r="F4300" s="3"/>
      <c r="G4300" s="3"/>
      <c r="H4300" s="3"/>
      <c r="I4300" s="3"/>
      <c r="J4300" s="3"/>
      <c r="K4300" s="3"/>
      <c r="L4300" s="3"/>
      <c r="N4300" s="121"/>
    </row>
    <row r="4301" spans="1:14" x14ac:dyDescent="0.35">
      <c r="A4301" s="3"/>
      <c r="B4301" s="3"/>
      <c r="C4301" s="3"/>
      <c r="D4301" s="3"/>
      <c r="E4301" s="3"/>
      <c r="F4301" s="3"/>
      <c r="G4301" s="3"/>
      <c r="H4301" s="3"/>
      <c r="I4301" s="3"/>
      <c r="J4301" s="3"/>
      <c r="K4301" s="3"/>
      <c r="L4301" s="3"/>
      <c r="N4301" s="121"/>
    </row>
    <row r="4302" spans="1:14" x14ac:dyDescent="0.35">
      <c r="A4302" s="3"/>
      <c r="B4302" s="3"/>
      <c r="C4302" s="3"/>
      <c r="D4302" s="3"/>
      <c r="E4302" s="3"/>
      <c r="F4302" s="3"/>
      <c r="G4302" s="3"/>
      <c r="H4302" s="3"/>
      <c r="I4302" s="3"/>
      <c r="J4302" s="3"/>
      <c r="K4302" s="3"/>
      <c r="L4302" s="3"/>
      <c r="N4302" s="121"/>
    </row>
    <row r="4303" spans="1:14" x14ac:dyDescent="0.35">
      <c r="A4303" s="3"/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N4303" s="121"/>
    </row>
    <row r="4304" spans="1:14" x14ac:dyDescent="0.35">
      <c r="A4304" s="3"/>
      <c r="B4304" s="3"/>
      <c r="C4304" s="3"/>
      <c r="D4304" s="3"/>
      <c r="E4304" s="3"/>
      <c r="F4304" s="3"/>
      <c r="G4304" s="3"/>
      <c r="H4304" s="3"/>
      <c r="I4304" s="3"/>
      <c r="J4304" s="3"/>
      <c r="K4304" s="3"/>
      <c r="L4304" s="3"/>
      <c r="N4304" s="121"/>
    </row>
    <row r="4305" spans="1:14" x14ac:dyDescent="0.35">
      <c r="A4305" s="3"/>
      <c r="B4305" s="3"/>
      <c r="C4305" s="3"/>
      <c r="D4305" s="3"/>
      <c r="E4305" s="3"/>
      <c r="F4305" s="3"/>
      <c r="G4305" s="3"/>
      <c r="H4305" s="3"/>
      <c r="I4305" s="3"/>
      <c r="J4305" s="3"/>
      <c r="K4305" s="3"/>
      <c r="L4305" s="3"/>
      <c r="N4305" s="121"/>
    </row>
    <row r="4306" spans="1:14" x14ac:dyDescent="0.35">
      <c r="A4306" s="3"/>
      <c r="B4306" s="3"/>
      <c r="C4306" s="3"/>
      <c r="D4306" s="3"/>
      <c r="E4306" s="3"/>
      <c r="F4306" s="3"/>
      <c r="G4306" s="3"/>
      <c r="H4306" s="3"/>
      <c r="I4306" s="3"/>
      <c r="J4306" s="3"/>
      <c r="K4306" s="3"/>
      <c r="L4306" s="3"/>
      <c r="N4306" s="121"/>
    </row>
    <row r="4307" spans="1:14" x14ac:dyDescent="0.35">
      <c r="A4307" s="3"/>
      <c r="B4307" s="3"/>
      <c r="C4307" s="3"/>
      <c r="D4307" s="3"/>
      <c r="E4307" s="3"/>
      <c r="F4307" s="3"/>
      <c r="G4307" s="3"/>
      <c r="H4307" s="3"/>
      <c r="I4307" s="3"/>
      <c r="J4307" s="3"/>
      <c r="K4307" s="3"/>
      <c r="L4307" s="3"/>
      <c r="N4307" s="121"/>
    </row>
    <row r="4308" spans="1:14" x14ac:dyDescent="0.35">
      <c r="A4308" s="3"/>
      <c r="B4308" s="3"/>
      <c r="C4308" s="3"/>
      <c r="D4308" s="3"/>
      <c r="E4308" s="3"/>
      <c r="F4308" s="3"/>
      <c r="G4308" s="3"/>
      <c r="H4308" s="3"/>
      <c r="I4308" s="3"/>
      <c r="J4308" s="3"/>
      <c r="K4308" s="3"/>
      <c r="L4308" s="3"/>
      <c r="N4308" s="121"/>
    </row>
    <row r="4309" spans="1:14" x14ac:dyDescent="0.35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N4309" s="121"/>
    </row>
    <row r="4310" spans="1:14" x14ac:dyDescent="0.35">
      <c r="A4310" s="3"/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N4310" s="121"/>
    </row>
    <row r="4311" spans="1:14" x14ac:dyDescent="0.35">
      <c r="A4311" s="3"/>
      <c r="B4311" s="3"/>
      <c r="C4311" s="3"/>
      <c r="D4311" s="3"/>
      <c r="E4311" s="3"/>
      <c r="F4311" s="3"/>
      <c r="G4311" s="3"/>
      <c r="H4311" s="3"/>
      <c r="I4311" s="3"/>
      <c r="J4311" s="3"/>
      <c r="K4311" s="3"/>
      <c r="L4311" s="3"/>
      <c r="N4311" s="121"/>
    </row>
    <row r="4312" spans="1:14" x14ac:dyDescent="0.35">
      <c r="A4312" s="3"/>
      <c r="B4312" s="3"/>
      <c r="C4312" s="3"/>
      <c r="D4312" s="3"/>
      <c r="E4312" s="3"/>
      <c r="F4312" s="3"/>
      <c r="G4312" s="3"/>
      <c r="H4312" s="3"/>
      <c r="I4312" s="3"/>
      <c r="J4312" s="3"/>
      <c r="K4312" s="3"/>
      <c r="L4312" s="3"/>
      <c r="N4312" s="121"/>
    </row>
    <row r="4313" spans="1:14" x14ac:dyDescent="0.35">
      <c r="A4313" s="3"/>
      <c r="B4313" s="3"/>
      <c r="C4313" s="3"/>
      <c r="D4313" s="3"/>
      <c r="E4313" s="3"/>
      <c r="F4313" s="3"/>
      <c r="G4313" s="3"/>
      <c r="H4313" s="3"/>
      <c r="I4313" s="3"/>
      <c r="J4313" s="3"/>
      <c r="K4313" s="3"/>
      <c r="L4313" s="3"/>
      <c r="N4313" s="121"/>
    </row>
    <row r="4314" spans="1:14" x14ac:dyDescent="0.35">
      <c r="A4314" s="3"/>
      <c r="B4314" s="3"/>
      <c r="C4314" s="3"/>
      <c r="D4314" s="3"/>
      <c r="E4314" s="3"/>
      <c r="F4314" s="3"/>
      <c r="G4314" s="3"/>
      <c r="H4314" s="3"/>
      <c r="I4314" s="3"/>
      <c r="J4314" s="3"/>
      <c r="K4314" s="3"/>
      <c r="L4314" s="3"/>
      <c r="N4314" s="121"/>
    </row>
    <row r="4315" spans="1:14" x14ac:dyDescent="0.35">
      <c r="A4315" s="3"/>
      <c r="B4315" s="3"/>
      <c r="C4315" s="3"/>
      <c r="D4315" s="3"/>
      <c r="E4315" s="3"/>
      <c r="F4315" s="3"/>
      <c r="G4315" s="3"/>
      <c r="H4315" s="3"/>
      <c r="I4315" s="3"/>
      <c r="J4315" s="3"/>
      <c r="K4315" s="3"/>
      <c r="L4315" s="3"/>
      <c r="N4315" s="121"/>
    </row>
    <row r="4316" spans="1:14" x14ac:dyDescent="0.35">
      <c r="A4316" s="3"/>
      <c r="B4316" s="3"/>
      <c r="C4316" s="3"/>
      <c r="D4316" s="3"/>
      <c r="E4316" s="3"/>
      <c r="F4316" s="3"/>
      <c r="G4316" s="3"/>
      <c r="H4316" s="3"/>
      <c r="I4316" s="3"/>
      <c r="J4316" s="3"/>
      <c r="K4316" s="3"/>
      <c r="L4316" s="3"/>
      <c r="N4316" s="121"/>
    </row>
    <row r="4317" spans="1:14" x14ac:dyDescent="0.35">
      <c r="A4317" s="3"/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N4317" s="121"/>
    </row>
    <row r="4318" spans="1:14" x14ac:dyDescent="0.35">
      <c r="A4318" s="3"/>
      <c r="B4318" s="3"/>
      <c r="C4318" s="3"/>
      <c r="D4318" s="3"/>
      <c r="E4318" s="3"/>
      <c r="F4318" s="3"/>
      <c r="G4318" s="3"/>
      <c r="H4318" s="3"/>
      <c r="I4318" s="3"/>
      <c r="J4318" s="3"/>
      <c r="K4318" s="3"/>
      <c r="L4318" s="3"/>
      <c r="N4318" s="121"/>
    </row>
    <row r="4319" spans="1:14" x14ac:dyDescent="0.35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N4319" s="121"/>
    </row>
    <row r="4320" spans="1:14" x14ac:dyDescent="0.35">
      <c r="A4320" s="3"/>
      <c r="B4320" s="3"/>
      <c r="C4320" s="3"/>
      <c r="D4320" s="3"/>
      <c r="E4320" s="3"/>
      <c r="F4320" s="3"/>
      <c r="G4320" s="3"/>
      <c r="H4320" s="3"/>
      <c r="I4320" s="3"/>
      <c r="J4320" s="3"/>
      <c r="K4320" s="3"/>
      <c r="L4320" s="3"/>
      <c r="N4320" s="121"/>
    </row>
    <row r="4321" spans="1:14" x14ac:dyDescent="0.35">
      <c r="A4321" s="3"/>
      <c r="B4321" s="3"/>
      <c r="C4321" s="3"/>
      <c r="D4321" s="3"/>
      <c r="E4321" s="3"/>
      <c r="F4321" s="3"/>
      <c r="G4321" s="3"/>
      <c r="H4321" s="3"/>
      <c r="I4321" s="3"/>
      <c r="J4321" s="3"/>
      <c r="K4321" s="3"/>
      <c r="L4321" s="3"/>
      <c r="N4321" s="121"/>
    </row>
    <row r="4322" spans="1:14" x14ac:dyDescent="0.35">
      <c r="A4322" s="3"/>
      <c r="B4322" s="3"/>
      <c r="C4322" s="3"/>
      <c r="D4322" s="3"/>
      <c r="E4322" s="3"/>
      <c r="F4322" s="3"/>
      <c r="G4322" s="3"/>
      <c r="H4322" s="3"/>
      <c r="I4322" s="3"/>
      <c r="J4322" s="3"/>
      <c r="K4322" s="3"/>
      <c r="L4322" s="3"/>
      <c r="N4322" s="121"/>
    </row>
    <row r="4323" spans="1:14" x14ac:dyDescent="0.35">
      <c r="A4323" s="3"/>
      <c r="B4323" s="3"/>
      <c r="C4323" s="3"/>
      <c r="D4323" s="3"/>
      <c r="E4323" s="3"/>
      <c r="F4323" s="3"/>
      <c r="G4323" s="3"/>
      <c r="H4323" s="3"/>
      <c r="I4323" s="3"/>
      <c r="J4323" s="3"/>
      <c r="K4323" s="3"/>
      <c r="L4323" s="3"/>
      <c r="N4323" s="121"/>
    </row>
    <row r="4324" spans="1:14" x14ac:dyDescent="0.35">
      <c r="A4324" s="3"/>
      <c r="B4324" s="3"/>
      <c r="C4324" s="3"/>
      <c r="D4324" s="3"/>
      <c r="E4324" s="3"/>
      <c r="F4324" s="3"/>
      <c r="G4324" s="3"/>
      <c r="H4324" s="3"/>
      <c r="I4324" s="3"/>
      <c r="J4324" s="3"/>
      <c r="K4324" s="3"/>
      <c r="L4324" s="3"/>
      <c r="N4324" s="121"/>
    </row>
    <row r="4325" spans="1:14" x14ac:dyDescent="0.35">
      <c r="A4325" s="3"/>
      <c r="B4325" s="3"/>
      <c r="C4325" s="3"/>
      <c r="D4325" s="3"/>
      <c r="E4325" s="3"/>
      <c r="F4325" s="3"/>
      <c r="G4325" s="3"/>
      <c r="H4325" s="3"/>
      <c r="I4325" s="3"/>
      <c r="J4325" s="3"/>
      <c r="K4325" s="3"/>
      <c r="L4325" s="3"/>
      <c r="N4325" s="121"/>
    </row>
    <row r="4326" spans="1:14" x14ac:dyDescent="0.35">
      <c r="A4326" s="3"/>
      <c r="B4326" s="3"/>
      <c r="C4326" s="3"/>
      <c r="D4326" s="3"/>
      <c r="E4326" s="3"/>
      <c r="F4326" s="3"/>
      <c r="G4326" s="3"/>
      <c r="H4326" s="3"/>
      <c r="I4326" s="3"/>
      <c r="J4326" s="3"/>
      <c r="K4326" s="3"/>
      <c r="L4326" s="3"/>
      <c r="N4326" s="121"/>
    </row>
    <row r="4327" spans="1:14" x14ac:dyDescent="0.35">
      <c r="A4327" s="3"/>
      <c r="B4327" s="3"/>
      <c r="C4327" s="3"/>
      <c r="D4327" s="3"/>
      <c r="E4327" s="3"/>
      <c r="F4327" s="3"/>
      <c r="G4327" s="3"/>
      <c r="H4327" s="3"/>
      <c r="I4327" s="3"/>
      <c r="J4327" s="3"/>
      <c r="K4327" s="3"/>
      <c r="L4327" s="3"/>
      <c r="N4327" s="121"/>
    </row>
    <row r="4328" spans="1:14" x14ac:dyDescent="0.35">
      <c r="A4328" s="3"/>
      <c r="B4328" s="3"/>
      <c r="C4328" s="3"/>
      <c r="D4328" s="3"/>
      <c r="E4328" s="3"/>
      <c r="F4328" s="3"/>
      <c r="G4328" s="3"/>
      <c r="H4328" s="3"/>
      <c r="I4328" s="3"/>
      <c r="J4328" s="3"/>
      <c r="K4328" s="3"/>
      <c r="L4328" s="3"/>
      <c r="N4328" s="121"/>
    </row>
    <row r="4329" spans="1:14" x14ac:dyDescent="0.35">
      <c r="A4329" s="3"/>
      <c r="B4329" s="3"/>
      <c r="C4329" s="3"/>
      <c r="D4329" s="3"/>
      <c r="E4329" s="3"/>
      <c r="F4329" s="3"/>
      <c r="G4329" s="3"/>
      <c r="H4329" s="3"/>
      <c r="I4329" s="3"/>
      <c r="J4329" s="3"/>
      <c r="K4329" s="3"/>
      <c r="L4329" s="3"/>
      <c r="N4329" s="121"/>
    </row>
    <row r="4330" spans="1:14" x14ac:dyDescent="0.35">
      <c r="A4330" s="3"/>
      <c r="B4330" s="3"/>
      <c r="C4330" s="3"/>
      <c r="D4330" s="3"/>
      <c r="E4330" s="3"/>
      <c r="F4330" s="3"/>
      <c r="G4330" s="3"/>
      <c r="H4330" s="3"/>
      <c r="I4330" s="3"/>
      <c r="J4330" s="3"/>
      <c r="K4330" s="3"/>
      <c r="L4330" s="3"/>
      <c r="N4330" s="121"/>
    </row>
    <row r="4331" spans="1:14" x14ac:dyDescent="0.35">
      <c r="A4331" s="3"/>
      <c r="B4331" s="3"/>
      <c r="C4331" s="3"/>
      <c r="D4331" s="3"/>
      <c r="E4331" s="3"/>
      <c r="F4331" s="3"/>
      <c r="G4331" s="3"/>
      <c r="H4331" s="3"/>
      <c r="I4331" s="3"/>
      <c r="J4331" s="3"/>
      <c r="K4331" s="3"/>
      <c r="L4331" s="3"/>
      <c r="N4331" s="121"/>
    </row>
    <row r="4332" spans="1:14" x14ac:dyDescent="0.3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  <c r="L4332" s="3"/>
      <c r="N4332" s="121"/>
    </row>
    <row r="4333" spans="1:14" x14ac:dyDescent="0.3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N4333" s="121"/>
    </row>
    <row r="4334" spans="1:14" x14ac:dyDescent="0.35">
      <c r="A4334" s="3"/>
      <c r="B4334" s="3"/>
      <c r="C4334" s="3"/>
      <c r="D4334" s="3"/>
      <c r="E4334" s="3"/>
      <c r="F4334" s="3"/>
      <c r="G4334" s="3"/>
      <c r="H4334" s="3"/>
      <c r="I4334" s="3"/>
      <c r="J4334" s="3"/>
      <c r="K4334" s="3"/>
      <c r="L4334" s="3"/>
      <c r="N4334" s="121"/>
    </row>
    <row r="4335" spans="1:14" x14ac:dyDescent="0.35">
      <c r="A4335" s="3"/>
      <c r="B4335" s="3"/>
      <c r="C4335" s="3"/>
      <c r="D4335" s="3"/>
      <c r="E4335" s="3"/>
      <c r="F4335" s="3"/>
      <c r="G4335" s="3"/>
      <c r="H4335" s="3"/>
      <c r="I4335" s="3"/>
      <c r="J4335" s="3"/>
      <c r="K4335" s="3"/>
      <c r="L4335" s="3"/>
      <c r="N4335" s="121"/>
    </row>
    <row r="4336" spans="1:14" x14ac:dyDescent="0.35">
      <c r="A4336" s="3"/>
      <c r="B4336" s="3"/>
      <c r="C4336" s="3"/>
      <c r="D4336" s="3"/>
      <c r="E4336" s="3"/>
      <c r="F4336" s="3"/>
      <c r="G4336" s="3"/>
      <c r="H4336" s="3"/>
      <c r="I4336" s="3"/>
      <c r="J4336" s="3"/>
      <c r="K4336" s="3"/>
      <c r="L4336" s="3"/>
      <c r="N4336" s="121"/>
    </row>
    <row r="4337" spans="1:14" x14ac:dyDescent="0.35">
      <c r="A4337" s="3"/>
      <c r="B4337" s="3"/>
      <c r="C4337" s="3"/>
      <c r="D4337" s="3"/>
      <c r="E4337" s="3"/>
      <c r="F4337" s="3"/>
      <c r="G4337" s="3"/>
      <c r="H4337" s="3"/>
      <c r="I4337" s="3"/>
      <c r="J4337" s="3"/>
      <c r="K4337" s="3"/>
      <c r="L4337" s="3"/>
      <c r="N4337" s="121"/>
    </row>
    <row r="4338" spans="1:14" x14ac:dyDescent="0.35">
      <c r="A4338" s="3"/>
      <c r="B4338" s="3"/>
      <c r="C4338" s="3"/>
      <c r="D4338" s="3"/>
      <c r="E4338" s="3"/>
      <c r="F4338" s="3"/>
      <c r="G4338" s="3"/>
      <c r="H4338" s="3"/>
      <c r="I4338" s="3"/>
      <c r="J4338" s="3"/>
      <c r="K4338" s="3"/>
      <c r="L4338" s="3"/>
      <c r="N4338" s="121"/>
    </row>
    <row r="4339" spans="1:14" x14ac:dyDescent="0.35">
      <c r="A4339" s="3"/>
      <c r="B4339" s="3"/>
      <c r="C4339" s="3"/>
      <c r="D4339" s="3"/>
      <c r="E4339" s="3"/>
      <c r="F4339" s="3"/>
      <c r="G4339" s="3"/>
      <c r="H4339" s="3"/>
      <c r="I4339" s="3"/>
      <c r="J4339" s="3"/>
      <c r="K4339" s="3"/>
      <c r="L4339" s="3"/>
      <c r="N4339" s="121"/>
    </row>
    <row r="4340" spans="1:14" x14ac:dyDescent="0.35">
      <c r="A4340" s="3"/>
      <c r="B4340" s="3"/>
      <c r="C4340" s="3"/>
      <c r="D4340" s="3"/>
      <c r="E4340" s="3"/>
      <c r="F4340" s="3"/>
      <c r="G4340" s="3"/>
      <c r="H4340" s="3"/>
      <c r="I4340" s="3"/>
      <c r="J4340" s="3"/>
      <c r="K4340" s="3"/>
      <c r="L4340" s="3"/>
      <c r="N4340" s="121"/>
    </row>
    <row r="4341" spans="1:14" x14ac:dyDescent="0.35">
      <c r="A4341" s="3"/>
      <c r="B4341" s="3"/>
      <c r="C4341" s="3"/>
      <c r="D4341" s="3"/>
      <c r="E4341" s="3"/>
      <c r="F4341" s="3"/>
      <c r="G4341" s="3"/>
      <c r="H4341" s="3"/>
      <c r="I4341" s="3"/>
      <c r="J4341" s="3"/>
      <c r="K4341" s="3"/>
      <c r="L4341" s="3"/>
      <c r="N4341" s="121"/>
    </row>
    <row r="4342" spans="1:14" x14ac:dyDescent="0.35">
      <c r="A4342" s="3"/>
      <c r="B4342" s="3"/>
      <c r="C4342" s="3"/>
      <c r="D4342" s="3"/>
      <c r="E4342" s="3"/>
      <c r="F4342" s="3"/>
      <c r="G4342" s="3"/>
      <c r="H4342" s="3"/>
      <c r="I4342" s="3"/>
      <c r="J4342" s="3"/>
      <c r="K4342" s="3"/>
      <c r="L4342" s="3"/>
      <c r="N4342" s="121"/>
    </row>
    <row r="4343" spans="1:14" x14ac:dyDescent="0.35">
      <c r="A4343" s="3"/>
      <c r="B4343" s="3"/>
      <c r="C4343" s="3"/>
      <c r="D4343" s="3"/>
      <c r="E4343" s="3"/>
      <c r="F4343" s="3"/>
      <c r="G4343" s="3"/>
      <c r="H4343" s="3"/>
      <c r="I4343" s="3"/>
      <c r="J4343" s="3"/>
      <c r="K4343" s="3"/>
      <c r="L4343" s="3"/>
      <c r="N4343" s="121"/>
    </row>
    <row r="4344" spans="1:14" x14ac:dyDescent="0.35">
      <c r="A4344" s="3"/>
      <c r="B4344" s="3"/>
      <c r="C4344" s="3"/>
      <c r="D4344" s="3"/>
      <c r="E4344" s="3"/>
      <c r="F4344" s="3"/>
      <c r="G4344" s="3"/>
      <c r="H4344" s="3"/>
      <c r="I4344" s="3"/>
      <c r="J4344" s="3"/>
      <c r="K4344" s="3"/>
      <c r="L4344" s="3"/>
      <c r="N4344" s="121"/>
    </row>
    <row r="4345" spans="1:14" x14ac:dyDescent="0.35">
      <c r="A4345" s="3"/>
      <c r="B4345" s="3"/>
      <c r="C4345" s="3"/>
      <c r="D4345" s="3"/>
      <c r="E4345" s="3"/>
      <c r="F4345" s="3"/>
      <c r="G4345" s="3"/>
      <c r="H4345" s="3"/>
      <c r="I4345" s="3"/>
      <c r="J4345" s="3"/>
      <c r="K4345" s="3"/>
      <c r="L4345" s="3"/>
      <c r="N4345" s="121"/>
    </row>
    <row r="4346" spans="1:14" x14ac:dyDescent="0.35">
      <c r="A4346" s="3"/>
      <c r="B4346" s="3"/>
      <c r="C4346" s="3"/>
      <c r="D4346" s="3"/>
      <c r="E4346" s="3"/>
      <c r="F4346" s="3"/>
      <c r="G4346" s="3"/>
      <c r="H4346" s="3"/>
      <c r="I4346" s="3"/>
      <c r="J4346" s="3"/>
      <c r="K4346" s="3"/>
      <c r="L4346" s="3"/>
      <c r="N4346" s="121"/>
    </row>
    <row r="4347" spans="1:14" x14ac:dyDescent="0.35">
      <c r="A4347" s="3"/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N4347" s="121"/>
    </row>
    <row r="4348" spans="1:14" x14ac:dyDescent="0.35">
      <c r="A4348" s="3"/>
      <c r="B4348" s="3"/>
      <c r="C4348" s="3"/>
      <c r="D4348" s="3"/>
      <c r="E4348" s="3"/>
      <c r="F4348" s="3"/>
      <c r="G4348" s="3"/>
      <c r="H4348" s="3"/>
      <c r="I4348" s="3"/>
      <c r="J4348" s="3"/>
      <c r="K4348" s="3"/>
      <c r="L4348" s="3"/>
      <c r="N4348" s="121"/>
    </row>
    <row r="4349" spans="1:14" x14ac:dyDescent="0.35">
      <c r="A4349" s="3"/>
      <c r="B4349" s="3"/>
      <c r="C4349" s="3"/>
      <c r="D4349" s="3"/>
      <c r="E4349" s="3"/>
      <c r="F4349" s="3"/>
      <c r="G4349" s="3"/>
      <c r="H4349" s="3"/>
      <c r="I4349" s="3"/>
      <c r="J4349" s="3"/>
      <c r="K4349" s="3"/>
      <c r="L4349" s="3"/>
      <c r="N4349" s="121"/>
    </row>
    <row r="4350" spans="1:14" x14ac:dyDescent="0.35">
      <c r="A4350" s="3"/>
      <c r="B4350" s="3"/>
      <c r="C4350" s="3"/>
      <c r="D4350" s="3"/>
      <c r="E4350" s="3"/>
      <c r="F4350" s="3"/>
      <c r="G4350" s="3"/>
      <c r="H4350" s="3"/>
      <c r="I4350" s="3"/>
      <c r="J4350" s="3"/>
      <c r="K4350" s="3"/>
      <c r="L4350" s="3"/>
      <c r="N4350" s="121"/>
    </row>
    <row r="4351" spans="1:14" x14ac:dyDescent="0.35">
      <c r="A4351" s="3"/>
      <c r="B4351" s="3"/>
      <c r="C4351" s="3"/>
      <c r="D4351" s="3"/>
      <c r="E4351" s="3"/>
      <c r="F4351" s="3"/>
      <c r="G4351" s="3"/>
      <c r="H4351" s="3"/>
      <c r="I4351" s="3"/>
      <c r="J4351" s="3"/>
      <c r="K4351" s="3"/>
      <c r="L4351" s="3"/>
      <c r="N4351" s="121"/>
    </row>
    <row r="4352" spans="1:14" x14ac:dyDescent="0.35">
      <c r="A4352" s="3"/>
      <c r="B4352" s="3"/>
      <c r="C4352" s="3"/>
      <c r="D4352" s="3"/>
      <c r="E4352" s="3"/>
      <c r="F4352" s="3"/>
      <c r="G4352" s="3"/>
      <c r="H4352" s="3"/>
      <c r="I4352" s="3"/>
      <c r="J4352" s="3"/>
      <c r="K4352" s="3"/>
      <c r="L4352" s="3"/>
      <c r="N4352" s="121"/>
    </row>
    <row r="4353" spans="1:14" x14ac:dyDescent="0.35">
      <c r="A4353" s="3"/>
      <c r="B4353" s="3"/>
      <c r="C4353" s="3"/>
      <c r="D4353" s="3"/>
      <c r="E4353" s="3"/>
      <c r="F4353" s="3"/>
      <c r="G4353" s="3"/>
      <c r="H4353" s="3"/>
      <c r="I4353" s="3"/>
      <c r="J4353" s="3"/>
      <c r="K4353" s="3"/>
      <c r="L4353" s="3"/>
      <c r="N4353" s="121"/>
    </row>
    <row r="4354" spans="1:14" x14ac:dyDescent="0.35">
      <c r="A4354" s="3"/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N4354" s="121"/>
    </row>
    <row r="4355" spans="1:14" x14ac:dyDescent="0.35">
      <c r="A4355" s="3"/>
      <c r="B4355" s="3"/>
      <c r="C4355" s="3"/>
      <c r="D4355" s="3"/>
      <c r="E4355" s="3"/>
      <c r="F4355" s="3"/>
      <c r="G4355" s="3"/>
      <c r="H4355" s="3"/>
      <c r="I4355" s="3"/>
      <c r="J4355" s="3"/>
      <c r="K4355" s="3"/>
      <c r="L4355" s="3"/>
      <c r="N4355" s="121"/>
    </row>
    <row r="4356" spans="1:14" x14ac:dyDescent="0.35">
      <c r="A4356" s="3"/>
      <c r="B4356" s="3"/>
      <c r="C4356" s="3"/>
      <c r="D4356" s="3"/>
      <c r="E4356" s="3"/>
      <c r="F4356" s="3"/>
      <c r="G4356" s="3"/>
      <c r="H4356" s="3"/>
      <c r="I4356" s="3"/>
      <c r="J4356" s="3"/>
      <c r="K4356" s="3"/>
      <c r="L4356" s="3"/>
      <c r="N4356" s="121"/>
    </row>
    <row r="4357" spans="1:14" x14ac:dyDescent="0.35">
      <c r="A4357" s="3"/>
      <c r="B4357" s="3"/>
      <c r="C4357" s="3"/>
      <c r="D4357" s="3"/>
      <c r="E4357" s="3"/>
      <c r="F4357" s="3"/>
      <c r="G4357" s="3"/>
      <c r="H4357" s="3"/>
      <c r="I4357" s="3"/>
      <c r="J4357" s="3"/>
      <c r="K4357" s="3"/>
      <c r="L4357" s="3"/>
      <c r="N4357" s="121"/>
    </row>
    <row r="4358" spans="1:14" x14ac:dyDescent="0.35">
      <c r="A4358" s="3"/>
      <c r="B4358" s="3"/>
      <c r="C4358" s="3"/>
      <c r="D4358" s="3"/>
      <c r="E4358" s="3"/>
      <c r="F4358" s="3"/>
      <c r="G4358" s="3"/>
      <c r="H4358" s="3"/>
      <c r="I4358" s="3"/>
      <c r="J4358" s="3"/>
      <c r="K4358" s="3"/>
      <c r="L4358" s="3"/>
      <c r="N4358" s="121"/>
    </row>
    <row r="4359" spans="1:14" x14ac:dyDescent="0.35">
      <c r="A4359" s="3"/>
      <c r="B4359" s="3"/>
      <c r="C4359" s="3"/>
      <c r="D4359" s="3"/>
      <c r="E4359" s="3"/>
      <c r="F4359" s="3"/>
      <c r="G4359" s="3"/>
      <c r="H4359" s="3"/>
      <c r="I4359" s="3"/>
      <c r="J4359" s="3"/>
      <c r="K4359" s="3"/>
      <c r="L4359" s="3"/>
      <c r="N4359" s="121"/>
    </row>
    <row r="4360" spans="1:14" x14ac:dyDescent="0.35">
      <c r="A4360" s="3"/>
      <c r="B4360" s="3"/>
      <c r="C4360" s="3"/>
      <c r="D4360" s="3"/>
      <c r="E4360" s="3"/>
      <c r="F4360" s="3"/>
      <c r="G4360" s="3"/>
      <c r="H4360" s="3"/>
      <c r="I4360" s="3"/>
      <c r="J4360" s="3"/>
      <c r="K4360" s="3"/>
      <c r="L4360" s="3"/>
      <c r="N4360" s="121"/>
    </row>
    <row r="4361" spans="1:14" x14ac:dyDescent="0.35">
      <c r="A4361" s="3"/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N4361" s="121"/>
    </row>
    <row r="4362" spans="1:14" x14ac:dyDescent="0.35">
      <c r="A4362" s="3"/>
      <c r="B4362" s="3"/>
      <c r="C4362" s="3"/>
      <c r="D4362" s="3"/>
      <c r="E4362" s="3"/>
      <c r="F4362" s="3"/>
      <c r="G4362" s="3"/>
      <c r="H4362" s="3"/>
      <c r="I4362" s="3"/>
      <c r="J4362" s="3"/>
      <c r="K4362" s="3"/>
      <c r="L4362" s="3"/>
      <c r="N4362" s="121"/>
    </row>
    <row r="4363" spans="1:14" x14ac:dyDescent="0.35">
      <c r="A4363" s="3"/>
      <c r="B4363" s="3"/>
      <c r="C4363" s="3"/>
      <c r="D4363" s="3"/>
      <c r="E4363" s="3"/>
      <c r="F4363" s="3"/>
      <c r="G4363" s="3"/>
      <c r="H4363" s="3"/>
      <c r="I4363" s="3"/>
      <c r="J4363" s="3"/>
      <c r="K4363" s="3"/>
      <c r="L4363" s="3"/>
      <c r="N4363" s="121"/>
    </row>
    <row r="4364" spans="1:14" x14ac:dyDescent="0.35">
      <c r="A4364" s="3"/>
      <c r="B4364" s="3"/>
      <c r="C4364" s="3"/>
      <c r="D4364" s="3"/>
      <c r="E4364" s="3"/>
      <c r="F4364" s="3"/>
      <c r="G4364" s="3"/>
      <c r="H4364" s="3"/>
      <c r="I4364" s="3"/>
      <c r="J4364" s="3"/>
      <c r="K4364" s="3"/>
      <c r="L4364" s="3"/>
      <c r="N4364" s="121"/>
    </row>
    <row r="4365" spans="1:14" x14ac:dyDescent="0.35">
      <c r="A4365" s="3"/>
      <c r="B4365" s="3"/>
      <c r="C4365" s="3"/>
      <c r="D4365" s="3"/>
      <c r="E4365" s="3"/>
      <c r="F4365" s="3"/>
      <c r="G4365" s="3"/>
      <c r="H4365" s="3"/>
      <c r="I4365" s="3"/>
      <c r="J4365" s="3"/>
      <c r="K4365" s="3"/>
      <c r="L4365" s="3"/>
      <c r="N4365" s="121"/>
    </row>
    <row r="4366" spans="1:14" x14ac:dyDescent="0.35">
      <c r="A4366" s="3"/>
      <c r="B4366" s="3"/>
      <c r="C4366" s="3"/>
      <c r="D4366" s="3"/>
      <c r="E4366" s="3"/>
      <c r="F4366" s="3"/>
      <c r="G4366" s="3"/>
      <c r="H4366" s="3"/>
      <c r="I4366" s="3"/>
      <c r="J4366" s="3"/>
      <c r="K4366" s="3"/>
      <c r="L4366" s="3"/>
      <c r="N4366" s="121"/>
    </row>
    <row r="4367" spans="1:14" x14ac:dyDescent="0.35">
      <c r="A4367" s="3"/>
      <c r="B4367" s="3"/>
      <c r="C4367" s="3"/>
      <c r="D4367" s="3"/>
      <c r="E4367" s="3"/>
      <c r="F4367" s="3"/>
      <c r="G4367" s="3"/>
      <c r="H4367" s="3"/>
      <c r="I4367" s="3"/>
      <c r="J4367" s="3"/>
      <c r="K4367" s="3"/>
      <c r="L4367" s="3"/>
      <c r="N4367" s="121"/>
    </row>
    <row r="4368" spans="1:14" x14ac:dyDescent="0.35">
      <c r="A4368" s="3"/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N4368" s="121"/>
    </row>
    <row r="4369" spans="1:14" x14ac:dyDescent="0.35">
      <c r="A4369" s="3"/>
      <c r="B4369" s="3"/>
      <c r="C4369" s="3"/>
      <c r="D4369" s="3"/>
      <c r="E4369" s="3"/>
      <c r="F4369" s="3"/>
      <c r="G4369" s="3"/>
      <c r="H4369" s="3"/>
      <c r="I4369" s="3"/>
      <c r="J4369" s="3"/>
      <c r="K4369" s="3"/>
      <c r="L4369" s="3"/>
      <c r="N4369" s="121"/>
    </row>
    <row r="4370" spans="1:14" x14ac:dyDescent="0.35">
      <c r="A4370" s="3"/>
      <c r="B4370" s="3"/>
      <c r="C4370" s="3"/>
      <c r="D4370" s="3"/>
      <c r="E4370" s="3"/>
      <c r="F4370" s="3"/>
      <c r="G4370" s="3"/>
      <c r="H4370" s="3"/>
      <c r="I4370" s="3"/>
      <c r="J4370" s="3"/>
      <c r="K4370" s="3"/>
      <c r="L4370" s="3"/>
      <c r="N4370" s="121"/>
    </row>
    <row r="4371" spans="1:14" x14ac:dyDescent="0.35">
      <c r="A4371" s="3"/>
      <c r="B4371" s="3"/>
      <c r="C4371" s="3"/>
      <c r="D4371" s="3"/>
      <c r="E4371" s="3"/>
      <c r="F4371" s="3"/>
      <c r="G4371" s="3"/>
      <c r="H4371" s="3"/>
      <c r="I4371" s="3"/>
      <c r="J4371" s="3"/>
      <c r="K4371" s="3"/>
      <c r="L4371" s="3"/>
      <c r="N4371" s="121"/>
    </row>
    <row r="4372" spans="1:14" x14ac:dyDescent="0.35">
      <c r="A4372" s="3"/>
      <c r="B4372" s="3"/>
      <c r="C4372" s="3"/>
      <c r="D4372" s="3"/>
      <c r="E4372" s="3"/>
      <c r="F4372" s="3"/>
      <c r="G4372" s="3"/>
      <c r="H4372" s="3"/>
      <c r="I4372" s="3"/>
      <c r="J4372" s="3"/>
      <c r="K4372" s="3"/>
      <c r="L4372" s="3"/>
      <c r="N4372" s="121"/>
    </row>
    <row r="4373" spans="1:14" x14ac:dyDescent="0.35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N4373" s="121"/>
    </row>
    <row r="4374" spans="1:14" x14ac:dyDescent="0.35">
      <c r="A4374" s="3"/>
      <c r="B4374" s="3"/>
      <c r="C4374" s="3"/>
      <c r="D4374" s="3"/>
      <c r="E4374" s="3"/>
      <c r="F4374" s="3"/>
      <c r="G4374" s="3"/>
      <c r="H4374" s="3"/>
      <c r="I4374" s="3"/>
      <c r="J4374" s="3"/>
      <c r="K4374" s="3"/>
      <c r="L4374" s="3"/>
      <c r="N4374" s="121"/>
    </row>
    <row r="4375" spans="1:14" x14ac:dyDescent="0.35">
      <c r="A4375" s="3"/>
      <c r="B4375" s="3"/>
      <c r="C4375" s="3"/>
      <c r="D4375" s="3"/>
      <c r="E4375" s="3"/>
      <c r="F4375" s="3"/>
      <c r="G4375" s="3"/>
      <c r="H4375" s="3"/>
      <c r="I4375" s="3"/>
      <c r="J4375" s="3"/>
      <c r="K4375" s="3"/>
      <c r="L4375" s="3"/>
      <c r="N4375" s="121"/>
    </row>
    <row r="4376" spans="1:14" x14ac:dyDescent="0.35">
      <c r="A4376" s="3"/>
      <c r="B4376" s="3"/>
      <c r="C4376" s="3"/>
      <c r="D4376" s="3"/>
      <c r="E4376" s="3"/>
      <c r="F4376" s="3"/>
      <c r="G4376" s="3"/>
      <c r="H4376" s="3"/>
      <c r="I4376" s="3"/>
      <c r="J4376" s="3"/>
      <c r="K4376" s="3"/>
      <c r="L4376" s="3"/>
      <c r="N4376" s="121"/>
    </row>
    <row r="4377" spans="1:14" x14ac:dyDescent="0.35">
      <c r="A4377" s="3"/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N4377" s="121"/>
    </row>
    <row r="4378" spans="1:14" x14ac:dyDescent="0.35">
      <c r="A4378" s="3"/>
      <c r="B4378" s="3"/>
      <c r="C4378" s="3"/>
      <c r="D4378" s="3"/>
      <c r="E4378" s="3"/>
      <c r="F4378" s="3"/>
      <c r="G4378" s="3"/>
      <c r="H4378" s="3"/>
      <c r="I4378" s="3"/>
      <c r="J4378" s="3"/>
      <c r="K4378" s="3"/>
      <c r="L4378" s="3"/>
      <c r="N4378" s="121"/>
    </row>
    <row r="4379" spans="1:14" x14ac:dyDescent="0.35">
      <c r="A4379" s="3"/>
      <c r="B4379" s="3"/>
      <c r="C4379" s="3"/>
      <c r="D4379" s="3"/>
      <c r="E4379" s="3"/>
      <c r="F4379" s="3"/>
      <c r="G4379" s="3"/>
      <c r="H4379" s="3"/>
      <c r="I4379" s="3"/>
      <c r="J4379" s="3"/>
      <c r="K4379" s="3"/>
      <c r="L4379" s="3"/>
      <c r="N4379" s="121"/>
    </row>
    <row r="4380" spans="1:14" x14ac:dyDescent="0.35">
      <c r="A4380" s="3"/>
      <c r="B4380" s="3"/>
      <c r="C4380" s="3"/>
      <c r="D4380" s="3"/>
      <c r="E4380" s="3"/>
      <c r="F4380" s="3"/>
      <c r="G4380" s="3"/>
      <c r="H4380" s="3"/>
      <c r="I4380" s="3"/>
      <c r="J4380" s="3"/>
      <c r="K4380" s="3"/>
      <c r="L4380" s="3"/>
      <c r="N4380" s="121"/>
    </row>
    <row r="4381" spans="1:14" x14ac:dyDescent="0.35">
      <c r="A4381" s="3"/>
      <c r="B4381" s="3"/>
      <c r="C4381" s="3"/>
      <c r="D4381" s="3"/>
      <c r="E4381" s="3"/>
      <c r="F4381" s="3"/>
      <c r="G4381" s="3"/>
      <c r="H4381" s="3"/>
      <c r="I4381" s="3"/>
      <c r="J4381" s="3"/>
      <c r="K4381" s="3"/>
      <c r="L4381" s="3"/>
      <c r="N4381" s="121"/>
    </row>
    <row r="4382" spans="1:14" x14ac:dyDescent="0.35">
      <c r="A4382" s="3"/>
      <c r="B4382" s="3"/>
      <c r="C4382" s="3"/>
      <c r="D4382" s="3"/>
      <c r="E4382" s="3"/>
      <c r="F4382" s="3"/>
      <c r="G4382" s="3"/>
      <c r="H4382" s="3"/>
      <c r="I4382" s="3"/>
      <c r="J4382" s="3"/>
      <c r="K4382" s="3"/>
      <c r="L4382" s="3"/>
      <c r="N4382" s="121"/>
    </row>
    <row r="4383" spans="1:14" x14ac:dyDescent="0.35">
      <c r="A4383" s="3"/>
      <c r="B4383" s="3"/>
      <c r="C4383" s="3"/>
      <c r="D4383" s="3"/>
      <c r="E4383" s="3"/>
      <c r="F4383" s="3"/>
      <c r="G4383" s="3"/>
      <c r="H4383" s="3"/>
      <c r="I4383" s="3"/>
      <c r="J4383" s="3"/>
      <c r="K4383" s="3"/>
      <c r="L4383" s="3"/>
      <c r="N4383" s="121"/>
    </row>
    <row r="4384" spans="1:14" x14ac:dyDescent="0.35">
      <c r="A4384" s="3"/>
      <c r="B4384" s="3"/>
      <c r="C4384" s="3"/>
      <c r="D4384" s="3"/>
      <c r="E4384" s="3"/>
      <c r="F4384" s="3"/>
      <c r="G4384" s="3"/>
      <c r="H4384" s="3"/>
      <c r="I4384" s="3"/>
      <c r="J4384" s="3"/>
      <c r="K4384" s="3"/>
      <c r="L4384" s="3"/>
      <c r="N4384" s="121"/>
    </row>
    <row r="4385" spans="1:14" x14ac:dyDescent="0.35">
      <c r="A4385" s="3"/>
      <c r="B4385" s="3"/>
      <c r="C4385" s="3"/>
      <c r="D4385" s="3"/>
      <c r="E4385" s="3"/>
      <c r="F4385" s="3"/>
      <c r="G4385" s="3"/>
      <c r="H4385" s="3"/>
      <c r="I4385" s="3"/>
      <c r="J4385" s="3"/>
      <c r="K4385" s="3"/>
      <c r="L4385" s="3"/>
      <c r="N4385" s="121"/>
    </row>
    <row r="4386" spans="1:14" x14ac:dyDescent="0.35">
      <c r="A4386" s="3"/>
      <c r="B4386" s="3"/>
      <c r="C4386" s="3"/>
      <c r="D4386" s="3"/>
      <c r="E4386" s="3"/>
      <c r="F4386" s="3"/>
      <c r="G4386" s="3"/>
      <c r="H4386" s="3"/>
      <c r="I4386" s="3"/>
      <c r="J4386" s="3"/>
      <c r="K4386" s="3"/>
      <c r="L4386" s="3"/>
      <c r="N4386" s="121"/>
    </row>
    <row r="4387" spans="1:14" x14ac:dyDescent="0.35">
      <c r="A4387" s="3"/>
      <c r="B4387" s="3"/>
      <c r="C4387" s="3"/>
      <c r="D4387" s="3"/>
      <c r="E4387" s="3"/>
      <c r="F4387" s="3"/>
      <c r="G4387" s="3"/>
      <c r="H4387" s="3"/>
      <c r="I4387" s="3"/>
      <c r="J4387" s="3"/>
      <c r="K4387" s="3"/>
      <c r="L4387" s="3"/>
      <c r="N4387" s="121"/>
    </row>
    <row r="4388" spans="1:14" x14ac:dyDescent="0.35">
      <c r="A4388" s="3"/>
      <c r="B4388" s="3"/>
      <c r="C4388" s="3"/>
      <c r="D4388" s="3"/>
      <c r="E4388" s="3"/>
      <c r="F4388" s="3"/>
      <c r="G4388" s="3"/>
      <c r="H4388" s="3"/>
      <c r="I4388" s="3"/>
      <c r="J4388" s="3"/>
      <c r="K4388" s="3"/>
      <c r="L4388" s="3"/>
      <c r="N4388" s="121"/>
    </row>
    <row r="4389" spans="1:14" x14ac:dyDescent="0.35">
      <c r="A4389" s="3"/>
      <c r="B4389" s="3"/>
      <c r="C4389" s="3"/>
      <c r="D4389" s="3"/>
      <c r="E4389" s="3"/>
      <c r="F4389" s="3"/>
      <c r="G4389" s="3"/>
      <c r="H4389" s="3"/>
      <c r="I4389" s="3"/>
      <c r="J4389" s="3"/>
      <c r="K4389" s="3"/>
      <c r="L4389" s="3"/>
      <c r="N4389" s="121"/>
    </row>
    <row r="4390" spans="1:14" x14ac:dyDescent="0.35">
      <c r="A4390" s="3"/>
      <c r="B4390" s="3"/>
      <c r="C4390" s="3"/>
      <c r="D4390" s="3"/>
      <c r="E4390" s="3"/>
      <c r="F4390" s="3"/>
      <c r="G4390" s="3"/>
      <c r="H4390" s="3"/>
      <c r="I4390" s="3"/>
      <c r="J4390" s="3"/>
      <c r="K4390" s="3"/>
      <c r="L4390" s="3"/>
      <c r="N4390" s="121"/>
    </row>
    <row r="4391" spans="1:14" x14ac:dyDescent="0.35">
      <c r="A4391" s="3"/>
      <c r="B4391" s="3"/>
      <c r="C4391" s="3"/>
      <c r="D4391" s="3"/>
      <c r="E4391" s="3"/>
      <c r="F4391" s="3"/>
      <c r="G4391" s="3"/>
      <c r="H4391" s="3"/>
      <c r="I4391" s="3"/>
      <c r="J4391" s="3"/>
      <c r="K4391" s="3"/>
      <c r="L4391" s="3"/>
      <c r="N4391" s="121"/>
    </row>
    <row r="4392" spans="1:14" x14ac:dyDescent="0.35">
      <c r="A4392" s="3"/>
      <c r="B4392" s="3"/>
      <c r="C4392" s="3"/>
      <c r="D4392" s="3"/>
      <c r="E4392" s="3"/>
      <c r="F4392" s="3"/>
      <c r="G4392" s="3"/>
      <c r="H4392" s="3"/>
      <c r="I4392" s="3"/>
      <c r="J4392" s="3"/>
      <c r="K4392" s="3"/>
      <c r="L4392" s="3"/>
      <c r="N4392" s="121"/>
    </row>
    <row r="4393" spans="1:14" x14ac:dyDescent="0.3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N4393" s="121"/>
    </row>
    <row r="4394" spans="1:14" x14ac:dyDescent="0.3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  <c r="L4394" s="3"/>
      <c r="N4394" s="121"/>
    </row>
    <row r="4395" spans="1:14" x14ac:dyDescent="0.35">
      <c r="A4395" s="3"/>
      <c r="B4395" s="3"/>
      <c r="C4395" s="3"/>
      <c r="D4395" s="3"/>
      <c r="E4395" s="3"/>
      <c r="F4395" s="3"/>
      <c r="G4395" s="3"/>
      <c r="H4395" s="3"/>
      <c r="I4395" s="3"/>
      <c r="J4395" s="3"/>
      <c r="K4395" s="3"/>
      <c r="L4395" s="3"/>
      <c r="N4395" s="121"/>
    </row>
    <row r="4396" spans="1:14" x14ac:dyDescent="0.35">
      <c r="A4396" s="3"/>
      <c r="B4396" s="3"/>
      <c r="C4396" s="3"/>
      <c r="D4396" s="3"/>
      <c r="E4396" s="3"/>
      <c r="F4396" s="3"/>
      <c r="G4396" s="3"/>
      <c r="H4396" s="3"/>
      <c r="I4396" s="3"/>
      <c r="J4396" s="3"/>
      <c r="K4396" s="3"/>
      <c r="L4396" s="3"/>
      <c r="N4396" s="121"/>
    </row>
    <row r="4397" spans="1:14" x14ac:dyDescent="0.35">
      <c r="A4397" s="3"/>
      <c r="B4397" s="3"/>
      <c r="C4397" s="3"/>
      <c r="D4397" s="3"/>
      <c r="E4397" s="3"/>
      <c r="F4397" s="3"/>
      <c r="G4397" s="3"/>
      <c r="H4397" s="3"/>
      <c r="I4397" s="3"/>
      <c r="J4397" s="3"/>
      <c r="K4397" s="3"/>
      <c r="L4397" s="3"/>
      <c r="N4397" s="121"/>
    </row>
    <row r="4398" spans="1:14" x14ac:dyDescent="0.35">
      <c r="A4398" s="3"/>
      <c r="B4398" s="3"/>
      <c r="C4398" s="3"/>
      <c r="D4398" s="3"/>
      <c r="E4398" s="3"/>
      <c r="F4398" s="3"/>
      <c r="G4398" s="3"/>
      <c r="H4398" s="3"/>
      <c r="I4398" s="3"/>
      <c r="J4398" s="3"/>
      <c r="K4398" s="3"/>
      <c r="L4398" s="3"/>
      <c r="N4398" s="121"/>
    </row>
    <row r="4399" spans="1:14" x14ac:dyDescent="0.35">
      <c r="A4399" s="3"/>
      <c r="B4399" s="3"/>
      <c r="C4399" s="3"/>
      <c r="D4399" s="3"/>
      <c r="E4399" s="3"/>
      <c r="F4399" s="3"/>
      <c r="G4399" s="3"/>
      <c r="H4399" s="3"/>
      <c r="I4399" s="3"/>
      <c r="J4399" s="3"/>
      <c r="K4399" s="3"/>
      <c r="L4399" s="3"/>
      <c r="N4399" s="121"/>
    </row>
    <row r="4400" spans="1:14" x14ac:dyDescent="0.35">
      <c r="A4400" s="3"/>
      <c r="B4400" s="3"/>
      <c r="C4400" s="3"/>
      <c r="D4400" s="3"/>
      <c r="E4400" s="3"/>
      <c r="F4400" s="3"/>
      <c r="G4400" s="3"/>
      <c r="H4400" s="3"/>
      <c r="I4400" s="3"/>
      <c r="J4400" s="3"/>
      <c r="K4400" s="3"/>
      <c r="L4400" s="3"/>
      <c r="N4400" s="121"/>
    </row>
    <row r="4401" spans="1:14" x14ac:dyDescent="0.35">
      <c r="A4401" s="3"/>
      <c r="B4401" s="3"/>
      <c r="C4401" s="3"/>
      <c r="D4401" s="3"/>
      <c r="E4401" s="3"/>
      <c r="F4401" s="3"/>
      <c r="G4401" s="3"/>
      <c r="H4401" s="3"/>
      <c r="I4401" s="3"/>
      <c r="J4401" s="3"/>
      <c r="K4401" s="3"/>
      <c r="L4401" s="3"/>
      <c r="N4401" s="121"/>
    </row>
    <row r="4402" spans="1:14" x14ac:dyDescent="0.35">
      <c r="A4402" s="3"/>
      <c r="B4402" s="3"/>
      <c r="C4402" s="3"/>
      <c r="D4402" s="3"/>
      <c r="E4402" s="3"/>
      <c r="F4402" s="3"/>
      <c r="G4402" s="3"/>
      <c r="H4402" s="3"/>
      <c r="I4402" s="3"/>
      <c r="J4402" s="3"/>
      <c r="K4402" s="3"/>
      <c r="L4402" s="3"/>
      <c r="N4402" s="121"/>
    </row>
    <row r="4403" spans="1:14" x14ac:dyDescent="0.35">
      <c r="A4403" s="3"/>
      <c r="B4403" s="3"/>
      <c r="C4403" s="3"/>
      <c r="D4403" s="3"/>
      <c r="E4403" s="3"/>
      <c r="F4403" s="3"/>
      <c r="G4403" s="3"/>
      <c r="H4403" s="3"/>
      <c r="I4403" s="3"/>
      <c r="J4403" s="3"/>
      <c r="K4403" s="3"/>
      <c r="L4403" s="3"/>
      <c r="N4403" s="121"/>
    </row>
    <row r="4404" spans="1:14" x14ac:dyDescent="0.35">
      <c r="A4404" s="3"/>
      <c r="B4404" s="3"/>
      <c r="C4404" s="3"/>
      <c r="D4404" s="3"/>
      <c r="E4404" s="3"/>
      <c r="F4404" s="3"/>
      <c r="G4404" s="3"/>
      <c r="H4404" s="3"/>
      <c r="I4404" s="3"/>
      <c r="J4404" s="3"/>
      <c r="K4404" s="3"/>
      <c r="L4404" s="3"/>
      <c r="N4404" s="121"/>
    </row>
    <row r="4405" spans="1:14" x14ac:dyDescent="0.35">
      <c r="A4405" s="3"/>
      <c r="B4405" s="3"/>
      <c r="C4405" s="3"/>
      <c r="D4405" s="3"/>
      <c r="E4405" s="3"/>
      <c r="F4405" s="3"/>
      <c r="G4405" s="3"/>
      <c r="H4405" s="3"/>
      <c r="I4405" s="3"/>
      <c r="J4405" s="3"/>
      <c r="K4405" s="3"/>
      <c r="L4405" s="3"/>
      <c r="N4405" s="121"/>
    </row>
    <row r="4406" spans="1:14" x14ac:dyDescent="0.35">
      <c r="A4406" s="3"/>
      <c r="B4406" s="3"/>
      <c r="C4406" s="3"/>
      <c r="D4406" s="3"/>
      <c r="E4406" s="3"/>
      <c r="F4406" s="3"/>
      <c r="G4406" s="3"/>
      <c r="H4406" s="3"/>
      <c r="I4406" s="3"/>
      <c r="J4406" s="3"/>
      <c r="K4406" s="3"/>
      <c r="L4406" s="3"/>
      <c r="N4406" s="121"/>
    </row>
    <row r="4407" spans="1:14" x14ac:dyDescent="0.35">
      <c r="A4407" s="3"/>
      <c r="B4407" s="3"/>
      <c r="C4407" s="3"/>
      <c r="D4407" s="3"/>
      <c r="E4407" s="3"/>
      <c r="F4407" s="3"/>
      <c r="G4407" s="3"/>
      <c r="H4407" s="3"/>
      <c r="I4407" s="3"/>
      <c r="J4407" s="3"/>
      <c r="K4407" s="3"/>
      <c r="L4407" s="3"/>
      <c r="N4407" s="121"/>
    </row>
    <row r="4408" spans="1:14" x14ac:dyDescent="0.35">
      <c r="A4408" s="3"/>
      <c r="B4408" s="3"/>
      <c r="C4408" s="3"/>
      <c r="D4408" s="3"/>
      <c r="E4408" s="3"/>
      <c r="F4408" s="3"/>
      <c r="G4408" s="3"/>
      <c r="H4408" s="3"/>
      <c r="I4408" s="3"/>
      <c r="J4408" s="3"/>
      <c r="K4408" s="3"/>
      <c r="L4408" s="3"/>
      <c r="N4408" s="121"/>
    </row>
    <row r="4409" spans="1:14" x14ac:dyDescent="0.35">
      <c r="A4409" s="3"/>
      <c r="B4409" s="3"/>
      <c r="C4409" s="3"/>
      <c r="D4409" s="3"/>
      <c r="E4409" s="3"/>
      <c r="F4409" s="3"/>
      <c r="G4409" s="3"/>
      <c r="H4409" s="3"/>
      <c r="I4409" s="3"/>
      <c r="J4409" s="3"/>
      <c r="K4409" s="3"/>
      <c r="L4409" s="3"/>
      <c r="N4409" s="121"/>
    </row>
    <row r="4410" spans="1:14" x14ac:dyDescent="0.35">
      <c r="A4410" s="3"/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N4410" s="121"/>
    </row>
    <row r="4411" spans="1:14" x14ac:dyDescent="0.35">
      <c r="A4411" s="3"/>
      <c r="B4411" s="3"/>
      <c r="C4411" s="3"/>
      <c r="D4411" s="3"/>
      <c r="E4411" s="3"/>
      <c r="F4411" s="3"/>
      <c r="G4411" s="3"/>
      <c r="H4411" s="3"/>
      <c r="I4411" s="3"/>
      <c r="J4411" s="3"/>
      <c r="K4411" s="3"/>
      <c r="L4411" s="3"/>
      <c r="N4411" s="121"/>
    </row>
    <row r="4412" spans="1:14" x14ac:dyDescent="0.35">
      <c r="A4412" s="3"/>
      <c r="B4412" s="3"/>
      <c r="C4412" s="3"/>
      <c r="D4412" s="3"/>
      <c r="E4412" s="3"/>
      <c r="F4412" s="3"/>
      <c r="G4412" s="3"/>
      <c r="H4412" s="3"/>
      <c r="I4412" s="3"/>
      <c r="J4412" s="3"/>
      <c r="K4412" s="3"/>
      <c r="L4412" s="3"/>
      <c r="N4412" s="121"/>
    </row>
    <row r="4413" spans="1:14" x14ac:dyDescent="0.35">
      <c r="A4413" s="3"/>
      <c r="B4413" s="3"/>
      <c r="C4413" s="3"/>
      <c r="D4413" s="3"/>
      <c r="E4413" s="3"/>
      <c r="F4413" s="3"/>
      <c r="G4413" s="3"/>
      <c r="H4413" s="3"/>
      <c r="I4413" s="3"/>
      <c r="J4413" s="3"/>
      <c r="K4413" s="3"/>
      <c r="L4413" s="3"/>
      <c r="N4413" s="121"/>
    </row>
  </sheetData>
  <mergeCells count="60">
    <mergeCell ref="D210:H210"/>
    <mergeCell ref="I244:M244"/>
    <mergeCell ref="A244:A245"/>
    <mergeCell ref="B244:B245"/>
    <mergeCell ref="C244:C245"/>
    <mergeCell ref="I210:M210"/>
    <mergeCell ref="D244:H244"/>
    <mergeCell ref="A210:A211"/>
    <mergeCell ref="B210:B211"/>
    <mergeCell ref="C210:C211"/>
    <mergeCell ref="I176:M176"/>
    <mergeCell ref="D176:H176"/>
    <mergeCell ref="A142:A143"/>
    <mergeCell ref="B142:B143"/>
    <mergeCell ref="C142:C143"/>
    <mergeCell ref="I142:M142"/>
    <mergeCell ref="D142:H142"/>
    <mergeCell ref="A176:A177"/>
    <mergeCell ref="B176:B177"/>
    <mergeCell ref="C176:C177"/>
    <mergeCell ref="I74:M74"/>
    <mergeCell ref="D74:H74"/>
    <mergeCell ref="A108:A109"/>
    <mergeCell ref="B108:B109"/>
    <mergeCell ref="C108:C109"/>
    <mergeCell ref="D108:H108"/>
    <mergeCell ref="I108:M108"/>
    <mergeCell ref="A74:A75"/>
    <mergeCell ref="B74:B75"/>
    <mergeCell ref="C74:C75"/>
    <mergeCell ref="I6:M6"/>
    <mergeCell ref="A40:A41"/>
    <mergeCell ref="B40:B41"/>
    <mergeCell ref="C40:C41"/>
    <mergeCell ref="D40:H40"/>
    <mergeCell ref="I40:M40"/>
    <mergeCell ref="A6:A7"/>
    <mergeCell ref="B6:B7"/>
    <mergeCell ref="C6:C7"/>
    <mergeCell ref="D6:H6"/>
    <mergeCell ref="I278:M278"/>
    <mergeCell ref="A312:A313"/>
    <mergeCell ref="B312:B313"/>
    <mergeCell ref="C312:C313"/>
    <mergeCell ref="D312:H312"/>
    <mergeCell ref="I312:M312"/>
    <mergeCell ref="A278:A279"/>
    <mergeCell ref="B278:B279"/>
    <mergeCell ref="C278:C279"/>
    <mergeCell ref="D278:H278"/>
    <mergeCell ref="A346:A347"/>
    <mergeCell ref="B346:B347"/>
    <mergeCell ref="C346:C347"/>
    <mergeCell ref="D346:H346"/>
    <mergeCell ref="I346:M346"/>
    <mergeCell ref="A380:A381"/>
    <mergeCell ref="B380:B381"/>
    <mergeCell ref="C380:C381"/>
    <mergeCell ref="D380:H380"/>
    <mergeCell ref="I380:M380"/>
  </mergeCells>
  <pageMargins left="0.74803149606299213" right="0.74803149606299213" top="0.78740157480314965" bottom="0.78740157480314965" header="0.51181102362204722" footer="0.51181102362204722"/>
  <pageSetup paperSize="9" scale="85" fitToHeight="8" orientation="landscape" r:id="rId1"/>
  <headerFooter alignWithMargins="0"/>
  <rowBreaks count="8" manualBreakCount="8">
    <brk id="34" max="16383" man="1"/>
    <brk id="68" max="16383" man="1"/>
    <brk id="102" max="16383" man="1"/>
    <brk id="136" max="16383" man="1"/>
    <brk id="170" max="16383" man="1"/>
    <brk id="204" max="16383" man="1"/>
    <brk id="238" max="16383" man="1"/>
    <brk id="2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topLeftCell="A5" zoomScale="65" zoomScaleNormal="100" workbookViewId="0">
      <selection activeCell="B35" sqref="B35"/>
    </sheetView>
  </sheetViews>
  <sheetFormatPr defaultColWidth="9.1796875" defaultRowHeight="14.5" x14ac:dyDescent="0.35"/>
  <cols>
    <col min="1" max="1" width="30.26953125" style="4" bestFit="1" customWidth="1"/>
    <col min="2" max="2" width="10.26953125" style="4" customWidth="1"/>
    <col min="3" max="11" width="15.81640625" style="4" customWidth="1"/>
    <col min="12" max="16384" width="9.1796875" style="3"/>
  </cols>
  <sheetData>
    <row r="1" spans="1:13" x14ac:dyDescent="0.25">
      <c r="A1" s="306" t="s">
        <v>2528</v>
      </c>
      <c r="B1" s="306"/>
      <c r="C1" s="306"/>
      <c r="D1" s="306"/>
      <c r="E1" s="306"/>
      <c r="F1" s="37"/>
      <c r="G1" s="37"/>
      <c r="H1" s="37"/>
      <c r="I1" s="37"/>
      <c r="J1" s="37"/>
      <c r="K1" s="37"/>
    </row>
    <row r="2" spans="1:13" ht="15" thickBot="1" x14ac:dyDescent="0.3">
      <c r="A2" s="38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3" s="5" customFormat="1" ht="29" x14ac:dyDescent="0.35">
      <c r="A3" s="36" t="s">
        <v>2527</v>
      </c>
      <c r="B3" s="35" t="s">
        <v>2526</v>
      </c>
      <c r="C3" s="35" t="s">
        <v>2525</v>
      </c>
      <c r="D3" s="35" t="s">
        <v>2524</v>
      </c>
      <c r="E3" s="35" t="s">
        <v>2523</v>
      </c>
      <c r="F3" s="35" t="s">
        <v>759</v>
      </c>
      <c r="G3" s="35" t="s">
        <v>2522</v>
      </c>
      <c r="H3" s="35" t="s">
        <v>2521</v>
      </c>
      <c r="I3" s="35" t="s">
        <v>2520</v>
      </c>
      <c r="J3" s="35" t="s">
        <v>2519</v>
      </c>
      <c r="K3" s="34" t="s">
        <v>2518</v>
      </c>
    </row>
    <row r="4" spans="1:13" s="5" customFormat="1" ht="16.5" customHeight="1" x14ac:dyDescent="0.35">
      <c r="A4" s="33" t="s">
        <v>2517</v>
      </c>
      <c r="B4" s="32"/>
      <c r="C4" s="32"/>
      <c r="D4" s="32"/>
      <c r="E4" s="32"/>
      <c r="F4" s="32"/>
      <c r="G4" s="32"/>
      <c r="H4" s="32"/>
      <c r="I4" s="32"/>
      <c r="J4" s="31"/>
      <c r="K4" s="30"/>
    </row>
    <row r="5" spans="1:13" s="5" customFormat="1" ht="16.149999999999999" customHeight="1" x14ac:dyDescent="0.35">
      <c r="A5" s="257" t="s">
        <v>3614</v>
      </c>
      <c r="B5" s="19">
        <f ca="1">INDIRECT("'"&amp;$A5&amp;"'!AB224")</f>
        <v>0</v>
      </c>
      <c r="C5" s="20">
        <f ca="1">INDIRECT("'"&amp;$A5&amp;"'!AC224")</f>
        <v>0</v>
      </c>
      <c r="D5" s="20">
        <f ca="1">INDIRECT("'"&amp;$A5&amp;"'!AD224")</f>
        <v>0</v>
      </c>
      <c r="E5" s="21" t="e">
        <f ca="1">SUM(D5/C5*100)</f>
        <v>#DIV/0!</v>
      </c>
      <c r="F5" s="18">
        <f ca="1">INDIRECT("'"&amp;$A5&amp;"'!AF224")</f>
        <v>0</v>
      </c>
      <c r="G5" s="21" t="e">
        <f ca="1">SUM(F5/D5*100)</f>
        <v>#DIV/0!</v>
      </c>
      <c r="H5" s="20">
        <f ca="1">INDIRECT("'"&amp;$A5&amp;"'!AH224")</f>
        <v>0</v>
      </c>
      <c r="I5" s="19">
        <f ca="1">INDIRECT("'"&amp;$A5&amp;"'!AI224")</f>
        <v>0</v>
      </c>
      <c r="J5" s="19">
        <f ca="1">INDIRECT("'"&amp;$A5&amp;"'!AJ224")</f>
        <v>0</v>
      </c>
      <c r="K5" s="17" t="e">
        <f ca="1">SUM(J5/I5*100)</f>
        <v>#DIV/0!</v>
      </c>
    </row>
    <row r="6" spans="1:13" s="5" customFormat="1" ht="16.5" customHeight="1" x14ac:dyDescent="0.35">
      <c r="A6" s="257" t="s">
        <v>3615</v>
      </c>
      <c r="B6" s="19">
        <f ca="1">INDIRECT("'"&amp;$A6&amp;"'!AB511")</f>
        <v>0</v>
      </c>
      <c r="C6" s="20">
        <f ca="1">INDIRECT("'"&amp;$A6&amp;"'!AC511")</f>
        <v>0</v>
      </c>
      <c r="D6" s="20">
        <f ca="1">INDIRECT("'"&amp;$A6&amp;"'!AD511")</f>
        <v>0</v>
      </c>
      <c r="E6" s="21" t="e">
        <f ca="1">SUM(D6/C6*100)</f>
        <v>#DIV/0!</v>
      </c>
      <c r="F6" s="18">
        <f ca="1">INDIRECT("'"&amp;$A6&amp;"'!AF511")</f>
        <v>0</v>
      </c>
      <c r="G6" s="21" t="e">
        <f ca="1">SUM(F6/D6*100)</f>
        <v>#DIV/0!</v>
      </c>
      <c r="H6" s="20">
        <f ca="1">INDIRECT("'"&amp;$A6&amp;"'!AH511")</f>
        <v>0</v>
      </c>
      <c r="I6" s="19">
        <f ca="1">INDIRECT("'"&amp;$A6&amp;"'!AI511")</f>
        <v>0</v>
      </c>
      <c r="J6" s="19">
        <f ca="1">INDIRECT("'"&amp;$A6&amp;"'!AJ511")</f>
        <v>0</v>
      </c>
      <c r="K6" s="17" t="e">
        <f ca="1">SUM(J6/I6*100)</f>
        <v>#DIV/0!</v>
      </c>
    </row>
    <row r="7" spans="1:13" s="5" customFormat="1" ht="16.5" customHeight="1" x14ac:dyDescent="0.35">
      <c r="A7" s="258" t="s">
        <v>3616</v>
      </c>
      <c r="B7" s="19">
        <f ca="1">INDIRECT("'"&amp;$A7&amp;"'!AB152")</f>
        <v>0</v>
      </c>
      <c r="C7" s="20">
        <f ca="1">INDIRECT("'"&amp;$A7&amp;"'!AC152")</f>
        <v>0</v>
      </c>
      <c r="D7" s="20">
        <f ca="1">INDIRECT("'"&amp;$A7&amp;"'!AD152")</f>
        <v>0</v>
      </c>
      <c r="E7" s="21" t="e">
        <f ca="1">SUM(D7/C7*100)</f>
        <v>#DIV/0!</v>
      </c>
      <c r="F7" s="18">
        <f ca="1">INDIRECT("'"&amp;$A7&amp;"'!AF152")</f>
        <v>0</v>
      </c>
      <c r="G7" s="21" t="e">
        <f ca="1">SUM(F7/D7*100)</f>
        <v>#DIV/0!</v>
      </c>
      <c r="H7" s="20">
        <f ca="1">INDIRECT("'"&amp;$A7&amp;"'!AH152")</f>
        <v>0</v>
      </c>
      <c r="I7" s="19">
        <f ca="1">INDIRECT("'"&amp;$A7&amp;"'!AI152")</f>
        <v>0</v>
      </c>
      <c r="J7" s="19">
        <f ca="1">INDIRECT("'"&amp;$A7&amp;"'!AJ152")</f>
        <v>0</v>
      </c>
      <c r="K7" s="17" t="e">
        <f ca="1">SUM(J7/I7*100)</f>
        <v>#DIV/0!</v>
      </c>
      <c r="L7" s="5" t="s">
        <v>2487</v>
      </c>
      <c r="M7" s="5" t="s">
        <v>2487</v>
      </c>
    </row>
    <row r="8" spans="1:13" s="27" customFormat="1" ht="16.5" customHeight="1" x14ac:dyDescent="0.35">
      <c r="A8" s="28" t="s">
        <v>2516</v>
      </c>
      <c r="B8" s="13">
        <f ca="1">SUM(B5:B7)</f>
        <v>0</v>
      </c>
      <c r="C8" s="14">
        <f ca="1">SUM(C5:C7)</f>
        <v>0</v>
      </c>
      <c r="D8" s="14">
        <f ca="1">SUM(D5:D7)</f>
        <v>0</v>
      </c>
      <c r="E8" s="15" t="e">
        <f ca="1">SUM(D8/C8*100)</f>
        <v>#DIV/0!</v>
      </c>
      <c r="F8" s="14">
        <f ca="1">SUM(F5:F7)</f>
        <v>0</v>
      </c>
      <c r="G8" s="15" t="e">
        <f ca="1">SUM(F8/D8*100)</f>
        <v>#DIV/0!</v>
      </c>
      <c r="H8" s="14">
        <f ca="1">SUM(H5:H7)</f>
        <v>0</v>
      </c>
      <c r="I8" s="13">
        <f ca="1">SUM(I5:I7)</f>
        <v>0</v>
      </c>
      <c r="J8" s="13">
        <f ca="1">SUM(J5:J7)</f>
        <v>0</v>
      </c>
      <c r="K8" s="12" t="e">
        <f ca="1">SUM(J8/I8*100)</f>
        <v>#DIV/0!</v>
      </c>
    </row>
    <row r="9" spans="1:13" s="5" customFormat="1" ht="16.5" customHeight="1" x14ac:dyDescent="0.35">
      <c r="A9" s="26" t="s">
        <v>2515</v>
      </c>
      <c r="B9" s="19"/>
      <c r="C9" s="20"/>
      <c r="D9" s="20" t="s">
        <v>2487</v>
      </c>
      <c r="E9" s="21"/>
      <c r="F9" s="20"/>
      <c r="G9" s="21"/>
      <c r="H9" s="29"/>
      <c r="I9" s="19"/>
      <c r="J9" s="18"/>
      <c r="K9" s="17"/>
    </row>
    <row r="10" spans="1:13" s="5" customFormat="1" ht="16.5" customHeight="1" x14ac:dyDescent="0.35">
      <c r="A10" s="257" t="s">
        <v>3631</v>
      </c>
      <c r="B10" s="19">
        <f ca="1">INDIRECT("'"&amp;$A10&amp;"'!AB271")</f>
        <v>0</v>
      </c>
      <c r="C10" s="20">
        <f ca="1">INDIRECT("'"&amp;$A10&amp;"'!AC271")</f>
        <v>0</v>
      </c>
      <c r="D10" s="20">
        <f ca="1">INDIRECT("'"&amp;$A10&amp;"'!AD271")</f>
        <v>0</v>
      </c>
      <c r="E10" s="21" t="e">
        <f ca="1">SUM(D10/C10*100)</f>
        <v>#DIV/0!</v>
      </c>
      <c r="F10" s="18">
        <f ca="1">INDIRECT("'"&amp;$A10&amp;"'!AF271")</f>
        <v>0</v>
      </c>
      <c r="G10" s="21" t="e">
        <f ca="1">SUM(F10/D10*100)</f>
        <v>#DIV/0!</v>
      </c>
      <c r="H10" s="20">
        <f ca="1">INDIRECT("'"&amp;$A10&amp;"'!AH271")</f>
        <v>0</v>
      </c>
      <c r="I10" s="19">
        <f ca="1">INDIRECT("'"&amp;$A10&amp;"'!AI271")</f>
        <v>0</v>
      </c>
      <c r="J10" s="19">
        <f ca="1">INDIRECT("'"&amp;$A10&amp;"'!AJ271")</f>
        <v>0</v>
      </c>
      <c r="K10" s="17" t="e">
        <f ca="1">SUM(J10/I10*100)</f>
        <v>#DIV/0!</v>
      </c>
    </row>
    <row r="11" spans="1:13" s="5" customFormat="1" ht="16.5" customHeight="1" x14ac:dyDescent="0.35">
      <c r="A11" s="257" t="s">
        <v>3632</v>
      </c>
      <c r="B11" s="19">
        <f ca="1">INDIRECT("'"&amp;$A11&amp;"'!AB250")</f>
        <v>0</v>
      </c>
      <c r="C11" s="20">
        <f ca="1">INDIRECT("'"&amp;$A11&amp;"'!AC250")</f>
        <v>0</v>
      </c>
      <c r="D11" s="20">
        <f ca="1">INDIRECT("'"&amp;$A11&amp;"'!AD250")</f>
        <v>0</v>
      </c>
      <c r="E11" s="21" t="e">
        <f ca="1">SUM(D11/C11*100)</f>
        <v>#DIV/0!</v>
      </c>
      <c r="F11" s="18">
        <f ca="1">INDIRECT("'"&amp;$A11&amp;"'!AF250")</f>
        <v>0</v>
      </c>
      <c r="G11" s="21" t="e">
        <f ca="1">SUM(F11/D11*100)</f>
        <v>#DIV/0!</v>
      </c>
      <c r="H11" s="20">
        <f ca="1">INDIRECT("'"&amp;$A11&amp;"'!AH250")</f>
        <v>0</v>
      </c>
      <c r="I11" s="19">
        <f ca="1">INDIRECT("'"&amp;$A11&amp;"'!AI250")</f>
        <v>0</v>
      </c>
      <c r="J11" s="19">
        <f ca="1">INDIRECT("'"&amp;$A11&amp;"'!AJ250")</f>
        <v>0</v>
      </c>
      <c r="K11" s="17" t="e">
        <f ca="1">SUM(J11/I11*100)</f>
        <v>#DIV/0!</v>
      </c>
    </row>
    <row r="12" spans="1:13" s="27" customFormat="1" ht="16.5" customHeight="1" x14ac:dyDescent="0.35">
      <c r="A12" s="28" t="s">
        <v>2514</v>
      </c>
      <c r="B12" s="13">
        <f ca="1">B10+B11</f>
        <v>0</v>
      </c>
      <c r="C12" s="14">
        <f ca="1">C10+C11</f>
        <v>0</v>
      </c>
      <c r="D12" s="14">
        <f ca="1">D10+D11</f>
        <v>0</v>
      </c>
      <c r="E12" s="15" t="e">
        <f ca="1">SUM(D12/C12*100)</f>
        <v>#DIV/0!</v>
      </c>
      <c r="F12" s="14">
        <f ca="1">F10+F11</f>
        <v>0</v>
      </c>
      <c r="G12" s="15" t="e">
        <f ca="1">SUM(F12/D12*100)</f>
        <v>#DIV/0!</v>
      </c>
      <c r="H12" s="14">
        <f ca="1">H10+H11</f>
        <v>0</v>
      </c>
      <c r="I12" s="14">
        <f ca="1">I10+I11</f>
        <v>0</v>
      </c>
      <c r="J12" s="14">
        <f ca="1">J10+J11</f>
        <v>0</v>
      </c>
      <c r="K12" s="12" t="e">
        <f ca="1">SUM(J12/I12*100)</f>
        <v>#DIV/0!</v>
      </c>
      <c r="M12" s="27" t="s">
        <v>2487</v>
      </c>
    </row>
    <row r="13" spans="1:13" ht="16.5" customHeight="1" x14ac:dyDescent="0.25">
      <c r="A13" s="26" t="s">
        <v>2513</v>
      </c>
      <c r="B13" s="19"/>
      <c r="C13" s="19"/>
      <c r="D13" s="20" t="s">
        <v>2487</v>
      </c>
      <c r="E13" s="19"/>
      <c r="F13" s="19"/>
      <c r="G13" s="19"/>
      <c r="H13" s="19"/>
      <c r="I13" s="19"/>
      <c r="J13" s="18"/>
      <c r="K13" s="25"/>
      <c r="M13" s="24" t="s">
        <v>2487</v>
      </c>
    </row>
    <row r="14" spans="1:13" ht="16.5" customHeight="1" x14ac:dyDescent="0.25">
      <c r="A14" s="23" t="s">
        <v>2512</v>
      </c>
      <c r="B14" s="19">
        <f ca="1">INDIRECT("'"&amp;$A14&amp;"'!AA127")</f>
        <v>0</v>
      </c>
      <c r="C14" s="20">
        <f ca="1">INDIRECT("'"&amp;$A14&amp;"'!AB127")</f>
        <v>0</v>
      </c>
      <c r="D14" s="20">
        <f ca="1">INDIRECT("'"&amp;$A14&amp;"'!AC127")</f>
        <v>0</v>
      </c>
      <c r="E14" s="21" t="e">
        <f t="shared" ref="E14:E39" ca="1" si="0">SUM(D14/C14*100)</f>
        <v>#DIV/0!</v>
      </c>
      <c r="F14" s="260">
        <f ca="1">INDIRECT("'"&amp;$A14&amp;"'!AE127")</f>
        <v>0</v>
      </c>
      <c r="G14" s="21" t="e">
        <f t="shared" ref="G14:G41" ca="1" si="1">SUM(F14/D14*100)</f>
        <v>#DIV/0!</v>
      </c>
      <c r="H14" s="20">
        <f ca="1">INDIRECT("'"&amp;$A14&amp;"'!AG127")</f>
        <v>0</v>
      </c>
      <c r="I14" s="19">
        <f ca="1">INDIRECT("'"&amp;$A14&amp;"'!AH127")</f>
        <v>0</v>
      </c>
      <c r="J14" s="19">
        <f ca="1">INDIRECT("'"&amp;$A14&amp;"'!AI127")</f>
        <v>0</v>
      </c>
      <c r="K14" s="17" t="e">
        <f ca="1">+SUM(J14/I14*100)</f>
        <v>#DIV/0!</v>
      </c>
      <c r="L14" s="24" t="s">
        <v>2487</v>
      </c>
      <c r="M14" s="24"/>
    </row>
    <row r="15" spans="1:13" ht="16.5" customHeight="1" x14ac:dyDescent="0.25">
      <c r="A15" s="23" t="s">
        <v>2511</v>
      </c>
      <c r="B15" s="19">
        <f ca="1">INDIRECT("'"&amp;$A15&amp;"'!AA127")</f>
        <v>0</v>
      </c>
      <c r="C15" s="20">
        <f ca="1">INDIRECT("'"&amp;$A15&amp;"'!AB127")</f>
        <v>0</v>
      </c>
      <c r="D15" s="20">
        <f ca="1">INDIRECT("'"&amp;$A15&amp;"'!AC127")</f>
        <v>0</v>
      </c>
      <c r="E15" s="21" t="e">
        <f t="shared" ca="1" si="0"/>
        <v>#DIV/0!</v>
      </c>
      <c r="F15" s="260">
        <f ca="1">INDIRECT("'"&amp;$A15&amp;"'!AE127")</f>
        <v>0</v>
      </c>
      <c r="G15" s="21" t="e">
        <f t="shared" ca="1" si="1"/>
        <v>#DIV/0!</v>
      </c>
      <c r="H15" s="20">
        <f ca="1">INDIRECT("'"&amp;$A15&amp;"'!AG127")</f>
        <v>0</v>
      </c>
      <c r="I15" s="19">
        <f ca="1">INDIRECT("'"&amp;$A15&amp;"'!AH127")</f>
        <v>0</v>
      </c>
      <c r="J15" s="19">
        <f ca="1">INDIRECT("'"&amp;$A15&amp;"'!AI127")</f>
        <v>0</v>
      </c>
      <c r="K15" s="17" t="e">
        <f t="shared" ref="K15:K39" ca="1" si="2">SUM(J15/I15*100)</f>
        <v>#DIV/0!</v>
      </c>
      <c r="L15" s="3" t="s">
        <v>2487</v>
      </c>
    </row>
    <row r="16" spans="1:13" ht="16.5" customHeight="1" x14ac:dyDescent="0.25">
      <c r="A16" s="22" t="s">
        <v>2510</v>
      </c>
      <c r="B16" s="19">
        <f ca="1">INDIRECT("'"&amp;$A16&amp;"'!AB191")</f>
        <v>0</v>
      </c>
      <c r="C16" s="20">
        <f ca="1">INDIRECT("'"&amp;$A16&amp;"'!AC191")</f>
        <v>0</v>
      </c>
      <c r="D16" s="20">
        <f ca="1">INDIRECT("'"&amp;$A16&amp;"'!AD191")</f>
        <v>0</v>
      </c>
      <c r="E16" s="21" t="e">
        <f t="shared" ca="1" si="0"/>
        <v>#DIV/0!</v>
      </c>
      <c r="F16" s="260">
        <f ca="1">INDIRECT("'"&amp;$A16&amp;"'!AF191")</f>
        <v>0</v>
      </c>
      <c r="G16" s="21" t="e">
        <f t="shared" ca="1" si="1"/>
        <v>#DIV/0!</v>
      </c>
      <c r="H16" s="20">
        <f ca="1">INDIRECT("'"&amp;$A16&amp;"'!AH191")</f>
        <v>0</v>
      </c>
      <c r="I16" s="19">
        <f ca="1">INDIRECT("'"&amp;$A16&amp;"'!AI191")</f>
        <v>0</v>
      </c>
      <c r="J16" s="19">
        <f ca="1">INDIRECT("'"&amp;$A16&amp;"'!AJ191")</f>
        <v>0</v>
      </c>
      <c r="K16" s="17" t="e">
        <f t="shared" ca="1" si="2"/>
        <v>#DIV/0!</v>
      </c>
      <c r="L16" s="3" t="s">
        <v>2487</v>
      </c>
    </row>
    <row r="17" spans="1:12" ht="16.5" customHeight="1" x14ac:dyDescent="0.25">
      <c r="A17" s="257" t="s">
        <v>3613</v>
      </c>
      <c r="B17" s="19">
        <f ca="1">INDIRECT("'"&amp;$A17&amp;"'!AB395")</f>
        <v>0</v>
      </c>
      <c r="C17" s="20">
        <f ca="1">INDIRECT("'"&amp;$A17&amp;"'!AC395")</f>
        <v>0</v>
      </c>
      <c r="D17" s="20">
        <f ca="1">INDIRECT("'"&amp;$A17&amp;"'!AD395")</f>
        <v>0</v>
      </c>
      <c r="E17" s="21" t="e">
        <f t="shared" ca="1" si="0"/>
        <v>#DIV/0!</v>
      </c>
      <c r="F17" s="260">
        <f ca="1">INDIRECT("'"&amp;$A17&amp;"'!AF395")</f>
        <v>0</v>
      </c>
      <c r="G17" s="21" t="e">
        <f t="shared" ca="1" si="1"/>
        <v>#DIV/0!</v>
      </c>
      <c r="H17" s="20">
        <f ca="1">INDIRECT("'"&amp;$A17&amp;"'!AH395")</f>
        <v>0</v>
      </c>
      <c r="I17" s="18">
        <f ca="1">INDIRECT("'"&amp;$A17&amp;"'!AI395")</f>
        <v>0</v>
      </c>
      <c r="J17" s="19">
        <f ca="1">INDIRECT("'"&amp;$A17&amp;"'!AJ395")</f>
        <v>0</v>
      </c>
      <c r="K17" s="17" t="e">
        <f t="shared" ca="1" si="2"/>
        <v>#DIV/0!</v>
      </c>
    </row>
    <row r="18" spans="1:12" ht="16.5" customHeight="1" x14ac:dyDescent="0.25">
      <c r="A18" s="23" t="s">
        <v>2509</v>
      </c>
      <c r="B18" s="19">
        <f ca="1">INDIRECT("'"&amp;$A18&amp;"'!AB288")</f>
        <v>0</v>
      </c>
      <c r="C18" s="20">
        <f ca="1">INDIRECT("'"&amp;$A18&amp;"'!AC288")</f>
        <v>0</v>
      </c>
      <c r="D18" s="20">
        <f ca="1">INDIRECT("'"&amp;$A18&amp;"'!AD288")</f>
        <v>0</v>
      </c>
      <c r="E18" s="21" t="e">
        <f t="shared" ca="1" si="0"/>
        <v>#DIV/0!</v>
      </c>
      <c r="F18" s="260">
        <f ca="1">INDIRECT("'"&amp;$A18&amp;"'!AF288")</f>
        <v>0</v>
      </c>
      <c r="G18" s="21" t="e">
        <f t="shared" ca="1" si="1"/>
        <v>#DIV/0!</v>
      </c>
      <c r="H18" s="20">
        <f ca="1">INDIRECT("'"&amp;$A18&amp;"'!AH288")</f>
        <v>0</v>
      </c>
      <c r="I18" s="18">
        <f ca="1">INDIRECT("'"&amp;$A18&amp;"'!AI288")</f>
        <v>0</v>
      </c>
      <c r="J18" s="19">
        <f ca="1">INDIRECT("'"&amp;$A18&amp;"'!AJ288")</f>
        <v>0</v>
      </c>
      <c r="K18" s="17" t="e">
        <f t="shared" ca="1" si="2"/>
        <v>#DIV/0!</v>
      </c>
      <c r="L18" s="3" t="s">
        <v>2487</v>
      </c>
    </row>
    <row r="19" spans="1:12" ht="16.5" customHeight="1" x14ac:dyDescent="0.25">
      <c r="A19" s="22" t="s">
        <v>2508</v>
      </c>
      <c r="B19" s="19">
        <f ca="1">INDIRECT("'"&amp;$A19&amp;"'!AB250")</f>
        <v>0</v>
      </c>
      <c r="C19" s="20">
        <f ca="1">INDIRECT("'"&amp;$A19&amp;"'!AC250")</f>
        <v>0</v>
      </c>
      <c r="D19" s="20">
        <f ca="1">INDIRECT("'"&amp;$A19&amp;"'!AD250")</f>
        <v>0</v>
      </c>
      <c r="E19" s="21" t="e">
        <f t="shared" ca="1" si="0"/>
        <v>#DIV/0!</v>
      </c>
      <c r="F19" s="260">
        <f ca="1">INDIRECT("'"&amp;$A19&amp;"'!AF250")</f>
        <v>0</v>
      </c>
      <c r="G19" s="21" t="e">
        <f t="shared" ca="1" si="1"/>
        <v>#DIV/0!</v>
      </c>
      <c r="H19" s="20">
        <f ca="1">INDIRECT("'"&amp;$A19&amp;"'!AH250")</f>
        <v>0</v>
      </c>
      <c r="I19" s="19">
        <f ca="1">INDIRECT("'"&amp;$A19&amp;"'!AI250")</f>
        <v>0</v>
      </c>
      <c r="J19" s="19">
        <f ca="1">INDIRECT("'"&amp;$A19&amp;"'!AJ250")</f>
        <v>0</v>
      </c>
      <c r="K19" s="17" t="e">
        <f t="shared" ca="1" si="2"/>
        <v>#DIV/0!</v>
      </c>
    </row>
    <row r="20" spans="1:12" ht="16.5" customHeight="1" x14ac:dyDescent="0.25">
      <c r="A20" s="22" t="s">
        <v>2507</v>
      </c>
      <c r="B20" s="19">
        <f ca="1">INDIRECT("'"&amp;$A20&amp;"'!AB289")</f>
        <v>0</v>
      </c>
      <c r="C20" s="20">
        <f ca="1">INDIRECT("'"&amp;$A20&amp;"'!AC289")</f>
        <v>0</v>
      </c>
      <c r="D20" s="20">
        <f ca="1">INDIRECT("'"&amp;$A20&amp;"'!AD289")</f>
        <v>0</v>
      </c>
      <c r="E20" s="21" t="e">
        <f t="shared" ca="1" si="0"/>
        <v>#DIV/0!</v>
      </c>
      <c r="F20" s="260">
        <f ca="1">INDIRECT("'"&amp;$A20&amp;"'!AF289")</f>
        <v>0</v>
      </c>
      <c r="G20" s="21" t="e">
        <f t="shared" ca="1" si="1"/>
        <v>#DIV/0!</v>
      </c>
      <c r="H20" s="20">
        <f ca="1">INDIRECT("'"&amp;$A20&amp;"'!AH289")</f>
        <v>0</v>
      </c>
      <c r="I20" s="19">
        <f ca="1">INDIRECT("'"&amp;$A20&amp;"'!AI289")</f>
        <v>0</v>
      </c>
      <c r="J20" s="19">
        <f ca="1">INDIRECT("'"&amp;$A20&amp;"'!AJ289")</f>
        <v>0</v>
      </c>
      <c r="K20" s="17" t="e">
        <f t="shared" ca="1" si="2"/>
        <v>#DIV/0!</v>
      </c>
    </row>
    <row r="21" spans="1:12" ht="16.5" customHeight="1" x14ac:dyDescent="0.25">
      <c r="A21" s="257" t="s">
        <v>3617</v>
      </c>
      <c r="B21" s="19">
        <f ca="1">INDIRECT("'"&amp;$A21&amp;"'!AB266")</f>
        <v>0</v>
      </c>
      <c r="C21" s="20">
        <f ca="1">INDIRECT("'"&amp;$A21&amp;"'!AC266")</f>
        <v>0</v>
      </c>
      <c r="D21" s="20">
        <f ca="1">INDIRECT("'"&amp;$A21&amp;"'!AD266")</f>
        <v>0</v>
      </c>
      <c r="E21" s="21" t="e">
        <f t="shared" ca="1" si="0"/>
        <v>#DIV/0!</v>
      </c>
      <c r="F21" s="260">
        <f ca="1">INDIRECT("'"&amp;$A21&amp;"'!AF266")</f>
        <v>0</v>
      </c>
      <c r="G21" s="21" t="e">
        <f t="shared" ca="1" si="1"/>
        <v>#DIV/0!</v>
      </c>
      <c r="H21" s="20">
        <f ca="1">INDIRECT("'"&amp;$A21&amp;"'!AH266")</f>
        <v>0</v>
      </c>
      <c r="I21" s="19">
        <f ca="1">INDIRECT("'"&amp;$A21&amp;"'!AI266")</f>
        <v>0</v>
      </c>
      <c r="J21" s="19">
        <f ca="1">INDIRECT("'"&amp;$A21&amp;"'!AJ266")</f>
        <v>0</v>
      </c>
      <c r="K21" s="17" t="e">
        <f t="shared" ca="1" si="2"/>
        <v>#DIV/0!</v>
      </c>
      <c r="L21" s="3" t="s">
        <v>2487</v>
      </c>
    </row>
    <row r="22" spans="1:12" ht="16.5" customHeight="1" x14ac:dyDescent="0.25">
      <c r="A22" s="23" t="s">
        <v>2506</v>
      </c>
      <c r="B22" s="19">
        <f ca="1">INDIRECT("'"&amp;$A22&amp;"'!AB245")</f>
        <v>0</v>
      </c>
      <c r="C22" s="20">
        <f ca="1">INDIRECT("'"&amp;$A22&amp;"'!AC245")</f>
        <v>0</v>
      </c>
      <c r="D22" s="20">
        <f ca="1">INDIRECT("'"&amp;$A22&amp;"'!AD245")</f>
        <v>0</v>
      </c>
      <c r="E22" s="21" t="e">
        <f t="shared" ca="1" si="0"/>
        <v>#DIV/0!</v>
      </c>
      <c r="F22" s="260">
        <f ca="1">INDIRECT("'"&amp;$A22&amp;"'!AF245")</f>
        <v>0</v>
      </c>
      <c r="G22" s="21" t="e">
        <f t="shared" ca="1" si="1"/>
        <v>#DIV/0!</v>
      </c>
      <c r="H22" s="20">
        <f ca="1">INDIRECT("'"&amp;$A22&amp;"'!AH245")</f>
        <v>0</v>
      </c>
      <c r="I22" s="19">
        <f ca="1">INDIRECT("'"&amp;$A22&amp;"'!AI245")</f>
        <v>0</v>
      </c>
      <c r="J22" s="19">
        <f ca="1">INDIRECT("'"&amp;$A22&amp;"'!AJ245")</f>
        <v>0</v>
      </c>
      <c r="K22" s="17" t="e">
        <f t="shared" ca="1" si="2"/>
        <v>#DIV/0!</v>
      </c>
    </row>
    <row r="23" spans="1:12" ht="16.5" customHeight="1" x14ac:dyDescent="0.25">
      <c r="A23" s="22" t="s">
        <v>2505</v>
      </c>
      <c r="B23" s="18">
        <f ca="1">INDIRECT("'"&amp;$A23&amp;"'!AB300")</f>
        <v>40</v>
      </c>
      <c r="C23" s="260">
        <f ca="1">INDIRECT("'"&amp;$A23&amp;"'!AC300")</f>
        <v>167767</v>
      </c>
      <c r="D23" s="260">
        <f ca="1">INDIRECT("'"&amp;$A23&amp;"'!AD300")</f>
        <v>76268</v>
      </c>
      <c r="E23" s="261">
        <f t="shared" ca="1" si="0"/>
        <v>45.460668665470564</v>
      </c>
      <c r="F23" s="260">
        <f ca="1">INDIRECT("'"&amp;$A23&amp;"'!AF300")</f>
        <v>935</v>
      </c>
      <c r="G23" s="21">
        <f t="shared" ca="1" si="1"/>
        <v>1.2259401059422037</v>
      </c>
      <c r="H23" s="260">
        <f ca="1">INDIRECT("'"&amp;$A23&amp;"'!AH300")</f>
        <v>75333</v>
      </c>
      <c r="I23" s="18">
        <f ca="1">INDIRECT("'"&amp;$A23&amp;"'!AI300")</f>
        <v>90</v>
      </c>
      <c r="J23" s="18">
        <f ca="1">INDIRECT("'"&amp;$A23&amp;"'!AJ300")</f>
        <v>35</v>
      </c>
      <c r="K23" s="17">
        <f t="shared" ca="1" si="2"/>
        <v>38.888888888888893</v>
      </c>
    </row>
    <row r="24" spans="1:12" ht="16.5" customHeight="1" x14ac:dyDescent="0.25">
      <c r="A24" s="22" t="s">
        <v>2504</v>
      </c>
      <c r="B24" s="19">
        <f ca="1">INDIRECT("'"&amp;$A24&amp;"'!AB161")</f>
        <v>0</v>
      </c>
      <c r="C24" s="20">
        <f ca="1">INDIRECT("'"&amp;$A24&amp;"'!AC161")</f>
        <v>0</v>
      </c>
      <c r="D24" s="20">
        <f ca="1">INDIRECT("'"&amp;$A24&amp;"'!AD161")</f>
        <v>0</v>
      </c>
      <c r="E24" s="21" t="e">
        <f t="shared" ca="1" si="0"/>
        <v>#DIV/0!</v>
      </c>
      <c r="F24" s="260">
        <f ca="1">INDIRECT("'"&amp;$A24&amp;"'!AF161")</f>
        <v>0</v>
      </c>
      <c r="G24" s="21" t="e">
        <f t="shared" ca="1" si="1"/>
        <v>#DIV/0!</v>
      </c>
      <c r="H24" s="20">
        <f ca="1">INDIRECT("'"&amp;$A24&amp;"'!AH161")</f>
        <v>0</v>
      </c>
      <c r="I24" s="19">
        <f ca="1">INDIRECT("'"&amp;$A24&amp;"'!AI161")</f>
        <v>0</v>
      </c>
      <c r="J24" s="19">
        <f ca="1">INDIRECT("'"&amp;$A24&amp;"'!AJ161")</f>
        <v>0</v>
      </c>
      <c r="K24" s="17" t="e">
        <f t="shared" ca="1" si="2"/>
        <v>#DIV/0!</v>
      </c>
    </row>
    <row r="25" spans="1:12" ht="16.5" customHeight="1" x14ac:dyDescent="0.25">
      <c r="A25" s="22" t="s">
        <v>2503</v>
      </c>
      <c r="B25" s="19">
        <f ca="1">INDIRECT("'"&amp;$A25&amp;"'!AB141")</f>
        <v>0</v>
      </c>
      <c r="C25" s="20">
        <f ca="1">INDIRECT("'"&amp;$A25&amp;"'!AC141")</f>
        <v>0</v>
      </c>
      <c r="D25" s="20">
        <f ca="1">INDIRECT("'"&amp;$A25&amp;"'!AD141")</f>
        <v>0</v>
      </c>
      <c r="E25" s="21" t="e">
        <f t="shared" ca="1" si="0"/>
        <v>#DIV/0!</v>
      </c>
      <c r="F25" s="260">
        <f ca="1">INDIRECT("'"&amp;$A25&amp;"'!AF141")</f>
        <v>0</v>
      </c>
      <c r="G25" s="21" t="e">
        <f t="shared" ca="1" si="1"/>
        <v>#DIV/0!</v>
      </c>
      <c r="H25" s="20">
        <f ca="1">INDIRECT("'"&amp;$A25&amp;"'!AH141")</f>
        <v>0</v>
      </c>
      <c r="I25" s="19">
        <f ca="1">INDIRECT("'"&amp;$A25&amp;"'!AI141")</f>
        <v>0</v>
      </c>
      <c r="J25" s="19">
        <f ca="1">INDIRECT("'"&amp;$A25&amp;"'!AJ141")</f>
        <v>0</v>
      </c>
      <c r="K25" s="17" t="e">
        <f t="shared" ca="1" si="2"/>
        <v>#DIV/0!</v>
      </c>
    </row>
    <row r="26" spans="1:12" ht="16.5" customHeight="1" x14ac:dyDescent="0.25">
      <c r="A26" s="22" t="s">
        <v>1335</v>
      </c>
      <c r="B26" s="19">
        <f ca="1">INDIRECT("'"&amp;$A26&amp;"'!AB116")</f>
        <v>0</v>
      </c>
      <c r="C26" s="20">
        <f ca="1">INDIRECT("'"&amp;$A26&amp;"'!AC116")</f>
        <v>0</v>
      </c>
      <c r="D26" s="20">
        <f ca="1">INDIRECT("'"&amp;$A26&amp;"'!AD116")</f>
        <v>0</v>
      </c>
      <c r="E26" s="21" t="e">
        <f t="shared" ca="1" si="0"/>
        <v>#DIV/0!</v>
      </c>
      <c r="F26" s="260">
        <f ca="1">INDIRECT("'"&amp;$A26&amp;"'!AF116")</f>
        <v>0</v>
      </c>
      <c r="G26" s="21" t="e">
        <f t="shared" ca="1" si="1"/>
        <v>#DIV/0!</v>
      </c>
      <c r="H26" s="20">
        <f ca="1">INDIRECT("'"&amp;$A26&amp;"'!AH116")</f>
        <v>0</v>
      </c>
      <c r="I26" s="19">
        <f ca="1">INDIRECT("'"&amp;$A26&amp;"'!AI116")</f>
        <v>0</v>
      </c>
      <c r="J26" s="19">
        <f ca="1">INDIRECT("'"&amp;$A26&amp;"'!AJ116")</f>
        <v>0</v>
      </c>
      <c r="K26" s="17" t="e">
        <f t="shared" ca="1" si="2"/>
        <v>#DIV/0!</v>
      </c>
    </row>
    <row r="27" spans="1:12" ht="16.5" customHeight="1" x14ac:dyDescent="0.25">
      <c r="A27" s="23" t="s">
        <v>2502</v>
      </c>
      <c r="B27" s="19">
        <f ca="1">INDIRECT("'"&amp;$A27&amp;"'!AB124")</f>
        <v>0</v>
      </c>
      <c r="C27" s="20">
        <f ca="1">INDIRECT("'"&amp;$A27&amp;"'!AC124")</f>
        <v>0</v>
      </c>
      <c r="D27" s="20">
        <f ca="1">INDIRECT("'"&amp;$A27&amp;"'!AD124")</f>
        <v>0</v>
      </c>
      <c r="E27" s="21" t="e">
        <f t="shared" ca="1" si="0"/>
        <v>#DIV/0!</v>
      </c>
      <c r="F27" s="260">
        <f ca="1">INDIRECT("'"&amp;$A27&amp;"'!AF124")</f>
        <v>0</v>
      </c>
      <c r="G27" s="21" t="e">
        <f t="shared" ca="1" si="1"/>
        <v>#DIV/0!</v>
      </c>
      <c r="H27" s="20">
        <f ca="1">INDIRECT("'"&amp;$A27&amp;"'!AH124")</f>
        <v>0</v>
      </c>
      <c r="I27" s="19">
        <f ca="1">INDIRECT("'"&amp;$A27&amp;"'!AI124")</f>
        <v>0</v>
      </c>
      <c r="J27" s="19">
        <f ca="1">INDIRECT("'"&amp;$A27&amp;"'!AJ124")</f>
        <v>0</v>
      </c>
      <c r="K27" s="17" t="e">
        <f t="shared" ca="1" si="2"/>
        <v>#DIV/0!</v>
      </c>
      <c r="L27" s="3" t="s">
        <v>2487</v>
      </c>
    </row>
    <row r="28" spans="1:12" ht="16.5" customHeight="1" x14ac:dyDescent="0.25">
      <c r="A28" s="22" t="s">
        <v>2501</v>
      </c>
      <c r="B28" s="19">
        <f ca="1">INDIRECT("'"&amp;$A28&amp;"'!AB231")</f>
        <v>0</v>
      </c>
      <c r="C28" s="20">
        <f ca="1">INDIRECT("'"&amp;$A28&amp;"'!AC231")</f>
        <v>0</v>
      </c>
      <c r="D28" s="20">
        <f ca="1">INDIRECT("'"&amp;$A28&amp;"'!AD231")</f>
        <v>0</v>
      </c>
      <c r="E28" s="21" t="e">
        <f t="shared" ca="1" si="0"/>
        <v>#DIV/0!</v>
      </c>
      <c r="F28" s="260">
        <f ca="1">INDIRECT("'"&amp;$A28&amp;"'!AF231")</f>
        <v>0</v>
      </c>
      <c r="G28" s="21" t="e">
        <f t="shared" ca="1" si="1"/>
        <v>#DIV/0!</v>
      </c>
      <c r="H28" s="20">
        <f ca="1">INDIRECT("'"&amp;$A28&amp;"'!AH231")</f>
        <v>0</v>
      </c>
      <c r="I28" s="18">
        <f ca="1">INDIRECT("'"&amp;$A28&amp;"'!AI231")</f>
        <v>0</v>
      </c>
      <c r="J28" s="19">
        <f ca="1">INDIRECT("'"&amp;$A28&amp;"'!AJ231")</f>
        <v>0</v>
      </c>
      <c r="K28" s="17" t="e">
        <f t="shared" ca="1" si="2"/>
        <v>#DIV/0!</v>
      </c>
    </row>
    <row r="29" spans="1:12" ht="16.5" customHeight="1" x14ac:dyDescent="0.25">
      <c r="A29" s="23" t="s">
        <v>2500</v>
      </c>
      <c r="B29" s="19">
        <f ca="1">INDIRECT("'"&amp;$A29&amp;"'!AB237")</f>
        <v>0</v>
      </c>
      <c r="C29" s="20">
        <f ca="1">INDIRECT("'"&amp;$A29&amp;"'!AC237")</f>
        <v>0</v>
      </c>
      <c r="D29" s="20">
        <f ca="1">INDIRECT("'"&amp;$A29&amp;"'!AD237")</f>
        <v>0</v>
      </c>
      <c r="E29" s="21" t="e">
        <f t="shared" ca="1" si="0"/>
        <v>#DIV/0!</v>
      </c>
      <c r="F29" s="260">
        <f ca="1">INDIRECT("'"&amp;$A29&amp;"'!AF237")</f>
        <v>0</v>
      </c>
      <c r="G29" s="21" t="e">
        <f t="shared" ca="1" si="1"/>
        <v>#DIV/0!</v>
      </c>
      <c r="H29" s="20">
        <f ca="1">INDIRECT("'"&amp;$A29&amp;"'!AH237")</f>
        <v>0</v>
      </c>
      <c r="I29" s="18">
        <f ca="1">INDIRECT("'"&amp;$A29&amp;"'!AI237")</f>
        <v>0</v>
      </c>
      <c r="J29" s="19">
        <f ca="1">INDIRECT("'"&amp;$A29&amp;"'!AJ237")</f>
        <v>0</v>
      </c>
      <c r="K29" s="17" t="e">
        <f t="shared" ca="1" si="2"/>
        <v>#DIV/0!</v>
      </c>
    </row>
    <row r="30" spans="1:12" ht="16.5" customHeight="1" x14ac:dyDescent="0.25">
      <c r="A30" s="23" t="s">
        <v>2499</v>
      </c>
      <c r="B30" s="19">
        <f ca="1">INDIRECT("'"&amp;$A30&amp;"'!AB275")</f>
        <v>0</v>
      </c>
      <c r="C30" s="20">
        <f ca="1">INDIRECT("'"&amp;$A30&amp;"'!AC275")</f>
        <v>0</v>
      </c>
      <c r="D30" s="20">
        <f ca="1">INDIRECT("'"&amp;$A30&amp;"'!AD275")</f>
        <v>0</v>
      </c>
      <c r="E30" s="21" t="e">
        <f t="shared" ca="1" si="0"/>
        <v>#DIV/0!</v>
      </c>
      <c r="F30" s="260">
        <f ca="1">INDIRECT("'"&amp;$A30&amp;"'!AF275")</f>
        <v>0</v>
      </c>
      <c r="G30" s="21" t="e">
        <f t="shared" ca="1" si="1"/>
        <v>#DIV/0!</v>
      </c>
      <c r="H30" s="20">
        <f ca="1">INDIRECT("'"&amp;$A30&amp;"'!AH275")</f>
        <v>0</v>
      </c>
      <c r="I30" s="18">
        <f ca="1">INDIRECT("'"&amp;$A30&amp;"'!AI275")</f>
        <v>0</v>
      </c>
      <c r="J30" s="19">
        <f ca="1">INDIRECT("'"&amp;$A30&amp;"'!AJ275")</f>
        <v>0</v>
      </c>
      <c r="K30" s="17" t="e">
        <f t="shared" ca="1" si="2"/>
        <v>#DIV/0!</v>
      </c>
      <c r="L30" s="3" t="s">
        <v>2487</v>
      </c>
    </row>
    <row r="31" spans="1:12" ht="16.5" customHeight="1" x14ac:dyDescent="0.25">
      <c r="A31" s="23" t="s">
        <v>2498</v>
      </c>
      <c r="B31" s="19">
        <f ca="1">INDIRECT("'"&amp;$A31&amp;"'!AB117")</f>
        <v>0</v>
      </c>
      <c r="C31" s="20">
        <f ca="1">INDIRECT("'"&amp;$A31&amp;"'!AC117")</f>
        <v>0</v>
      </c>
      <c r="D31" s="20">
        <f ca="1">INDIRECT("'"&amp;$A31&amp;"'!AD117")</f>
        <v>0</v>
      </c>
      <c r="E31" s="21" t="e">
        <f t="shared" ca="1" si="0"/>
        <v>#DIV/0!</v>
      </c>
      <c r="F31" s="260">
        <f ca="1">INDIRECT("'"&amp;$A31&amp;"'!AF117")</f>
        <v>0</v>
      </c>
      <c r="G31" s="21" t="e">
        <f t="shared" ca="1" si="1"/>
        <v>#DIV/0!</v>
      </c>
      <c r="H31" s="20">
        <f ca="1">INDIRECT("'"&amp;$A31&amp;"'!AH117")</f>
        <v>0</v>
      </c>
      <c r="I31" s="18">
        <f ca="1">INDIRECT("'"&amp;$A31&amp;"'!AI117")</f>
        <v>0</v>
      </c>
      <c r="J31" s="19">
        <f ca="1">INDIRECT("'"&amp;$A31&amp;"'!AJ117")</f>
        <v>0</v>
      </c>
      <c r="K31" s="17" t="e">
        <f t="shared" ca="1" si="2"/>
        <v>#DIV/0!</v>
      </c>
      <c r="L31" s="3" t="s">
        <v>2487</v>
      </c>
    </row>
    <row r="32" spans="1:12" ht="16.5" customHeight="1" x14ac:dyDescent="0.25">
      <c r="A32" s="22" t="s">
        <v>2497</v>
      </c>
      <c r="B32" s="19">
        <f ca="1">INDIRECT("'"&amp;$A32&amp;"'!AB121")</f>
        <v>0</v>
      </c>
      <c r="C32" s="20">
        <f ca="1">INDIRECT("'"&amp;$A32&amp;"'!AC121")</f>
        <v>0</v>
      </c>
      <c r="D32" s="20">
        <f ca="1">INDIRECT("'"&amp;$A32&amp;"'!AD121")</f>
        <v>0</v>
      </c>
      <c r="E32" s="21" t="e">
        <f t="shared" ca="1" si="0"/>
        <v>#DIV/0!</v>
      </c>
      <c r="F32" s="260">
        <f ca="1">INDIRECT("'"&amp;$A32&amp;"'!AF121")</f>
        <v>0</v>
      </c>
      <c r="G32" s="21" t="e">
        <f t="shared" ca="1" si="1"/>
        <v>#DIV/0!</v>
      </c>
      <c r="H32" s="20">
        <f ca="1">INDIRECT("'"&amp;$A32&amp;"'!AH121")</f>
        <v>0</v>
      </c>
      <c r="I32" s="18">
        <f ca="1">INDIRECT("'"&amp;$A32&amp;"'!AI121")</f>
        <v>0</v>
      </c>
      <c r="J32" s="19">
        <f ca="1">INDIRECT("'"&amp;$A32&amp;"'!AJ121")</f>
        <v>0</v>
      </c>
      <c r="K32" s="17" t="e">
        <f t="shared" ca="1" si="2"/>
        <v>#DIV/0!</v>
      </c>
    </row>
    <row r="33" spans="1:12" ht="16.5" customHeight="1" x14ac:dyDescent="0.25">
      <c r="A33" s="22" t="s">
        <v>2496</v>
      </c>
      <c r="B33" s="19">
        <f ca="1">INDIRECT("'"&amp;$A33&amp;"'!AB121")</f>
        <v>0</v>
      </c>
      <c r="C33" s="20">
        <f ca="1">INDIRECT("'"&amp;$A33&amp;"'!AC121")</f>
        <v>0</v>
      </c>
      <c r="D33" s="20">
        <f ca="1">INDIRECT("'"&amp;$A33&amp;"'!AD121")</f>
        <v>0</v>
      </c>
      <c r="E33" s="21" t="e">
        <f t="shared" ca="1" si="0"/>
        <v>#DIV/0!</v>
      </c>
      <c r="F33" s="260">
        <f ca="1">INDIRECT("'"&amp;$A33&amp;"'!AF121")</f>
        <v>0</v>
      </c>
      <c r="G33" s="21" t="e">
        <f t="shared" ca="1" si="1"/>
        <v>#DIV/0!</v>
      </c>
      <c r="H33" s="20">
        <f ca="1">INDIRECT("'"&amp;$A33&amp;"'!AH121")</f>
        <v>0</v>
      </c>
      <c r="I33" s="18">
        <f ca="1">INDIRECT("'"&amp;$A33&amp;"'!AI121")</f>
        <v>0</v>
      </c>
      <c r="J33" s="19">
        <f ca="1">INDIRECT("'"&amp;$A33&amp;"'!AJ121")</f>
        <v>0</v>
      </c>
      <c r="K33" s="17" t="e">
        <f t="shared" ca="1" si="2"/>
        <v>#DIV/0!</v>
      </c>
    </row>
    <row r="34" spans="1:12" ht="16.5" customHeight="1" x14ac:dyDescent="0.25">
      <c r="A34" s="23" t="s">
        <v>2495</v>
      </c>
      <c r="B34" s="19">
        <f ca="1">INDIRECT("'"&amp;$A34&amp;"'!AB124")</f>
        <v>0</v>
      </c>
      <c r="C34" s="20">
        <f ca="1">INDIRECT("'"&amp;$A34&amp;"'!AC124")</f>
        <v>0</v>
      </c>
      <c r="D34" s="20">
        <f ca="1">INDIRECT("'"&amp;$A34&amp;"'!AD124")</f>
        <v>0</v>
      </c>
      <c r="E34" s="21" t="e">
        <f t="shared" ca="1" si="0"/>
        <v>#DIV/0!</v>
      </c>
      <c r="F34" s="260">
        <f ca="1">INDIRECT("'"&amp;$A34&amp;"'!AF124")</f>
        <v>0</v>
      </c>
      <c r="G34" s="21" t="e">
        <f ca="1">SUM(F34/D34*100)</f>
        <v>#DIV/0!</v>
      </c>
      <c r="H34" s="20">
        <f ca="1">INDIRECT("'"&amp;$A34&amp;"'!AH124")</f>
        <v>0</v>
      </c>
      <c r="I34" s="18">
        <f ca="1">INDIRECT("'"&amp;$A34&amp;"'!AI124")</f>
        <v>0</v>
      </c>
      <c r="J34" s="19">
        <f ca="1">INDIRECT("'"&amp;$A34&amp;"'!AJ124")</f>
        <v>0</v>
      </c>
      <c r="K34" s="17" t="e">
        <f t="shared" ca="1" si="2"/>
        <v>#DIV/0!</v>
      </c>
      <c r="L34" s="3" t="s">
        <v>2487</v>
      </c>
    </row>
    <row r="35" spans="1:12" ht="16.5" customHeight="1" x14ac:dyDescent="0.25">
      <c r="A35" s="22" t="s">
        <v>2494</v>
      </c>
      <c r="B35" s="19">
        <f ca="1">INDIRECT("'"&amp;$A35&amp;"'!AB328")</f>
        <v>0</v>
      </c>
      <c r="C35" s="20">
        <f ca="1">INDIRECT("'"&amp;$A35&amp;"'!AC328")</f>
        <v>0</v>
      </c>
      <c r="D35" s="20">
        <f ca="1">INDIRECT("'"&amp;$A35&amp;"'!AD328")</f>
        <v>0</v>
      </c>
      <c r="E35" s="21" t="e">
        <f t="shared" ca="1" si="0"/>
        <v>#DIV/0!</v>
      </c>
      <c r="F35" s="20">
        <f ca="1">INDIRECT("'"&amp;$A35&amp;"'!AF328")</f>
        <v>0</v>
      </c>
      <c r="G35" s="21" t="e">
        <f t="shared" ca="1" si="1"/>
        <v>#DIV/0!</v>
      </c>
      <c r="H35" s="20">
        <f ca="1">INDIRECT("'"&amp;$A35&amp;"'!AH328")</f>
        <v>0</v>
      </c>
      <c r="I35" s="18">
        <f ca="1">INDIRECT("'"&amp;$A35&amp;"'!AI328")</f>
        <v>0</v>
      </c>
      <c r="J35" s="19">
        <f ca="1">INDIRECT("'"&amp;$A35&amp;"'!AJ328")</f>
        <v>0</v>
      </c>
      <c r="K35" s="17" t="e">
        <f t="shared" ca="1" si="2"/>
        <v>#DIV/0!</v>
      </c>
      <c r="L35" s="3" t="s">
        <v>2487</v>
      </c>
    </row>
    <row r="36" spans="1:12" ht="16.5" customHeight="1" x14ac:dyDescent="0.25">
      <c r="A36" s="22" t="s">
        <v>2493</v>
      </c>
      <c r="B36" s="19">
        <f ca="1">INDIRECT("'"&amp;$A36&amp;"'!AB262")</f>
        <v>0</v>
      </c>
      <c r="C36" s="20">
        <f ca="1">INDIRECT("'"&amp;$A36&amp;"'!AC262")</f>
        <v>0</v>
      </c>
      <c r="D36" s="20">
        <f ca="1">INDIRECT("'"&amp;$A36&amp;"'!AD262")</f>
        <v>0</v>
      </c>
      <c r="E36" s="21" t="e">
        <f t="shared" ca="1" si="0"/>
        <v>#DIV/0!</v>
      </c>
      <c r="F36" s="20">
        <f ca="1">INDIRECT("'"&amp;$A36&amp;"'!AF262")</f>
        <v>0</v>
      </c>
      <c r="G36" s="21" t="e">
        <f t="shared" ca="1" si="1"/>
        <v>#DIV/0!</v>
      </c>
      <c r="H36" s="20">
        <f ca="1">INDIRECT("'"&amp;$A36&amp;"'!AH262")</f>
        <v>0</v>
      </c>
      <c r="I36" s="18">
        <f ca="1">INDIRECT("'"&amp;$A36&amp;"'!AI262")</f>
        <v>0</v>
      </c>
      <c r="J36" s="19">
        <f ca="1">INDIRECT("'"&amp;$A36&amp;"'!AJ262")</f>
        <v>0</v>
      </c>
      <c r="K36" s="17" t="e">
        <f t="shared" ca="1" si="2"/>
        <v>#DIV/0!</v>
      </c>
    </row>
    <row r="37" spans="1:12" ht="16.5" customHeight="1" x14ac:dyDescent="0.25">
      <c r="A37" s="22" t="s">
        <v>2492</v>
      </c>
      <c r="B37" s="19">
        <f ca="1">INDIRECT("'"&amp;$A37&amp;"'!AB158")</f>
        <v>0</v>
      </c>
      <c r="C37" s="20">
        <f ca="1">INDIRECT("'"&amp;$A37&amp;"'!AC158")</f>
        <v>0</v>
      </c>
      <c r="D37" s="20">
        <f ca="1">INDIRECT("'"&amp;$A37&amp;"'!AD158")</f>
        <v>0</v>
      </c>
      <c r="E37" s="21" t="e">
        <f t="shared" ca="1" si="0"/>
        <v>#DIV/0!</v>
      </c>
      <c r="F37" s="20">
        <f ca="1">INDIRECT("'"&amp;$A37&amp;"'!AF158")</f>
        <v>0</v>
      </c>
      <c r="G37" s="21" t="e">
        <f t="shared" ca="1" si="1"/>
        <v>#DIV/0!</v>
      </c>
      <c r="H37" s="20">
        <f ca="1">INDIRECT("'"&amp;$A37&amp;"'!AH158")</f>
        <v>0</v>
      </c>
      <c r="I37" s="18">
        <f ca="1">INDIRECT("'"&amp;$A37&amp;"'!AI158")</f>
        <v>0</v>
      </c>
      <c r="J37" s="19">
        <f ca="1">INDIRECT("'"&amp;$A37&amp;"'!AJ158")</f>
        <v>0</v>
      </c>
      <c r="K37" s="17" t="e">
        <f t="shared" ca="1" si="2"/>
        <v>#DIV/0!</v>
      </c>
    </row>
    <row r="38" spans="1:12" ht="16.5" customHeight="1" x14ac:dyDescent="0.25">
      <c r="A38" s="22" t="s">
        <v>2491</v>
      </c>
      <c r="B38" s="19">
        <f ca="1">INDIRECT("'"&amp;$A38&amp;"'!AB234")</f>
        <v>0</v>
      </c>
      <c r="C38" s="20">
        <f ca="1">INDIRECT("'"&amp;$A38&amp;"'!AC234")</f>
        <v>0</v>
      </c>
      <c r="D38" s="20">
        <f ca="1">INDIRECT("'"&amp;$A38&amp;"'!AD234")</f>
        <v>0</v>
      </c>
      <c r="E38" s="21" t="e">
        <f t="shared" ca="1" si="0"/>
        <v>#DIV/0!</v>
      </c>
      <c r="F38" s="20">
        <f ca="1">INDIRECT("'"&amp;$A38&amp;"'!AF234")</f>
        <v>0</v>
      </c>
      <c r="G38" s="21" t="e">
        <f t="shared" ca="1" si="1"/>
        <v>#DIV/0!</v>
      </c>
      <c r="H38" s="20">
        <f ca="1">INDIRECT("'"&amp;$A38&amp;"'!AH234")</f>
        <v>0</v>
      </c>
      <c r="I38" s="19">
        <f ca="1">INDIRECT("'"&amp;$A38&amp;"'!AI234")</f>
        <v>0</v>
      </c>
      <c r="J38" s="19">
        <f ca="1">INDIRECT("'"&amp;$A38&amp;"'!AJ234")</f>
        <v>0</v>
      </c>
      <c r="K38" s="17" t="e">
        <f t="shared" ca="1" si="2"/>
        <v>#DIV/0!</v>
      </c>
    </row>
    <row r="39" spans="1:12" ht="16.5" customHeight="1" x14ac:dyDescent="0.25">
      <c r="A39" s="22" t="s">
        <v>2490</v>
      </c>
      <c r="B39" s="19">
        <f ca="1">INDIRECT("'"&amp;$A39&amp;"'!AB238")</f>
        <v>0</v>
      </c>
      <c r="C39" s="20">
        <f ca="1">INDIRECT("'"&amp;$A39&amp;"'!AC238")</f>
        <v>0</v>
      </c>
      <c r="D39" s="20">
        <f ca="1">INDIRECT("'"&amp;$A39&amp;"'!AD238")</f>
        <v>0</v>
      </c>
      <c r="E39" s="21" t="e">
        <f t="shared" ca="1" si="0"/>
        <v>#DIV/0!</v>
      </c>
      <c r="F39" s="20">
        <f ca="1">INDIRECT("'"&amp;$A39&amp;"'!AF238")</f>
        <v>0</v>
      </c>
      <c r="G39" s="21" t="e">
        <f t="shared" ca="1" si="1"/>
        <v>#DIV/0!</v>
      </c>
      <c r="H39" s="20">
        <f ca="1">INDIRECT("'"&amp;$A39&amp;"'!AH238")</f>
        <v>0</v>
      </c>
      <c r="I39" s="19">
        <f ca="1">INDIRECT("'"&amp;$A39&amp;"'!AI238")</f>
        <v>0</v>
      </c>
      <c r="J39" s="19">
        <f ca="1">INDIRECT("'"&amp;$A39&amp;"'!AJ238")</f>
        <v>0</v>
      </c>
      <c r="K39" s="17" t="e">
        <f t="shared" ca="1" si="2"/>
        <v>#DIV/0!</v>
      </c>
    </row>
    <row r="40" spans="1:12" s="11" customFormat="1" ht="16.5" customHeight="1" x14ac:dyDescent="0.3">
      <c r="A40" s="16" t="s">
        <v>2489</v>
      </c>
      <c r="B40" s="13">
        <f ca="1">SUM(B14:B39)</f>
        <v>40</v>
      </c>
      <c r="C40" s="14">
        <f ca="1">SUM(C14:C39)</f>
        <v>167767</v>
      </c>
      <c r="D40" s="14">
        <f ca="1">SUM(D14:D39)</f>
        <v>76268</v>
      </c>
      <c r="E40" s="15">
        <f ca="1">SUM(D40/C40*100)</f>
        <v>45.460668665470564</v>
      </c>
      <c r="F40" s="14">
        <f ca="1">SUM(F14:F39)</f>
        <v>935</v>
      </c>
      <c r="G40" s="15">
        <f ca="1">SUM(F40/D40*100)</f>
        <v>1.2259401059422037</v>
      </c>
      <c r="H40" s="14">
        <f ca="1">SUM(H14:H39)</f>
        <v>75333</v>
      </c>
      <c r="I40" s="14">
        <f ca="1">SUM(I14:I39)</f>
        <v>90</v>
      </c>
      <c r="J40" s="13">
        <f ca="1">SUM(J14:J39)</f>
        <v>35</v>
      </c>
      <c r="K40" s="12">
        <f ca="1">SUM(J40/I40*100)</f>
        <v>38.888888888888893</v>
      </c>
    </row>
    <row r="41" spans="1:12" s="5" customFormat="1" ht="16.5" customHeight="1" thickBot="1" x14ac:dyDescent="0.4">
      <c r="A41" s="10" t="s">
        <v>2488</v>
      </c>
      <c r="B41" s="7">
        <f ca="1">B8+B12+B40</f>
        <v>40</v>
      </c>
      <c r="C41" s="8">
        <f ca="1">C8+C12+C40</f>
        <v>167767</v>
      </c>
      <c r="D41" s="8">
        <f ca="1">D8+D12+D40</f>
        <v>76268</v>
      </c>
      <c r="E41" s="9">
        <f ca="1">SUM(D41/C41*100)</f>
        <v>45.460668665470564</v>
      </c>
      <c r="F41" s="8">
        <f ca="1">F8+F12+F40</f>
        <v>935</v>
      </c>
      <c r="G41" s="9">
        <f t="shared" ca="1" si="1"/>
        <v>1.2259401059422037</v>
      </c>
      <c r="H41" s="8">
        <f ca="1">H8+H12+H40</f>
        <v>75333</v>
      </c>
      <c r="I41" s="8">
        <f ca="1">I8+I12+I40</f>
        <v>90</v>
      </c>
      <c r="J41" s="7">
        <f ca="1">J8+J12+J40</f>
        <v>35</v>
      </c>
      <c r="K41" s="6">
        <f ca="1">SUM(J41/I41*100)</f>
        <v>38.888888888888893</v>
      </c>
    </row>
    <row r="42" spans="1:12" x14ac:dyDescent="0.35">
      <c r="H42" s="4" t="s">
        <v>2487</v>
      </c>
    </row>
    <row r="43" spans="1:12" x14ac:dyDescent="0.35">
      <c r="C43" s="4" t="s">
        <v>2487</v>
      </c>
    </row>
  </sheetData>
  <mergeCells count="1">
    <mergeCell ref="A1:E1"/>
  </mergeCells>
  <printOptions horizontalCentered="1"/>
  <pageMargins left="0.39370078740157483" right="0.19685039370078741" top="1.3779527559055118" bottom="0.19685039370078741" header="1.7716535433070868" footer="0.39370078740157483"/>
  <pageSetup paperSize="9" scale="7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121"/>
  <sheetViews>
    <sheetView topLeftCell="A110" zoomScale="72" zoomScaleNormal="100" workbookViewId="0">
      <selection activeCell="H20" sqref="H20"/>
    </sheetView>
  </sheetViews>
  <sheetFormatPr defaultColWidth="9.1796875" defaultRowHeight="14.5" x14ac:dyDescent="0.35"/>
  <cols>
    <col min="1" max="1" width="20.7265625" style="4" customWidth="1"/>
    <col min="2" max="2" width="12.7265625" style="4" customWidth="1"/>
    <col min="3" max="3" width="15.7265625" style="4" customWidth="1"/>
    <col min="4" max="4" width="20.7265625" style="4" customWidth="1"/>
    <col min="5" max="9" width="15.7265625" style="4" customWidth="1"/>
    <col min="10" max="10" width="10.7265625" style="4" customWidth="1"/>
    <col min="11" max="11" width="12.1796875" style="4" customWidth="1"/>
    <col min="12" max="12" width="13" style="4" customWidth="1"/>
    <col min="13" max="14" width="9.1796875" style="4"/>
    <col min="15" max="15" width="4.81640625" style="3" customWidth="1"/>
    <col min="16" max="16" width="8.54296875" style="3" bestFit="1" customWidth="1"/>
    <col min="17" max="17" width="6.54296875" style="3" bestFit="1" customWidth="1"/>
    <col min="18" max="18" width="3.7265625" style="3" customWidth="1"/>
    <col min="19" max="16384" width="9.1796875" style="3"/>
  </cols>
  <sheetData>
    <row r="2" spans="1:24" x14ac:dyDescent="0.25">
      <c r="A2" s="320" t="s">
        <v>2546</v>
      </c>
      <c r="B2" s="321"/>
      <c r="C2" s="321"/>
      <c r="D2" s="321"/>
      <c r="E2" s="321"/>
      <c r="F2" s="321"/>
      <c r="G2" s="321"/>
      <c r="H2" s="321"/>
      <c r="I2" s="321"/>
      <c r="J2" s="83"/>
      <c r="K2" s="83"/>
      <c r="L2" s="83"/>
      <c r="M2" s="83"/>
      <c r="N2" s="83"/>
      <c r="O2" s="82"/>
      <c r="P2" s="82"/>
      <c r="Q2" s="82"/>
      <c r="R2" s="82"/>
      <c r="S2" s="82"/>
      <c r="T2" s="82"/>
    </row>
    <row r="3" spans="1:24" x14ac:dyDescent="0.25">
      <c r="A3" s="79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2"/>
      <c r="P3" s="82"/>
      <c r="Q3" s="82"/>
      <c r="R3" s="82"/>
      <c r="S3" s="82"/>
      <c r="T3" s="82"/>
    </row>
    <row r="4" spans="1:24" s="77" customFormat="1" ht="30" customHeight="1" x14ac:dyDescent="0.25">
      <c r="A4" s="318" t="s">
        <v>2545</v>
      </c>
      <c r="B4" s="319"/>
      <c r="C4" s="319"/>
      <c r="D4" s="319"/>
      <c r="E4" s="319"/>
      <c r="F4" s="319"/>
      <c r="G4" s="319"/>
      <c r="H4" s="319"/>
      <c r="I4" s="319"/>
      <c r="J4" s="80"/>
      <c r="K4" s="80"/>
      <c r="L4" s="80"/>
      <c r="M4" s="80"/>
      <c r="N4" s="79"/>
      <c r="O4" s="78"/>
      <c r="P4" s="78"/>
      <c r="Q4" s="78"/>
      <c r="R4" s="78"/>
      <c r="S4" s="78"/>
      <c r="T4" s="78"/>
    </row>
    <row r="5" spans="1:24" s="77" customFormat="1" ht="15" thickBot="1" x14ac:dyDescent="0.3">
      <c r="A5" s="40"/>
      <c r="B5" s="40"/>
      <c r="C5" s="40"/>
      <c r="D5" s="81"/>
      <c r="E5" s="40"/>
      <c r="F5" s="40"/>
      <c r="G5" s="40"/>
      <c r="H5" s="40"/>
      <c r="I5" s="40"/>
      <c r="J5" s="80"/>
      <c r="K5" s="80"/>
      <c r="L5" s="80"/>
      <c r="M5" s="80"/>
      <c r="N5" s="79"/>
      <c r="O5" s="78"/>
      <c r="P5" s="78"/>
      <c r="Q5" s="78"/>
      <c r="R5" s="78"/>
      <c r="S5" s="78"/>
      <c r="T5" s="78"/>
    </row>
    <row r="6" spans="1:24" s="5" customFormat="1" ht="65.150000000000006" customHeight="1" thickBot="1" x14ac:dyDescent="0.4">
      <c r="A6" s="76" t="s">
        <v>2517</v>
      </c>
      <c r="B6" s="74" t="s">
        <v>2544</v>
      </c>
      <c r="C6" s="75" t="s">
        <v>2543</v>
      </c>
      <c r="D6" s="75" t="s">
        <v>2542</v>
      </c>
      <c r="E6" s="74" t="s">
        <v>2541</v>
      </c>
      <c r="F6" s="75" t="s">
        <v>2540</v>
      </c>
      <c r="G6" s="74" t="s">
        <v>2539</v>
      </c>
      <c r="H6" s="74" t="s">
        <v>2538</v>
      </c>
      <c r="I6" s="73" t="s">
        <v>2537</v>
      </c>
    </row>
    <row r="7" spans="1:24" s="5" customFormat="1" x14ac:dyDescent="0.35">
      <c r="A7" s="72"/>
      <c r="B7" s="70"/>
      <c r="C7" s="71"/>
      <c r="D7" s="325" t="s">
        <v>2535</v>
      </c>
      <c r="E7" s="47"/>
      <c r="F7" s="49"/>
      <c r="G7" s="48"/>
      <c r="H7" s="47"/>
      <c r="I7" s="69"/>
      <c r="X7" t="s">
        <v>2573</v>
      </c>
    </row>
    <row r="8" spans="1:24" s="5" customFormat="1" ht="15" customHeight="1" x14ac:dyDescent="0.35">
      <c r="A8" s="257" t="s">
        <v>3614</v>
      </c>
      <c r="B8" s="19">
        <f t="shared" ref="B8" ca="1" si="0">INDIRECT("'"&amp;$A8&amp;"'!AB224")</f>
        <v>0</v>
      </c>
      <c r="C8" s="20">
        <f t="shared" ref="C8" ca="1" si="1">INDIRECT("'"&amp;$A8&amp;"'!AH224")</f>
        <v>0</v>
      </c>
      <c r="D8" s="326"/>
      <c r="E8" s="19">
        <f ca="1">INDIRECT("'"&amp;$A8&amp;"'!AP8")</f>
        <v>0</v>
      </c>
      <c r="F8" s="19">
        <f ca="1">INDIRECT("'"&amp;$A8&amp;"'!AM8")</f>
        <v>0</v>
      </c>
      <c r="G8" s="46" t="e">
        <f ca="1">SUM(F8/C8*100)</f>
        <v>#DIV/0!</v>
      </c>
      <c r="H8" s="19">
        <f ca="1">INDIRECT("'"&amp;$A8&amp;"'!AZ8")</f>
        <v>0</v>
      </c>
      <c r="I8" s="68" t="e">
        <f t="shared" ref="I8:I75" ca="1" si="2">SUM(H8/B8*100)</f>
        <v>#DIV/0!</v>
      </c>
      <c r="X8" t="s">
        <v>2575</v>
      </c>
    </row>
    <row r="9" spans="1:24" s="5" customFormat="1" ht="15" customHeight="1" x14ac:dyDescent="0.35">
      <c r="A9" s="257" t="s">
        <v>3615</v>
      </c>
      <c r="B9" s="19">
        <f t="shared" ref="B9" ca="1" si="3">INDIRECT("'"&amp;$A9&amp;"'!AB511")</f>
        <v>0</v>
      </c>
      <c r="C9" s="20">
        <f t="shared" ref="C9" ca="1" si="4">INDIRECT("'"&amp;$A9&amp;"'!AH511")</f>
        <v>0</v>
      </c>
      <c r="D9" s="326"/>
      <c r="E9" s="19">
        <f t="shared" ref="E9:E10" ca="1" si="5">INDIRECT("'"&amp;$A9&amp;"'!AP8")</f>
        <v>0</v>
      </c>
      <c r="F9" s="19">
        <f t="shared" ref="F9:F10" ca="1" si="6">INDIRECT("'"&amp;$A9&amp;"'!AM8")</f>
        <v>0</v>
      </c>
      <c r="G9" s="46" t="e">
        <f ca="1">SUM(F9/C9*100)</f>
        <v>#DIV/0!</v>
      </c>
      <c r="H9" s="19">
        <f t="shared" ref="H9:H10" ca="1" si="7">INDIRECT("'"&amp;$A9&amp;"'!AZ8")</f>
        <v>0</v>
      </c>
      <c r="I9" s="68" t="e">
        <f t="shared" ca="1" si="2"/>
        <v>#DIV/0!</v>
      </c>
      <c r="X9" t="s">
        <v>2594</v>
      </c>
    </row>
    <row r="10" spans="1:24" s="5" customFormat="1" ht="15" customHeight="1" x14ac:dyDescent="0.35">
      <c r="A10" s="258" t="s">
        <v>3616</v>
      </c>
      <c r="B10" s="19">
        <f t="shared" ref="B10" ca="1" si="8">INDIRECT("'"&amp;$A10&amp;"'!AB152")</f>
        <v>0</v>
      </c>
      <c r="C10" s="20">
        <f t="shared" ref="C10" ca="1" si="9">INDIRECT("'"&amp;$A10&amp;"'!AH152")</f>
        <v>0</v>
      </c>
      <c r="D10" s="327"/>
      <c r="E10" s="19">
        <f t="shared" ca="1" si="5"/>
        <v>0</v>
      </c>
      <c r="F10" s="19">
        <f t="shared" ca="1" si="6"/>
        <v>0</v>
      </c>
      <c r="G10" s="46" t="e">
        <f ca="1">SUM(F10/C10*100)</f>
        <v>#DIV/0!</v>
      </c>
      <c r="H10" s="19">
        <f t="shared" ca="1" si="7"/>
        <v>0</v>
      </c>
      <c r="I10" s="68" t="e">
        <f t="shared" ca="1" si="2"/>
        <v>#DIV/0!</v>
      </c>
      <c r="X10" t="s">
        <v>2576</v>
      </c>
    </row>
    <row r="11" spans="1:24" s="5" customFormat="1" ht="15" customHeight="1" x14ac:dyDescent="0.35">
      <c r="A11" s="57" t="s">
        <v>2529</v>
      </c>
      <c r="B11" s="53">
        <f t="shared" ref="B11:C11" ca="1" si="10">SUM(B8:B10)</f>
        <v>0</v>
      </c>
      <c r="C11" s="55">
        <f t="shared" ca="1" si="10"/>
        <v>0</v>
      </c>
      <c r="D11" s="59"/>
      <c r="E11" s="53">
        <f ca="1">SUM(E8:E10)</f>
        <v>0</v>
      </c>
      <c r="F11" s="55">
        <f ca="1">SUM(F8:F10)</f>
        <v>0</v>
      </c>
      <c r="G11" s="65" t="e">
        <f ca="1">SUM(F11/C16*100)</f>
        <v>#DIV/0!</v>
      </c>
      <c r="H11" s="53">
        <f ca="1">SUM(H8:H10)</f>
        <v>0</v>
      </c>
      <c r="I11" s="52" t="e">
        <f ca="1">SUM(H11/B11*100)</f>
        <v>#DIV/0!</v>
      </c>
      <c r="X11" t="s">
        <v>2590</v>
      </c>
    </row>
    <row r="12" spans="1:24" s="5" customFormat="1" x14ac:dyDescent="0.35">
      <c r="A12" s="72"/>
      <c r="B12" s="70"/>
      <c r="C12" s="71"/>
      <c r="D12" s="322" t="s">
        <v>2534</v>
      </c>
      <c r="E12" s="47"/>
      <c r="F12" s="67"/>
      <c r="G12" s="47"/>
      <c r="H12" s="47"/>
      <c r="I12" s="69"/>
      <c r="X12" t="s">
        <v>2582</v>
      </c>
    </row>
    <row r="13" spans="1:24" x14ac:dyDescent="0.35">
      <c r="A13" s="257" t="s">
        <v>3614</v>
      </c>
      <c r="B13" s="19">
        <f t="shared" ref="B13" ca="1" si="11">INDIRECT("'"&amp;$A13&amp;"'!AB224")</f>
        <v>0</v>
      </c>
      <c r="C13" s="20">
        <f t="shared" ref="C13" ca="1" si="12">INDIRECT("'"&amp;$A13&amp;"'!AH224")</f>
        <v>0</v>
      </c>
      <c r="D13" s="323"/>
      <c r="E13" s="19">
        <f ca="1">INDIRECT("'"&amp;$A13&amp;"'!AP9")</f>
        <v>0</v>
      </c>
      <c r="F13" s="19">
        <f ca="1">INDIRECT("'"&amp;$A13&amp;"'!AM9")</f>
        <v>0</v>
      </c>
      <c r="G13" s="46" t="e">
        <f ca="1">SUM(F13/C13*100)</f>
        <v>#DIV/0!</v>
      </c>
      <c r="H13" s="19">
        <f ca="1">INDIRECT("'"&amp;$A13&amp;"'!AZ9")</f>
        <v>0</v>
      </c>
      <c r="I13" s="68" t="e">
        <f t="shared" ca="1" si="2"/>
        <v>#DIV/0!</v>
      </c>
      <c r="O13" s="3" t="s">
        <v>2487</v>
      </c>
      <c r="P13" s="24" t="s">
        <v>2487</v>
      </c>
      <c r="Q13" s="3" t="s">
        <v>2487</v>
      </c>
      <c r="R13" s="66" t="s">
        <v>2487</v>
      </c>
      <c r="X13" t="s">
        <v>2598</v>
      </c>
    </row>
    <row r="14" spans="1:24" x14ac:dyDescent="0.35">
      <c r="A14" s="257" t="s">
        <v>3615</v>
      </c>
      <c r="B14" s="19">
        <f t="shared" ref="B14" ca="1" si="13">INDIRECT("'"&amp;$A14&amp;"'!AB511")</f>
        <v>0</v>
      </c>
      <c r="C14" s="20">
        <f t="shared" ref="C14" ca="1" si="14">INDIRECT("'"&amp;$A14&amp;"'!AH511")</f>
        <v>0</v>
      </c>
      <c r="D14" s="323"/>
      <c r="E14" s="19">
        <f t="shared" ref="E14:E15" ca="1" si="15">INDIRECT("'"&amp;$A14&amp;"'!AP9")</f>
        <v>0</v>
      </c>
      <c r="F14" s="19">
        <f t="shared" ref="F14:F15" ca="1" si="16">INDIRECT("'"&amp;$A14&amp;"'!AM9")</f>
        <v>0</v>
      </c>
      <c r="G14" s="46" t="e">
        <f ca="1">SUM(F14/C14*100)</f>
        <v>#DIV/0!</v>
      </c>
      <c r="H14" s="19">
        <f t="shared" ref="H14:H15" ca="1" si="17">INDIRECT("'"&amp;$A14&amp;"'!AZ9")</f>
        <v>0</v>
      </c>
      <c r="I14" s="68" t="e">
        <f t="shared" ca="1" si="2"/>
        <v>#DIV/0!</v>
      </c>
      <c r="O14" s="3" t="s">
        <v>2487</v>
      </c>
      <c r="P14" s="24" t="s">
        <v>2487</v>
      </c>
      <c r="Q14" s="3" t="s">
        <v>2487</v>
      </c>
      <c r="R14" s="3" t="s">
        <v>2487</v>
      </c>
      <c r="X14" t="s">
        <v>2584</v>
      </c>
    </row>
    <row r="15" spans="1:24" x14ac:dyDescent="0.35">
      <c r="A15" s="258" t="s">
        <v>3616</v>
      </c>
      <c r="B15" s="19">
        <f t="shared" ref="B15" ca="1" si="18">INDIRECT("'"&amp;$A15&amp;"'!AB152")</f>
        <v>0</v>
      </c>
      <c r="C15" s="20">
        <f t="shared" ref="C15" ca="1" si="19">INDIRECT("'"&amp;$A15&amp;"'!AH152")</f>
        <v>0</v>
      </c>
      <c r="D15" s="324"/>
      <c r="E15" s="19">
        <f t="shared" ca="1" si="15"/>
        <v>0</v>
      </c>
      <c r="F15" s="19">
        <f t="shared" ca="1" si="16"/>
        <v>0</v>
      </c>
      <c r="G15" s="46" t="e">
        <f ca="1">SUM(F15/C15*100)</f>
        <v>#DIV/0!</v>
      </c>
      <c r="H15" s="19">
        <f t="shared" ca="1" si="17"/>
        <v>0</v>
      </c>
      <c r="I15" s="68" t="e">
        <f t="shared" ca="1" si="2"/>
        <v>#DIV/0!</v>
      </c>
      <c r="O15" s="3" t="s">
        <v>2487</v>
      </c>
      <c r="P15" s="24" t="s">
        <v>2487</v>
      </c>
      <c r="Q15" s="3" t="s">
        <v>2487</v>
      </c>
      <c r="R15" s="3" t="s">
        <v>2487</v>
      </c>
      <c r="X15" t="s">
        <v>2577</v>
      </c>
    </row>
    <row r="16" spans="1:24" s="5" customFormat="1" x14ac:dyDescent="0.35">
      <c r="A16" s="57" t="s">
        <v>2529</v>
      </c>
      <c r="B16" s="53">
        <f ca="1">SUM(B13:B15)</f>
        <v>0</v>
      </c>
      <c r="C16" s="55">
        <f ca="1">SUM(C13:C15)</f>
        <v>0</v>
      </c>
      <c r="D16" s="262"/>
      <c r="E16" s="53">
        <f ca="1">SUM(E13:E15)</f>
        <v>0</v>
      </c>
      <c r="F16" s="55">
        <f ca="1">SUM(F13:F15)</f>
        <v>0</v>
      </c>
      <c r="G16" s="65" t="e">
        <f ca="1">SUM(F16/C16*100)</f>
        <v>#DIV/0!</v>
      </c>
      <c r="H16" s="53">
        <f ca="1">SUM(H13:H15)</f>
        <v>0</v>
      </c>
      <c r="I16" s="52" t="e">
        <f t="shared" ca="1" si="2"/>
        <v>#DIV/0!</v>
      </c>
      <c r="O16" s="3" t="s">
        <v>2487</v>
      </c>
      <c r="P16" s="3" t="s">
        <v>2487</v>
      </c>
      <c r="Q16" s="3" t="s">
        <v>2487</v>
      </c>
      <c r="R16" s="3" t="s">
        <v>2487</v>
      </c>
      <c r="X16" t="s">
        <v>2578</v>
      </c>
    </row>
    <row r="17" spans="1:24" s="5" customFormat="1" x14ac:dyDescent="0.35">
      <c r="A17" s="72"/>
      <c r="B17" s="70"/>
      <c r="C17" s="71"/>
      <c r="D17" s="330" t="s">
        <v>2536</v>
      </c>
      <c r="E17" s="70"/>
      <c r="F17" s="71"/>
      <c r="G17" s="70"/>
      <c r="H17" s="70"/>
      <c r="I17" s="69"/>
      <c r="X17" t="s">
        <v>2535</v>
      </c>
    </row>
    <row r="18" spans="1:24" s="5" customFormat="1" ht="15" customHeight="1" x14ac:dyDescent="0.35">
      <c r="A18" s="257" t="s">
        <v>3614</v>
      </c>
      <c r="B18" s="19">
        <f ca="1">INDIRECT("'"&amp;$A18&amp;"'!AB224")</f>
        <v>0</v>
      </c>
      <c r="C18" s="20">
        <f ca="1">INDIRECT("'"&amp;$A18&amp;"'!AH224")</f>
        <v>0</v>
      </c>
      <c r="D18" s="331"/>
      <c r="E18" s="19">
        <f ca="1">INDIRECT("'"&amp;$A18&amp;"'!D264")</f>
        <v>0</v>
      </c>
      <c r="F18" s="20">
        <f ca="1">INDIRECT("'"&amp;$A18&amp;"'!A264")</f>
        <v>0</v>
      </c>
      <c r="G18" s="46" t="e">
        <f ca="1">SUM(F18/C18*100)</f>
        <v>#DIV/0!</v>
      </c>
      <c r="H18" s="20">
        <f ca="1">INDIRECT("'"&amp;$A18&amp;"'!n264")</f>
        <v>0</v>
      </c>
      <c r="I18" s="68" t="e">
        <f t="shared" ca="1" si="2"/>
        <v>#DIV/0!</v>
      </c>
      <c r="X18" t="s">
        <v>2534</v>
      </c>
    </row>
    <row r="19" spans="1:24" s="5" customFormat="1" ht="15" customHeight="1" x14ac:dyDescent="0.35">
      <c r="A19" s="257" t="s">
        <v>3615</v>
      </c>
      <c r="B19" s="19">
        <f ca="1">INDIRECT("'"&amp;$A19&amp;"'!AB511")</f>
        <v>0</v>
      </c>
      <c r="C19" s="20">
        <f ca="1">INDIRECT("'"&amp;$A19&amp;"'!AH511")</f>
        <v>0</v>
      </c>
      <c r="D19" s="331"/>
      <c r="E19" s="19">
        <f ca="1">INDIRECT("'"&amp;$A19&amp;"'!D544")</f>
        <v>0</v>
      </c>
      <c r="F19" s="20">
        <f ca="1">INDIRECT("'"&amp;$A19&amp;"'!A544")</f>
        <v>0</v>
      </c>
      <c r="G19" s="46" t="e">
        <f ca="1">SUM(F19/C19*100)</f>
        <v>#DIV/0!</v>
      </c>
      <c r="H19" s="20">
        <f ca="1">INDIRECT("'"&amp;$A19&amp;"'!n544")</f>
        <v>0</v>
      </c>
      <c r="I19" s="68" t="e">
        <f t="shared" ca="1" si="2"/>
        <v>#DIV/0!</v>
      </c>
      <c r="X19" t="s">
        <v>2536</v>
      </c>
    </row>
    <row r="20" spans="1:24" s="5" customFormat="1" ht="15" customHeight="1" x14ac:dyDescent="0.35">
      <c r="A20" s="258" t="s">
        <v>3616</v>
      </c>
      <c r="B20" s="19">
        <f ca="1">INDIRECT("'"&amp;$A20&amp;"'!AB152")</f>
        <v>0</v>
      </c>
      <c r="C20" s="20">
        <f ca="1">INDIRECT("'"&amp;$A20&amp;"'!AH152")</f>
        <v>0</v>
      </c>
      <c r="D20" s="332"/>
      <c r="E20" s="19" t="e">
        <f ca="1">INDIRECT("'"&amp;$A20&amp;"'!D156")</f>
        <v>#REF!</v>
      </c>
      <c r="F20" s="20" t="e">
        <f ca="1">INDIRECT("'"&amp;$A20&amp;"'!A156")</f>
        <v>#REF!</v>
      </c>
      <c r="G20" s="46" t="e">
        <f ca="1">SUM(F20/C20*100)</f>
        <v>#REF!</v>
      </c>
      <c r="H20" s="20" t="e">
        <f ca="1">INDIRECT("'"&amp;$A20&amp;"'!n156")</f>
        <v>#REF!</v>
      </c>
      <c r="I20" s="68" t="e">
        <f t="shared" ca="1" si="2"/>
        <v>#REF!</v>
      </c>
      <c r="X20" t="s">
        <v>2727</v>
      </c>
    </row>
    <row r="21" spans="1:24" s="5" customFormat="1" ht="15" customHeight="1" x14ac:dyDescent="0.35">
      <c r="A21" s="57" t="s">
        <v>2529</v>
      </c>
      <c r="B21" s="53">
        <f ca="1">SUM(B18:B20)</f>
        <v>0</v>
      </c>
      <c r="C21" s="55">
        <f ca="1">SUM(C18:C20)</f>
        <v>0</v>
      </c>
      <c r="D21" s="59"/>
      <c r="E21" s="53" t="e">
        <f ca="1">SUM(E18:E20)</f>
        <v>#REF!</v>
      </c>
      <c r="F21" s="55" t="e">
        <f ca="1">SUM(F18:F20)</f>
        <v>#REF!</v>
      </c>
      <c r="G21" s="54" t="e">
        <f ca="1">SUM(F21/C26*100)</f>
        <v>#REF!</v>
      </c>
      <c r="H21" s="53" t="e">
        <f ca="1">SUM(H18:H20)</f>
        <v>#REF!</v>
      </c>
      <c r="I21" s="52" t="e">
        <f t="shared" ca="1" si="2"/>
        <v>#REF!</v>
      </c>
      <c r="X21" t="s">
        <v>2574</v>
      </c>
    </row>
    <row r="22" spans="1:24" s="60" customFormat="1" x14ac:dyDescent="0.35">
      <c r="A22" s="72"/>
      <c r="B22" s="70"/>
      <c r="C22" s="71"/>
      <c r="D22" s="328" t="s">
        <v>2533</v>
      </c>
      <c r="E22" s="51"/>
      <c r="F22" s="50"/>
      <c r="G22" s="58"/>
      <c r="H22" s="51"/>
      <c r="I22" s="69"/>
      <c r="J22" s="63"/>
      <c r="K22" s="64"/>
      <c r="L22" s="62"/>
      <c r="M22" s="63"/>
      <c r="N22" s="62"/>
      <c r="O22" s="61"/>
      <c r="P22" s="61"/>
      <c r="Q22" s="61"/>
      <c r="R22" s="61"/>
      <c r="X22" t="s">
        <v>2581</v>
      </c>
    </row>
    <row r="23" spans="1:24" s="60" customFormat="1" x14ac:dyDescent="0.35">
      <c r="A23" s="257" t="s">
        <v>3614</v>
      </c>
      <c r="B23" s="19">
        <f t="shared" ref="B23" ca="1" si="20">INDIRECT("'"&amp;$A23&amp;"'!AB224")</f>
        <v>0</v>
      </c>
      <c r="C23" s="20">
        <f t="shared" ref="C23" ca="1" si="21">INDIRECT("'"&amp;$A23&amp;"'!AH224")</f>
        <v>0</v>
      </c>
      <c r="D23" s="329"/>
      <c r="E23" s="19">
        <f ca="1">INDIRECT("'"&amp;$A23&amp;"'!AP11")</f>
        <v>0</v>
      </c>
      <c r="F23" s="19">
        <f ca="1">INDIRECT("'"&amp;$A23&amp;"'!AM11")</f>
        <v>0</v>
      </c>
      <c r="G23" s="46" t="e">
        <f ca="1">SUM(F23/C23*100)</f>
        <v>#DIV/0!</v>
      </c>
      <c r="H23" s="19">
        <f ca="1">INDIRECT("'"&amp;$A23&amp;"'!AZ11")</f>
        <v>0</v>
      </c>
      <c r="I23" s="68" t="e">
        <f t="shared" ca="1" si="2"/>
        <v>#DIV/0!</v>
      </c>
      <c r="J23" s="63"/>
      <c r="K23" s="64"/>
      <c r="L23" s="62"/>
      <c r="M23" s="63"/>
      <c r="N23" s="62"/>
      <c r="O23" s="61"/>
      <c r="P23" s="61"/>
      <c r="Q23" s="61"/>
      <c r="R23" s="61"/>
      <c r="X23" t="s">
        <v>2579</v>
      </c>
    </row>
    <row r="24" spans="1:24" s="60" customFormat="1" x14ac:dyDescent="0.35">
      <c r="A24" s="257" t="s">
        <v>3615</v>
      </c>
      <c r="B24" s="19">
        <f t="shared" ref="B24" ca="1" si="22">INDIRECT("'"&amp;$A24&amp;"'!AB511")</f>
        <v>0</v>
      </c>
      <c r="C24" s="20">
        <f t="shared" ref="C24" ca="1" si="23">INDIRECT("'"&amp;$A24&amp;"'!AH511")</f>
        <v>0</v>
      </c>
      <c r="D24" s="329"/>
      <c r="E24" s="19">
        <f t="shared" ref="E24:E25" ca="1" si="24">INDIRECT("'"&amp;$A24&amp;"'!AP11")</f>
        <v>0</v>
      </c>
      <c r="F24" s="19">
        <f t="shared" ref="F24:F25" ca="1" si="25">INDIRECT("'"&amp;$A24&amp;"'!AM11")</f>
        <v>0</v>
      </c>
      <c r="G24" s="46" t="e">
        <f ca="1">SUM(F24/C24*100)</f>
        <v>#DIV/0!</v>
      </c>
      <c r="H24" s="19">
        <f t="shared" ref="H24:H25" ca="1" si="26">INDIRECT("'"&amp;$A24&amp;"'!AZ11")</f>
        <v>0</v>
      </c>
      <c r="I24" s="68" t="e">
        <f t="shared" ca="1" si="2"/>
        <v>#DIV/0!</v>
      </c>
      <c r="J24" s="63"/>
      <c r="K24" s="64"/>
      <c r="L24" s="62"/>
      <c r="M24" s="63"/>
      <c r="N24" s="62"/>
      <c r="O24" s="61"/>
      <c r="P24" s="61"/>
      <c r="Q24" s="61"/>
      <c r="R24" s="61"/>
      <c r="X24" t="s">
        <v>2585</v>
      </c>
    </row>
    <row r="25" spans="1:24" s="60" customFormat="1" x14ac:dyDescent="0.35">
      <c r="A25" s="258" t="s">
        <v>3616</v>
      </c>
      <c r="B25" s="19">
        <f t="shared" ref="B25" ca="1" si="27">INDIRECT("'"&amp;$A25&amp;"'!AB152")</f>
        <v>0</v>
      </c>
      <c r="C25" s="20">
        <f t="shared" ref="C25" ca="1" si="28">INDIRECT("'"&amp;$A25&amp;"'!AH152")</f>
        <v>0</v>
      </c>
      <c r="D25" s="329"/>
      <c r="E25" s="19">
        <f t="shared" ca="1" si="24"/>
        <v>0</v>
      </c>
      <c r="F25" s="19">
        <f t="shared" ca="1" si="25"/>
        <v>0</v>
      </c>
      <c r="G25" s="46" t="e">
        <f ca="1">SUM(F25/C25*100)</f>
        <v>#DIV/0!</v>
      </c>
      <c r="H25" s="19">
        <f t="shared" ca="1" si="26"/>
        <v>0</v>
      </c>
      <c r="I25" s="68" t="e">
        <f t="shared" ca="1" si="2"/>
        <v>#DIV/0!</v>
      </c>
      <c r="J25" s="63"/>
      <c r="K25" s="64"/>
      <c r="L25" s="62"/>
      <c r="M25" s="63"/>
      <c r="N25" s="62"/>
      <c r="O25" s="61"/>
      <c r="P25" s="61"/>
      <c r="Q25" s="61"/>
      <c r="R25" s="61"/>
      <c r="X25" t="s">
        <v>2591</v>
      </c>
    </row>
    <row r="26" spans="1:24" s="60" customFormat="1" x14ac:dyDescent="0.35">
      <c r="A26" s="57" t="s">
        <v>2529</v>
      </c>
      <c r="B26" s="53">
        <f t="shared" ref="B26:C26" ca="1" si="29">SUM(B23:B25)</f>
        <v>0</v>
      </c>
      <c r="C26" s="55">
        <f t="shared" ca="1" si="29"/>
        <v>0</v>
      </c>
      <c r="D26" s="59"/>
      <c r="E26" s="53">
        <f ca="1">SUM(E23:E25)</f>
        <v>0</v>
      </c>
      <c r="F26" s="55">
        <f ca="1">SUM(F23:F25)</f>
        <v>0</v>
      </c>
      <c r="G26" s="54" t="e">
        <f ca="1">SUM(F26/C26*100)</f>
        <v>#DIV/0!</v>
      </c>
      <c r="H26" s="53">
        <f ca="1">SUM(H23:H25)</f>
        <v>0</v>
      </c>
      <c r="I26" s="52" t="e">
        <f t="shared" ca="1" si="2"/>
        <v>#DIV/0!</v>
      </c>
      <c r="J26" s="63"/>
      <c r="K26" s="64"/>
      <c r="L26" s="62"/>
      <c r="M26" s="63"/>
      <c r="N26" s="62"/>
      <c r="O26" s="61"/>
      <c r="P26" s="61"/>
      <c r="Q26" s="61"/>
      <c r="R26" s="61"/>
      <c r="X26" t="s">
        <v>2586</v>
      </c>
    </row>
    <row r="27" spans="1:24" s="5" customFormat="1" x14ac:dyDescent="0.35">
      <c r="A27" s="72"/>
      <c r="B27" s="70"/>
      <c r="C27" s="71"/>
      <c r="D27" s="313" t="s">
        <v>2574</v>
      </c>
      <c r="E27" s="51"/>
      <c r="F27" s="50"/>
      <c r="G27" s="58"/>
      <c r="H27" s="51"/>
      <c r="I27" s="69"/>
      <c r="J27" s="40"/>
      <c r="K27" s="41"/>
      <c r="L27" s="39"/>
      <c r="M27" s="40"/>
      <c r="N27" s="39"/>
      <c r="O27" s="3"/>
      <c r="P27" s="3"/>
      <c r="Q27" s="3"/>
      <c r="R27" s="3"/>
      <c r="X27" t="s">
        <v>2587</v>
      </c>
    </row>
    <row r="28" spans="1:24" s="5" customFormat="1" ht="15" customHeight="1" x14ac:dyDescent="0.35">
      <c r="A28" s="257" t="s">
        <v>3614</v>
      </c>
      <c r="B28" s="19">
        <f t="shared" ref="B28" ca="1" si="30">INDIRECT("'"&amp;$A28&amp;"'!AB224")</f>
        <v>0</v>
      </c>
      <c r="C28" s="20">
        <f t="shared" ref="C28" ca="1" si="31">INDIRECT("'"&amp;$A28&amp;"'!AH224")</f>
        <v>0</v>
      </c>
      <c r="D28" s="314"/>
      <c r="E28" s="19">
        <f ca="1">INDIRECT("'"&amp;$A28&amp;"'!AP12")</f>
        <v>0</v>
      </c>
      <c r="F28" s="19">
        <f ca="1">INDIRECT("'"&amp;$A28&amp;"'!AM12")</f>
        <v>0</v>
      </c>
      <c r="G28" s="46" t="e">
        <f ca="1">SUM(F28/C28*100)</f>
        <v>#DIV/0!</v>
      </c>
      <c r="H28" s="19">
        <f ca="1">INDIRECT("'"&amp;$A28&amp;"'!AZ12")</f>
        <v>0</v>
      </c>
      <c r="I28" s="68" t="e">
        <f t="shared" ca="1" si="2"/>
        <v>#DIV/0!</v>
      </c>
      <c r="J28" s="40"/>
      <c r="K28" s="41"/>
      <c r="L28" s="39"/>
      <c r="M28" s="40"/>
      <c r="N28" s="39"/>
      <c r="O28" s="3"/>
      <c r="P28" s="3"/>
      <c r="Q28" s="3"/>
      <c r="R28" s="3"/>
      <c r="X28" t="s">
        <v>2580</v>
      </c>
    </row>
    <row r="29" spans="1:24" s="5" customFormat="1" x14ac:dyDescent="0.35">
      <c r="A29" s="257" t="s">
        <v>3615</v>
      </c>
      <c r="B29" s="19">
        <f t="shared" ref="B29" ca="1" si="32">INDIRECT("'"&amp;$A29&amp;"'!AB511")</f>
        <v>0</v>
      </c>
      <c r="C29" s="20">
        <f t="shared" ref="C29" ca="1" si="33">INDIRECT("'"&amp;$A29&amp;"'!AH511")</f>
        <v>0</v>
      </c>
      <c r="D29" s="314"/>
      <c r="E29" s="19">
        <f t="shared" ref="E29:E30" ca="1" si="34">INDIRECT("'"&amp;$A29&amp;"'!AP12")</f>
        <v>0</v>
      </c>
      <c r="F29" s="19">
        <f t="shared" ref="F29:F30" ca="1" si="35">INDIRECT("'"&amp;$A29&amp;"'!AM12")</f>
        <v>0</v>
      </c>
      <c r="G29" s="46" t="e">
        <f ca="1">SUM(F29/C29*100)</f>
        <v>#DIV/0!</v>
      </c>
      <c r="H29" s="19">
        <f t="shared" ref="H29:H30" ca="1" si="36">INDIRECT("'"&amp;$A29&amp;"'!AZ12")</f>
        <v>0</v>
      </c>
      <c r="I29" s="68" t="e">
        <f t="shared" ca="1" si="2"/>
        <v>#DIV/0!</v>
      </c>
      <c r="J29" s="40"/>
      <c r="K29" s="41"/>
      <c r="L29" s="39"/>
      <c r="M29" s="40"/>
      <c r="N29" s="39"/>
      <c r="O29" s="3"/>
      <c r="P29" s="3"/>
      <c r="Q29" s="3"/>
      <c r="R29" s="3"/>
      <c r="X29" t="s">
        <v>2592</v>
      </c>
    </row>
    <row r="30" spans="1:24" s="5" customFormat="1" x14ac:dyDescent="0.35">
      <c r="A30" s="258" t="s">
        <v>3616</v>
      </c>
      <c r="B30" s="19">
        <f t="shared" ref="B30" ca="1" si="37">INDIRECT("'"&amp;$A30&amp;"'!AB152")</f>
        <v>0</v>
      </c>
      <c r="C30" s="20">
        <f t="shared" ref="C30" ca="1" si="38">INDIRECT("'"&amp;$A30&amp;"'!AH152")</f>
        <v>0</v>
      </c>
      <c r="D30" s="314"/>
      <c r="E30" s="19">
        <f t="shared" ca="1" si="34"/>
        <v>0</v>
      </c>
      <c r="F30" s="19">
        <f t="shared" ca="1" si="35"/>
        <v>0</v>
      </c>
      <c r="G30" s="46" t="e">
        <f ca="1">SUM(F30/C30*100)</f>
        <v>#DIV/0!</v>
      </c>
      <c r="H30" s="19">
        <f t="shared" ca="1" si="36"/>
        <v>0</v>
      </c>
      <c r="I30" s="68" t="e">
        <f t="shared" ca="1" si="2"/>
        <v>#DIV/0!</v>
      </c>
      <c r="J30" s="40"/>
      <c r="K30" s="41"/>
      <c r="L30" s="39"/>
      <c r="M30" s="40"/>
      <c r="N30" s="39"/>
      <c r="O30" s="3"/>
      <c r="P30" s="3"/>
      <c r="Q30" s="3"/>
      <c r="R30" s="3"/>
      <c r="X30" t="s">
        <v>2597</v>
      </c>
    </row>
    <row r="31" spans="1:24" s="5" customFormat="1" x14ac:dyDescent="0.35">
      <c r="A31" s="57" t="s">
        <v>2529</v>
      </c>
      <c r="B31" s="53">
        <f t="shared" ref="B31:C31" ca="1" si="39">SUM(B28:B30)</f>
        <v>0</v>
      </c>
      <c r="C31" s="55">
        <f t="shared" ca="1" si="39"/>
        <v>0</v>
      </c>
      <c r="D31" s="59"/>
      <c r="E31" s="53">
        <f ca="1">SUM(E28:E30)</f>
        <v>0</v>
      </c>
      <c r="F31" s="55">
        <f ca="1">SUM(F28:F30)</f>
        <v>0</v>
      </c>
      <c r="G31" s="54" t="e">
        <f ca="1">SUM(F31/C26*100)</f>
        <v>#DIV/0!</v>
      </c>
      <c r="H31" s="53">
        <f ca="1">SUM(H28:H30)</f>
        <v>0</v>
      </c>
      <c r="I31" s="52" t="e">
        <f t="shared" ca="1" si="2"/>
        <v>#DIV/0!</v>
      </c>
      <c r="J31" s="40"/>
      <c r="K31" s="41"/>
      <c r="L31" s="39"/>
      <c r="M31" s="40"/>
      <c r="N31" s="39"/>
      <c r="O31" s="3"/>
      <c r="P31" s="3"/>
      <c r="Q31" s="3"/>
      <c r="R31" s="3"/>
      <c r="X31" t="s">
        <v>2588</v>
      </c>
    </row>
    <row r="32" spans="1:24" s="5" customFormat="1" ht="8.15" customHeight="1" x14ac:dyDescent="0.35">
      <c r="A32" s="72"/>
      <c r="B32" s="70"/>
      <c r="C32" s="71"/>
      <c r="D32" s="313" t="s">
        <v>2532</v>
      </c>
      <c r="E32" s="51"/>
      <c r="F32" s="50"/>
      <c r="G32" s="58"/>
      <c r="H32" s="51"/>
      <c r="I32" s="69"/>
      <c r="J32" s="40"/>
      <c r="K32" s="41"/>
      <c r="L32" s="39"/>
      <c r="M32" s="40"/>
      <c r="N32" s="39"/>
      <c r="O32" s="3"/>
      <c r="P32" s="3"/>
      <c r="Q32" s="3"/>
      <c r="R32" s="3"/>
      <c r="X32" t="s">
        <v>2589</v>
      </c>
    </row>
    <row r="33" spans="1:24" s="5" customFormat="1" ht="15" customHeight="1" x14ac:dyDescent="0.35">
      <c r="A33" s="257" t="s">
        <v>3614</v>
      </c>
      <c r="B33" s="19">
        <f t="shared" ref="B33" ca="1" si="40">INDIRECT("'"&amp;$A33&amp;"'!AB224")</f>
        <v>0</v>
      </c>
      <c r="C33" s="20">
        <f t="shared" ref="C33" ca="1" si="41">INDIRECT("'"&amp;$A33&amp;"'!AH224")</f>
        <v>0</v>
      </c>
      <c r="D33" s="314"/>
      <c r="E33" s="19">
        <f ca="1">INDIRECT("'"&amp;$A33&amp;"'!AP13")</f>
        <v>0</v>
      </c>
      <c r="F33" s="19">
        <f ca="1">INDIRECT("'"&amp;$A33&amp;"'!AM13")</f>
        <v>0</v>
      </c>
      <c r="G33" s="46" t="e">
        <f ca="1">SUM(F33/C33*100)</f>
        <v>#DIV/0!</v>
      </c>
      <c r="H33" s="19">
        <f ca="1">INDIRECT("'"&amp;$A33&amp;"'!AZ13")</f>
        <v>0</v>
      </c>
      <c r="I33" s="68" t="e">
        <f t="shared" ca="1" si="2"/>
        <v>#DIV/0!</v>
      </c>
      <c r="J33" s="40"/>
      <c r="K33" s="41"/>
      <c r="L33" s="39"/>
      <c r="M33" s="40"/>
      <c r="N33" s="39"/>
      <c r="O33" s="3"/>
      <c r="P33" s="3"/>
      <c r="Q33" s="3"/>
      <c r="R33" s="3"/>
      <c r="X33" t="s">
        <v>2530</v>
      </c>
    </row>
    <row r="34" spans="1:24" s="5" customFormat="1" x14ac:dyDescent="0.35">
      <c r="A34" s="257" t="s">
        <v>3615</v>
      </c>
      <c r="B34" s="19">
        <f t="shared" ref="B34" ca="1" si="42">INDIRECT("'"&amp;$A34&amp;"'!AB511")</f>
        <v>0</v>
      </c>
      <c r="C34" s="20">
        <f t="shared" ref="C34" ca="1" si="43">INDIRECT("'"&amp;$A34&amp;"'!AH511")</f>
        <v>0</v>
      </c>
      <c r="D34" s="314"/>
      <c r="E34" s="19">
        <f t="shared" ref="E34:E35" ca="1" si="44">INDIRECT("'"&amp;$A34&amp;"'!AP13")</f>
        <v>0</v>
      </c>
      <c r="F34" s="19">
        <f t="shared" ref="F34:F35" ca="1" si="45">INDIRECT("'"&amp;$A34&amp;"'!AM13")</f>
        <v>0</v>
      </c>
      <c r="G34" s="46" t="e">
        <f ca="1">SUM(F34/C34*100)</f>
        <v>#DIV/0!</v>
      </c>
      <c r="H34" s="19">
        <f t="shared" ref="H34:H35" ca="1" si="46">INDIRECT("'"&amp;$A34&amp;"'!AZ13")</f>
        <v>0</v>
      </c>
      <c r="I34" s="68" t="e">
        <f t="shared" ca="1" si="2"/>
        <v>#DIV/0!</v>
      </c>
      <c r="J34" s="40"/>
      <c r="K34" s="41"/>
      <c r="L34" s="39"/>
      <c r="M34" s="40"/>
      <c r="N34" s="39"/>
      <c r="O34" s="3"/>
      <c r="P34" s="3"/>
      <c r="Q34" s="3"/>
      <c r="R34" s="3"/>
    </row>
    <row r="35" spans="1:24" s="5" customFormat="1" x14ac:dyDescent="0.35">
      <c r="A35" s="258" t="s">
        <v>3616</v>
      </c>
      <c r="B35" s="19">
        <f t="shared" ref="B35" ca="1" si="47">INDIRECT("'"&amp;$A35&amp;"'!AB152")</f>
        <v>0</v>
      </c>
      <c r="C35" s="20">
        <f t="shared" ref="C35" ca="1" si="48">INDIRECT("'"&amp;$A35&amp;"'!AH152")</f>
        <v>0</v>
      </c>
      <c r="D35" s="314"/>
      <c r="E35" s="19">
        <f t="shared" ca="1" si="44"/>
        <v>0</v>
      </c>
      <c r="F35" s="19">
        <f t="shared" ca="1" si="45"/>
        <v>0</v>
      </c>
      <c r="G35" s="46" t="e">
        <f ca="1">SUM(F35/C35*100)</f>
        <v>#DIV/0!</v>
      </c>
      <c r="H35" s="19">
        <f t="shared" ca="1" si="46"/>
        <v>0</v>
      </c>
      <c r="I35" s="68" t="e">
        <f t="shared" ca="1" si="2"/>
        <v>#DIV/0!</v>
      </c>
      <c r="J35" s="40"/>
      <c r="K35" s="41"/>
      <c r="L35" s="39"/>
      <c r="M35" s="40"/>
      <c r="N35" s="39"/>
      <c r="O35" s="3"/>
      <c r="P35" s="3"/>
      <c r="Q35" s="3"/>
      <c r="R35" s="3"/>
    </row>
    <row r="36" spans="1:24" s="5" customFormat="1" x14ac:dyDescent="0.35">
      <c r="A36" s="57" t="s">
        <v>2529</v>
      </c>
      <c r="B36" s="53">
        <f t="shared" ref="B36:C36" ca="1" si="49">SUM(B33:B35)</f>
        <v>0</v>
      </c>
      <c r="C36" s="55">
        <f t="shared" ca="1" si="49"/>
        <v>0</v>
      </c>
      <c r="D36" s="59"/>
      <c r="E36" s="53">
        <f ca="1">SUM(E33:E35)</f>
        <v>0</v>
      </c>
      <c r="F36" s="55">
        <f ca="1">SUM(F33:F35)</f>
        <v>0</v>
      </c>
      <c r="G36" s="54" t="e">
        <f ca="1">SUM(F36/C31*100)</f>
        <v>#DIV/0!</v>
      </c>
      <c r="H36" s="53">
        <f ca="1">SUM(H33:H35)</f>
        <v>0</v>
      </c>
      <c r="I36" s="52" t="e">
        <f t="shared" ca="1" si="2"/>
        <v>#DIV/0!</v>
      </c>
      <c r="J36" s="40"/>
      <c r="K36" s="41"/>
      <c r="L36" s="39"/>
      <c r="M36" s="40"/>
      <c r="N36" s="39"/>
      <c r="O36" s="3"/>
      <c r="P36" s="3"/>
      <c r="Q36" s="3"/>
      <c r="R36" s="3"/>
    </row>
    <row r="37" spans="1:24" s="5" customFormat="1" ht="8.15" customHeight="1" x14ac:dyDescent="0.25">
      <c r="A37" s="72"/>
      <c r="B37" s="70"/>
      <c r="C37" s="71"/>
      <c r="D37" s="315" t="s">
        <v>2575</v>
      </c>
      <c r="E37" s="47"/>
      <c r="F37" s="49"/>
      <c r="G37" s="48"/>
      <c r="H37" s="47"/>
      <c r="I37" s="69"/>
      <c r="J37" s="40"/>
      <c r="K37" s="41"/>
      <c r="L37" s="39"/>
      <c r="M37" s="40"/>
      <c r="N37" s="39"/>
      <c r="O37" s="3"/>
      <c r="P37" s="3"/>
      <c r="Q37" s="3"/>
      <c r="R37" s="3"/>
    </row>
    <row r="38" spans="1:24" s="5" customFormat="1" ht="15" customHeight="1" x14ac:dyDescent="0.35">
      <c r="A38" s="257" t="s">
        <v>3614</v>
      </c>
      <c r="B38" s="19">
        <f t="shared" ref="B38" ca="1" si="50">INDIRECT("'"&amp;$A38&amp;"'!AB224")</f>
        <v>0</v>
      </c>
      <c r="C38" s="20">
        <f t="shared" ref="C38" ca="1" si="51">INDIRECT("'"&amp;$A38&amp;"'!AH224")</f>
        <v>0</v>
      </c>
      <c r="D38" s="316"/>
      <c r="E38" s="19">
        <f ca="1">INDIRECT("'"&amp;$A38&amp;"'!AP14")</f>
        <v>0</v>
      </c>
      <c r="F38" s="19">
        <f ca="1">INDIRECT("'"&amp;$A38&amp;"'!AM14")</f>
        <v>0</v>
      </c>
      <c r="G38" s="46" t="e">
        <f ca="1">SUM(F38/C38*100)</f>
        <v>#DIV/0!</v>
      </c>
      <c r="H38" s="19">
        <f ca="1">INDIRECT("'"&amp;$A38&amp;"'!AZ14")</f>
        <v>0</v>
      </c>
      <c r="I38" s="68" t="e">
        <f t="shared" ca="1" si="2"/>
        <v>#DIV/0!</v>
      </c>
      <c r="J38" s="40"/>
      <c r="K38" s="41"/>
      <c r="L38" s="39"/>
      <c r="M38" s="40"/>
      <c r="N38" s="39"/>
      <c r="O38" s="3"/>
      <c r="P38" s="3"/>
      <c r="Q38" s="3"/>
      <c r="R38" s="3"/>
    </row>
    <row r="39" spans="1:24" s="5" customFormat="1" x14ac:dyDescent="0.35">
      <c r="A39" s="257" t="s">
        <v>3615</v>
      </c>
      <c r="B39" s="19">
        <f t="shared" ref="B39" ca="1" si="52">INDIRECT("'"&amp;$A39&amp;"'!AB511")</f>
        <v>0</v>
      </c>
      <c r="C39" s="20">
        <f t="shared" ref="C39" ca="1" si="53">INDIRECT("'"&amp;$A39&amp;"'!AH511")</f>
        <v>0</v>
      </c>
      <c r="D39" s="316"/>
      <c r="E39" s="19">
        <f t="shared" ref="E39:E40" ca="1" si="54">INDIRECT("'"&amp;$A39&amp;"'!AP14")</f>
        <v>0</v>
      </c>
      <c r="F39" s="19">
        <f t="shared" ref="F39:F40" ca="1" si="55">INDIRECT("'"&amp;$A39&amp;"'!AM14")</f>
        <v>0</v>
      </c>
      <c r="G39" s="46" t="e">
        <f ca="1">SUM(F39/C39*100)</f>
        <v>#DIV/0!</v>
      </c>
      <c r="H39" s="19">
        <f t="shared" ref="H39:H40" ca="1" si="56">INDIRECT("'"&amp;$A39&amp;"'!AZ14")</f>
        <v>0</v>
      </c>
      <c r="I39" s="68" t="e">
        <f t="shared" ca="1" si="2"/>
        <v>#DIV/0!</v>
      </c>
      <c r="J39" s="40"/>
      <c r="K39" s="41"/>
      <c r="L39" s="39"/>
      <c r="M39" s="40"/>
      <c r="N39" s="39"/>
      <c r="O39" s="3"/>
      <c r="P39" s="3"/>
      <c r="Q39" s="3"/>
      <c r="R39" s="3"/>
    </row>
    <row r="40" spans="1:24" s="5" customFormat="1" x14ac:dyDescent="0.35">
      <c r="A40" s="258" t="s">
        <v>3616</v>
      </c>
      <c r="B40" s="19">
        <f t="shared" ref="B40" ca="1" si="57">INDIRECT("'"&amp;$A40&amp;"'!AB152")</f>
        <v>0</v>
      </c>
      <c r="C40" s="20">
        <f t="shared" ref="C40" ca="1" si="58">INDIRECT("'"&amp;$A40&amp;"'!AH152")</f>
        <v>0</v>
      </c>
      <c r="D40" s="317"/>
      <c r="E40" s="19">
        <f t="shared" ca="1" si="54"/>
        <v>0</v>
      </c>
      <c r="F40" s="19">
        <f t="shared" ca="1" si="55"/>
        <v>0</v>
      </c>
      <c r="G40" s="46" t="e">
        <f t="shared" ref="G40" ca="1" si="59">SUM(F40/C40*100)</f>
        <v>#DIV/0!</v>
      </c>
      <c r="H40" s="19">
        <f t="shared" ca="1" si="56"/>
        <v>0</v>
      </c>
      <c r="I40" s="68" t="e">
        <f t="shared" ca="1" si="2"/>
        <v>#DIV/0!</v>
      </c>
      <c r="J40" s="40"/>
      <c r="K40" s="41"/>
      <c r="L40" s="39"/>
      <c r="M40" s="40"/>
      <c r="N40" s="39"/>
      <c r="O40" s="3"/>
      <c r="P40" s="3"/>
      <c r="Q40" s="3"/>
      <c r="R40" s="3"/>
    </row>
    <row r="41" spans="1:24" s="5" customFormat="1" x14ac:dyDescent="0.35">
      <c r="A41" s="57" t="s">
        <v>2529</v>
      </c>
      <c r="B41" s="53">
        <f t="shared" ref="B41:C41" ca="1" si="60">SUM(B38:B40)</f>
        <v>0</v>
      </c>
      <c r="C41" s="55">
        <f t="shared" ca="1" si="60"/>
        <v>0</v>
      </c>
      <c r="D41" s="59"/>
      <c r="E41" s="53">
        <f ca="1">SUM(E38:E40)</f>
        <v>0</v>
      </c>
      <c r="F41" s="55">
        <f ca="1">SUM(F38:F40)</f>
        <v>0</v>
      </c>
      <c r="G41" s="54" t="e">
        <f ca="1">SUM(F41/C36*100)</f>
        <v>#DIV/0!</v>
      </c>
      <c r="H41" s="53">
        <f ca="1">SUM(H38:H40)</f>
        <v>0</v>
      </c>
      <c r="I41" s="52" t="e">
        <f t="shared" ca="1" si="2"/>
        <v>#DIV/0!</v>
      </c>
      <c r="J41" s="40"/>
      <c r="K41" s="41"/>
      <c r="L41" s="39"/>
      <c r="M41" s="40"/>
      <c r="N41" s="39"/>
      <c r="O41" s="3"/>
      <c r="P41" s="3"/>
      <c r="Q41" s="3"/>
      <c r="R41" s="3"/>
    </row>
    <row r="42" spans="1:24" s="5" customFormat="1" ht="7.5" customHeight="1" x14ac:dyDescent="0.25">
      <c r="A42" s="72"/>
      <c r="B42" s="70"/>
      <c r="C42" s="71"/>
      <c r="D42" s="310" t="s">
        <v>2594</v>
      </c>
      <c r="E42" s="47"/>
      <c r="F42" s="49"/>
      <c r="G42" s="48"/>
      <c r="H42" s="47"/>
      <c r="I42" s="69"/>
      <c r="J42" s="40"/>
      <c r="K42" s="41"/>
      <c r="L42" s="39"/>
      <c r="M42" s="40"/>
      <c r="N42" s="39"/>
      <c r="O42" s="3"/>
      <c r="P42" s="3"/>
      <c r="Q42" s="3"/>
      <c r="R42" s="3"/>
    </row>
    <row r="43" spans="1:24" s="5" customFormat="1" x14ac:dyDescent="0.35">
      <c r="A43" s="257" t="s">
        <v>3614</v>
      </c>
      <c r="B43" s="19">
        <f t="shared" ref="B43" ca="1" si="61">INDIRECT("'"&amp;$A43&amp;"'!AB224")</f>
        <v>0</v>
      </c>
      <c r="C43" s="20">
        <f t="shared" ref="C43" ca="1" si="62">INDIRECT("'"&amp;$A43&amp;"'!AH224")</f>
        <v>0</v>
      </c>
      <c r="D43" s="311"/>
      <c r="E43" s="19">
        <f ca="1">INDIRECT("'"&amp;$A43&amp;"'!AP15")</f>
        <v>0</v>
      </c>
      <c r="F43" s="19">
        <f ca="1">INDIRECT("'"&amp;$A43&amp;"'!AM15")</f>
        <v>0</v>
      </c>
      <c r="G43" s="46" t="e">
        <f ca="1">SUM(F43/C43*100)</f>
        <v>#DIV/0!</v>
      </c>
      <c r="H43" s="19">
        <f ca="1">INDIRECT("'"&amp;$A43&amp;"'!AZ15")</f>
        <v>0</v>
      </c>
      <c r="I43" s="68" t="e">
        <f t="shared" ca="1" si="2"/>
        <v>#DIV/0!</v>
      </c>
      <c r="J43" s="40"/>
      <c r="K43" s="41"/>
      <c r="L43" s="39"/>
      <c r="M43" s="40"/>
      <c r="N43" s="39"/>
      <c r="O43" s="3"/>
      <c r="P43" s="3"/>
      <c r="Q43" s="3"/>
      <c r="R43" s="3"/>
    </row>
    <row r="44" spans="1:24" s="5" customFormat="1" x14ac:dyDescent="0.35">
      <c r="A44" s="257" t="s">
        <v>3615</v>
      </c>
      <c r="B44" s="19">
        <f t="shared" ref="B44" ca="1" si="63">INDIRECT("'"&amp;$A44&amp;"'!AB511")</f>
        <v>0</v>
      </c>
      <c r="C44" s="20">
        <f t="shared" ref="C44" ca="1" si="64">INDIRECT("'"&amp;$A44&amp;"'!AH511")</f>
        <v>0</v>
      </c>
      <c r="D44" s="311"/>
      <c r="E44" s="19">
        <f t="shared" ref="E44:E45" ca="1" si="65">INDIRECT("'"&amp;$A44&amp;"'!AP15")</f>
        <v>0</v>
      </c>
      <c r="F44" s="19">
        <f t="shared" ref="F44:F45" ca="1" si="66">INDIRECT("'"&amp;$A44&amp;"'!AM15")</f>
        <v>0</v>
      </c>
      <c r="G44" s="46" t="e">
        <f t="shared" ref="G44:G45" ca="1" si="67">SUM(F44/C44*100)</f>
        <v>#DIV/0!</v>
      </c>
      <c r="H44" s="19">
        <f t="shared" ref="H44:H45" ca="1" si="68">INDIRECT("'"&amp;$A44&amp;"'!AZ15")</f>
        <v>0</v>
      </c>
      <c r="I44" s="68" t="e">
        <f t="shared" ca="1" si="2"/>
        <v>#DIV/0!</v>
      </c>
      <c r="J44" s="40"/>
      <c r="K44" s="41"/>
      <c r="L44" s="39"/>
      <c r="M44" s="40"/>
      <c r="N44" s="39"/>
      <c r="O44" s="3"/>
      <c r="P44" s="3"/>
      <c r="Q44" s="3"/>
      <c r="R44" s="3"/>
    </row>
    <row r="45" spans="1:24" s="5" customFormat="1" x14ac:dyDescent="0.35">
      <c r="A45" s="258" t="s">
        <v>3616</v>
      </c>
      <c r="B45" s="19">
        <f t="shared" ref="B45" ca="1" si="69">INDIRECT("'"&amp;$A45&amp;"'!AB152")</f>
        <v>0</v>
      </c>
      <c r="C45" s="20">
        <f t="shared" ref="C45" ca="1" si="70">INDIRECT("'"&amp;$A45&amp;"'!AH152")</f>
        <v>0</v>
      </c>
      <c r="D45" s="312"/>
      <c r="E45" s="19">
        <f t="shared" ca="1" si="65"/>
        <v>0</v>
      </c>
      <c r="F45" s="19">
        <f t="shared" ca="1" si="66"/>
        <v>0</v>
      </c>
      <c r="G45" s="46" t="e">
        <f t="shared" ca="1" si="67"/>
        <v>#DIV/0!</v>
      </c>
      <c r="H45" s="19">
        <f t="shared" ca="1" si="68"/>
        <v>0</v>
      </c>
      <c r="I45" s="68" t="e">
        <f t="shared" ca="1" si="2"/>
        <v>#DIV/0!</v>
      </c>
      <c r="J45" s="40"/>
      <c r="K45" s="41"/>
      <c r="L45" s="39"/>
      <c r="M45" s="40"/>
      <c r="N45" s="39"/>
      <c r="O45" s="3"/>
      <c r="P45" s="3"/>
      <c r="Q45" s="3"/>
      <c r="R45" s="3"/>
    </row>
    <row r="46" spans="1:24" s="5" customFormat="1" x14ac:dyDescent="0.35">
      <c r="A46" s="57" t="s">
        <v>2529</v>
      </c>
      <c r="B46" s="53">
        <f t="shared" ref="B46:C46" ca="1" si="71">SUM(B43:B45)</f>
        <v>0</v>
      </c>
      <c r="C46" s="55">
        <f t="shared" ca="1" si="71"/>
        <v>0</v>
      </c>
      <c r="D46" s="59"/>
      <c r="E46" s="53">
        <f ca="1">SUM(E43:E45)</f>
        <v>0</v>
      </c>
      <c r="F46" s="55">
        <f ca="1">SUM(F43:F45)</f>
        <v>0</v>
      </c>
      <c r="G46" s="54" t="e">
        <f ca="1">SUM(F46/C56*100)</f>
        <v>#DIV/0!</v>
      </c>
      <c r="H46" s="53">
        <f ca="1">SUM(H43:H45)</f>
        <v>0</v>
      </c>
      <c r="I46" s="52" t="e">
        <f t="shared" ca="1" si="2"/>
        <v>#DIV/0!</v>
      </c>
      <c r="J46" s="40"/>
      <c r="K46" s="41"/>
      <c r="L46" s="39"/>
      <c r="M46" s="40"/>
      <c r="N46" s="39"/>
      <c r="O46" s="3"/>
      <c r="P46" s="3"/>
      <c r="Q46" s="3"/>
      <c r="R46" s="3"/>
    </row>
    <row r="47" spans="1:24" s="5" customFormat="1" ht="8.15" customHeight="1" x14ac:dyDescent="0.25">
      <c r="A47" s="72"/>
      <c r="B47" s="70"/>
      <c r="C47" s="71"/>
      <c r="D47" s="310" t="s">
        <v>2576</v>
      </c>
      <c r="E47" s="47"/>
      <c r="F47" s="49"/>
      <c r="G47" s="48"/>
      <c r="H47" s="47"/>
      <c r="I47" s="69"/>
      <c r="J47" s="40"/>
      <c r="K47" s="41"/>
      <c r="L47" s="39"/>
      <c r="M47" s="40"/>
      <c r="N47" s="39"/>
      <c r="O47" s="3"/>
      <c r="P47" s="3"/>
      <c r="Q47" s="3"/>
      <c r="R47" s="3"/>
    </row>
    <row r="48" spans="1:24" s="5" customFormat="1" x14ac:dyDescent="0.35">
      <c r="A48" s="257" t="s">
        <v>3614</v>
      </c>
      <c r="B48" s="19">
        <f t="shared" ref="B48" ca="1" si="72">INDIRECT("'"&amp;$A48&amp;"'!AB224")</f>
        <v>0</v>
      </c>
      <c r="C48" s="20">
        <f t="shared" ref="C48" ca="1" si="73">INDIRECT("'"&amp;$A48&amp;"'!AH224")</f>
        <v>0</v>
      </c>
      <c r="D48" s="311"/>
      <c r="E48" s="19">
        <f ca="1">INDIRECT("'"&amp;$A48&amp;"'!AP16")</f>
        <v>0</v>
      </c>
      <c r="F48" s="19">
        <f ca="1">INDIRECT("'"&amp;$A48&amp;"'!AM16")</f>
        <v>0</v>
      </c>
      <c r="G48" s="46" t="e">
        <f ca="1">SUM(F48/C48*100)</f>
        <v>#DIV/0!</v>
      </c>
      <c r="H48" s="19">
        <f ca="1">INDIRECT("'"&amp;$A48&amp;"'!AZ16")</f>
        <v>0</v>
      </c>
      <c r="I48" s="68" t="e">
        <f t="shared" ca="1" si="2"/>
        <v>#DIV/0!</v>
      </c>
      <c r="J48" s="40"/>
      <c r="K48" s="41"/>
      <c r="L48" s="39"/>
      <c r="M48" s="40"/>
      <c r="N48" s="39"/>
      <c r="O48" s="3"/>
      <c r="P48" s="3"/>
      <c r="Q48" s="3"/>
      <c r="R48" s="3"/>
    </row>
    <row r="49" spans="1:18" s="5" customFormat="1" x14ac:dyDescent="0.35">
      <c r="A49" s="257" t="s">
        <v>3615</v>
      </c>
      <c r="B49" s="19">
        <f t="shared" ref="B49" ca="1" si="74">INDIRECT("'"&amp;$A49&amp;"'!AB511")</f>
        <v>0</v>
      </c>
      <c r="C49" s="20">
        <f t="shared" ref="C49" ca="1" si="75">INDIRECT("'"&amp;$A49&amp;"'!AH511")</f>
        <v>0</v>
      </c>
      <c r="D49" s="311"/>
      <c r="E49" s="19">
        <f t="shared" ref="E49:E50" ca="1" si="76">INDIRECT("'"&amp;$A49&amp;"'!AP16")</f>
        <v>0</v>
      </c>
      <c r="F49" s="19">
        <f t="shared" ref="F49:F50" ca="1" si="77">INDIRECT("'"&amp;$A49&amp;"'!AM16")</f>
        <v>0</v>
      </c>
      <c r="G49" s="46" t="e">
        <f t="shared" ref="G49:G50" ca="1" si="78">SUM(F49/C49*100)</f>
        <v>#DIV/0!</v>
      </c>
      <c r="H49" s="19">
        <f t="shared" ref="H49:H50" ca="1" si="79">INDIRECT("'"&amp;$A49&amp;"'!AZ16")</f>
        <v>0</v>
      </c>
      <c r="I49" s="68" t="e">
        <f t="shared" ca="1" si="2"/>
        <v>#DIV/0!</v>
      </c>
      <c r="J49" s="40"/>
      <c r="K49" s="41"/>
      <c r="L49" s="39"/>
      <c r="M49" s="40"/>
      <c r="N49" s="39"/>
      <c r="O49" s="3"/>
      <c r="P49" s="3"/>
      <c r="Q49" s="3"/>
      <c r="R49" s="3"/>
    </row>
    <row r="50" spans="1:18" s="5" customFormat="1" x14ac:dyDescent="0.35">
      <c r="A50" s="258" t="s">
        <v>3616</v>
      </c>
      <c r="B50" s="19">
        <f t="shared" ref="B50" ca="1" si="80">INDIRECT("'"&amp;$A50&amp;"'!AB152")</f>
        <v>0</v>
      </c>
      <c r="C50" s="20">
        <f t="shared" ref="C50" ca="1" si="81">INDIRECT("'"&amp;$A50&amp;"'!AH152")</f>
        <v>0</v>
      </c>
      <c r="D50" s="312"/>
      <c r="E50" s="19">
        <f t="shared" ca="1" si="76"/>
        <v>0</v>
      </c>
      <c r="F50" s="19">
        <f t="shared" ca="1" si="77"/>
        <v>0</v>
      </c>
      <c r="G50" s="46" t="e">
        <f t="shared" ca="1" si="78"/>
        <v>#DIV/0!</v>
      </c>
      <c r="H50" s="19">
        <f t="shared" ca="1" si="79"/>
        <v>0</v>
      </c>
      <c r="I50" s="68" t="e">
        <f t="shared" ca="1" si="2"/>
        <v>#DIV/0!</v>
      </c>
      <c r="J50" s="40"/>
      <c r="K50" s="41"/>
      <c r="L50" s="39"/>
      <c r="M50" s="40"/>
      <c r="N50" s="39"/>
      <c r="O50" s="3"/>
      <c r="P50" s="3"/>
      <c r="Q50" s="3"/>
      <c r="R50" s="3"/>
    </row>
    <row r="51" spans="1:18" s="5" customFormat="1" x14ac:dyDescent="0.35">
      <c r="A51" s="57" t="s">
        <v>2529</v>
      </c>
      <c r="B51" s="53">
        <f t="shared" ref="B51:C51" ca="1" si="82">SUM(B48:B50)</f>
        <v>0</v>
      </c>
      <c r="C51" s="55">
        <f t="shared" ca="1" si="82"/>
        <v>0</v>
      </c>
      <c r="D51" s="59"/>
      <c r="E51" s="53">
        <f ca="1">SUM(E48:E50)</f>
        <v>0</v>
      </c>
      <c r="F51" s="55">
        <f ca="1">SUM(F48:F50)</f>
        <v>0</v>
      </c>
      <c r="G51" s="54" t="e">
        <f ca="1">SUM(F51/C46*100)</f>
        <v>#DIV/0!</v>
      </c>
      <c r="H51" s="53">
        <f ca="1">SUM(H48:H50)</f>
        <v>0</v>
      </c>
      <c r="I51" s="52" t="e">
        <f t="shared" ca="1" si="2"/>
        <v>#DIV/0!</v>
      </c>
      <c r="J51" s="40"/>
      <c r="K51" s="41"/>
      <c r="L51" s="39"/>
      <c r="M51" s="40"/>
      <c r="N51" s="39"/>
      <c r="O51" s="3"/>
      <c r="P51" s="3"/>
      <c r="Q51" s="3"/>
      <c r="R51" s="3"/>
    </row>
    <row r="52" spans="1:18" s="5" customFormat="1" ht="8.15" customHeight="1" x14ac:dyDescent="0.25">
      <c r="A52" s="72"/>
      <c r="B52" s="70"/>
      <c r="C52" s="71"/>
      <c r="D52" s="310" t="s">
        <v>2582</v>
      </c>
      <c r="E52" s="47"/>
      <c r="F52" s="49"/>
      <c r="G52" s="48"/>
      <c r="H52" s="47"/>
      <c r="I52" s="69"/>
      <c r="J52" s="40"/>
      <c r="K52" s="41"/>
      <c r="L52" s="39"/>
      <c r="M52" s="40"/>
      <c r="N52" s="39"/>
      <c r="O52" s="3"/>
      <c r="P52" s="3"/>
      <c r="Q52" s="3"/>
      <c r="R52" s="3"/>
    </row>
    <row r="53" spans="1:18" s="5" customFormat="1" x14ac:dyDescent="0.35">
      <c r="A53" s="257" t="s">
        <v>3614</v>
      </c>
      <c r="B53" s="19">
        <f t="shared" ref="B53" ca="1" si="83">INDIRECT("'"&amp;$A53&amp;"'!AB224")</f>
        <v>0</v>
      </c>
      <c r="C53" s="20">
        <f t="shared" ref="C53" ca="1" si="84">INDIRECT("'"&amp;$A53&amp;"'!AH224")</f>
        <v>0</v>
      </c>
      <c r="D53" s="311"/>
      <c r="E53" s="19">
        <f ca="1">INDIRECT("'"&amp;$A53&amp;"'!AP18")</f>
        <v>0</v>
      </c>
      <c r="F53" s="19">
        <f ca="1">INDIRECT("'"&amp;$A53&amp;"'!AM18")</f>
        <v>0</v>
      </c>
      <c r="G53" s="46" t="e">
        <f ca="1">SUM(F53/C53*100)</f>
        <v>#DIV/0!</v>
      </c>
      <c r="H53" s="19">
        <f ca="1">INDIRECT("'"&amp;$A53&amp;"'!AZ18")</f>
        <v>0</v>
      </c>
      <c r="I53" s="68" t="e">
        <f t="shared" ca="1" si="2"/>
        <v>#DIV/0!</v>
      </c>
      <c r="J53" s="40"/>
      <c r="K53" s="41"/>
      <c r="L53" s="39"/>
      <c r="M53" s="40"/>
      <c r="N53" s="39"/>
      <c r="O53" s="3"/>
      <c r="P53" s="3"/>
      <c r="Q53" s="3"/>
      <c r="R53" s="3"/>
    </row>
    <row r="54" spans="1:18" s="5" customFormat="1" x14ac:dyDescent="0.35">
      <c r="A54" s="257" t="s">
        <v>3615</v>
      </c>
      <c r="B54" s="19">
        <f t="shared" ref="B54" ca="1" si="85">INDIRECT("'"&amp;$A54&amp;"'!AB511")</f>
        <v>0</v>
      </c>
      <c r="C54" s="20">
        <f t="shared" ref="C54" ca="1" si="86">INDIRECT("'"&amp;$A54&amp;"'!AH511")</f>
        <v>0</v>
      </c>
      <c r="D54" s="311"/>
      <c r="E54" s="19">
        <f t="shared" ref="E54:E55" ca="1" si="87">INDIRECT("'"&amp;$A54&amp;"'!AP18")</f>
        <v>0</v>
      </c>
      <c r="F54" s="19">
        <f t="shared" ref="F54:F55" ca="1" si="88">INDIRECT("'"&amp;$A54&amp;"'!AM18")</f>
        <v>0</v>
      </c>
      <c r="G54" s="46" t="e">
        <f t="shared" ref="G54:G55" ca="1" si="89">SUM(F54/C54*100)</f>
        <v>#DIV/0!</v>
      </c>
      <c r="H54" s="19">
        <f t="shared" ref="H54:H55" ca="1" si="90">INDIRECT("'"&amp;$A54&amp;"'!AZ18")</f>
        <v>0</v>
      </c>
      <c r="I54" s="68" t="e">
        <f t="shared" ca="1" si="2"/>
        <v>#DIV/0!</v>
      </c>
      <c r="J54" s="40"/>
      <c r="K54" s="41"/>
      <c r="L54" s="39"/>
      <c r="M54" s="40"/>
      <c r="N54" s="39"/>
      <c r="O54" s="3"/>
      <c r="P54" s="3"/>
      <c r="Q54" s="3"/>
      <c r="R54" s="3"/>
    </row>
    <row r="55" spans="1:18" s="5" customFormat="1" x14ac:dyDescent="0.35">
      <c r="A55" s="258" t="s">
        <v>3616</v>
      </c>
      <c r="B55" s="19">
        <f t="shared" ref="B55" ca="1" si="91">INDIRECT("'"&amp;$A55&amp;"'!AB152")</f>
        <v>0</v>
      </c>
      <c r="C55" s="20">
        <f t="shared" ref="C55" ca="1" si="92">INDIRECT("'"&amp;$A55&amp;"'!AH152")</f>
        <v>0</v>
      </c>
      <c r="D55" s="312"/>
      <c r="E55" s="19">
        <f t="shared" ca="1" si="87"/>
        <v>0</v>
      </c>
      <c r="F55" s="19">
        <f t="shared" ca="1" si="88"/>
        <v>0</v>
      </c>
      <c r="G55" s="46" t="e">
        <f t="shared" ca="1" si="89"/>
        <v>#DIV/0!</v>
      </c>
      <c r="H55" s="19">
        <f t="shared" ca="1" si="90"/>
        <v>0</v>
      </c>
      <c r="I55" s="68" t="e">
        <f t="shared" ca="1" si="2"/>
        <v>#DIV/0!</v>
      </c>
      <c r="J55" s="40"/>
      <c r="K55" s="41"/>
      <c r="L55" s="39"/>
      <c r="M55" s="40"/>
      <c r="N55" s="39"/>
      <c r="O55" s="3"/>
      <c r="P55" s="3"/>
      <c r="Q55" s="3"/>
      <c r="R55" s="3"/>
    </row>
    <row r="56" spans="1:18" s="5" customFormat="1" x14ac:dyDescent="0.35">
      <c r="A56" s="57" t="s">
        <v>2529</v>
      </c>
      <c r="B56" s="53">
        <f t="shared" ref="B56:C56" ca="1" si="93">SUM(B53:B55)</f>
        <v>0</v>
      </c>
      <c r="C56" s="55">
        <f t="shared" ca="1" si="93"/>
        <v>0</v>
      </c>
      <c r="D56" s="59"/>
      <c r="E56" s="53">
        <f ca="1">SUM(E53:E55)</f>
        <v>0</v>
      </c>
      <c r="F56" s="55">
        <f ca="1">SUM(F53:F55)</f>
        <v>0</v>
      </c>
      <c r="G56" s="54" t="e">
        <f ca="1">SUM(F56/C41*100)</f>
        <v>#DIV/0!</v>
      </c>
      <c r="H56" s="53">
        <f ca="1">SUM(H53:H55)</f>
        <v>0</v>
      </c>
      <c r="I56" s="52" t="e">
        <f t="shared" ca="1" si="2"/>
        <v>#DIV/0!</v>
      </c>
      <c r="J56" s="40"/>
      <c r="K56" s="41"/>
      <c r="L56" s="39"/>
      <c r="M56" s="40"/>
      <c r="N56" s="39"/>
      <c r="O56" s="3"/>
      <c r="P56" s="3"/>
      <c r="Q56" s="3"/>
      <c r="R56" s="3"/>
    </row>
    <row r="57" spans="1:18" s="5" customFormat="1" ht="8.15" customHeight="1" x14ac:dyDescent="0.25">
      <c r="A57" s="72"/>
      <c r="B57" s="70"/>
      <c r="C57" s="71"/>
      <c r="D57" s="307" t="s">
        <v>2598</v>
      </c>
      <c r="E57" s="47"/>
      <c r="F57" s="49"/>
      <c r="G57" s="48"/>
      <c r="H57" s="47"/>
      <c r="I57" s="69"/>
      <c r="J57" s="40"/>
      <c r="K57" s="41"/>
      <c r="L57" s="39"/>
      <c r="M57" s="40"/>
      <c r="N57" s="39"/>
      <c r="O57" s="3"/>
      <c r="P57" s="3"/>
      <c r="Q57" s="3"/>
      <c r="R57" s="3"/>
    </row>
    <row r="58" spans="1:18" s="5" customFormat="1" ht="15" customHeight="1" x14ac:dyDescent="0.35">
      <c r="A58" s="257" t="s">
        <v>3614</v>
      </c>
      <c r="B58" s="19">
        <f t="shared" ref="B58" ca="1" si="94">INDIRECT("'"&amp;$A58&amp;"'!AB224")</f>
        <v>0</v>
      </c>
      <c r="C58" s="20">
        <f t="shared" ref="C58" ca="1" si="95">INDIRECT("'"&amp;$A58&amp;"'!AH224")</f>
        <v>0</v>
      </c>
      <c r="D58" s="308"/>
      <c r="E58" s="19">
        <f ca="1">INDIRECT("'"&amp;$A58&amp;"'!AP19")</f>
        <v>0</v>
      </c>
      <c r="F58" s="19">
        <f ca="1">INDIRECT("'"&amp;$A58&amp;"'!AM19")</f>
        <v>0</v>
      </c>
      <c r="G58" s="46" t="e">
        <f ca="1">SUM(F58/C58*100)</f>
        <v>#DIV/0!</v>
      </c>
      <c r="H58" s="19">
        <f ca="1">INDIRECT("'"&amp;$A58&amp;"'!AZ19")</f>
        <v>0</v>
      </c>
      <c r="I58" s="68" t="e">
        <f t="shared" ca="1" si="2"/>
        <v>#DIV/0!</v>
      </c>
      <c r="J58" s="40"/>
      <c r="K58" s="41"/>
      <c r="L58" s="39"/>
      <c r="M58" s="40"/>
      <c r="N58" s="39"/>
      <c r="O58" s="3"/>
      <c r="P58" s="3"/>
      <c r="Q58" s="3"/>
      <c r="R58" s="3"/>
    </row>
    <row r="59" spans="1:18" s="5" customFormat="1" x14ac:dyDescent="0.35">
      <c r="A59" s="257" t="s">
        <v>3615</v>
      </c>
      <c r="B59" s="19">
        <f t="shared" ref="B59" ca="1" si="96">INDIRECT("'"&amp;$A59&amp;"'!AB511")</f>
        <v>0</v>
      </c>
      <c r="C59" s="20">
        <f t="shared" ref="C59" ca="1" si="97">INDIRECT("'"&amp;$A59&amp;"'!AH511")</f>
        <v>0</v>
      </c>
      <c r="D59" s="308"/>
      <c r="E59" s="19">
        <f t="shared" ref="E59:E60" ca="1" si="98">INDIRECT("'"&amp;$A59&amp;"'!AP19")</f>
        <v>0</v>
      </c>
      <c r="F59" s="19">
        <f t="shared" ref="F59:F60" ca="1" si="99">INDIRECT("'"&amp;$A59&amp;"'!AM19")</f>
        <v>0</v>
      </c>
      <c r="G59" s="46" t="e">
        <f t="shared" ref="G59:G60" ca="1" si="100">SUM(F59/C59*100)</f>
        <v>#DIV/0!</v>
      </c>
      <c r="H59" s="19">
        <f t="shared" ref="H59:H60" ca="1" si="101">INDIRECT("'"&amp;$A59&amp;"'!AZ19")</f>
        <v>0</v>
      </c>
      <c r="I59" s="68" t="e">
        <f t="shared" ca="1" si="2"/>
        <v>#DIV/0!</v>
      </c>
      <c r="J59" s="40"/>
      <c r="K59" s="41"/>
      <c r="L59" s="39"/>
      <c r="M59" s="40"/>
      <c r="N59" s="39"/>
      <c r="O59" s="3"/>
      <c r="P59" s="3"/>
      <c r="Q59" s="3"/>
      <c r="R59" s="3"/>
    </row>
    <row r="60" spans="1:18" s="5" customFormat="1" x14ac:dyDescent="0.35">
      <c r="A60" s="258" t="s">
        <v>3616</v>
      </c>
      <c r="B60" s="19">
        <f t="shared" ref="B60" ca="1" si="102">INDIRECT("'"&amp;$A60&amp;"'!AB152")</f>
        <v>0</v>
      </c>
      <c r="C60" s="20">
        <f t="shared" ref="C60" ca="1" si="103">INDIRECT("'"&amp;$A60&amp;"'!AH152")</f>
        <v>0</v>
      </c>
      <c r="D60" s="309"/>
      <c r="E60" s="19">
        <f t="shared" ca="1" si="98"/>
        <v>0</v>
      </c>
      <c r="F60" s="19">
        <f t="shared" ca="1" si="99"/>
        <v>0</v>
      </c>
      <c r="G60" s="46" t="e">
        <f t="shared" ca="1" si="100"/>
        <v>#DIV/0!</v>
      </c>
      <c r="H60" s="19">
        <f t="shared" ca="1" si="101"/>
        <v>0</v>
      </c>
      <c r="I60" s="68" t="e">
        <f t="shared" ca="1" si="2"/>
        <v>#DIV/0!</v>
      </c>
      <c r="J60" s="40"/>
      <c r="K60" s="41"/>
      <c r="L60" s="39"/>
      <c r="M60" s="40"/>
      <c r="N60" s="39"/>
      <c r="O60" s="3"/>
      <c r="P60" s="3"/>
      <c r="Q60" s="3"/>
      <c r="R60" s="3"/>
    </row>
    <row r="61" spans="1:18" s="5" customFormat="1" x14ac:dyDescent="0.35">
      <c r="A61" s="57" t="s">
        <v>2529</v>
      </c>
      <c r="B61" s="53">
        <f t="shared" ref="B61:C61" ca="1" si="104">SUM(B58:B60)</f>
        <v>0</v>
      </c>
      <c r="C61" s="55">
        <f t="shared" ca="1" si="104"/>
        <v>0</v>
      </c>
      <c r="D61" s="56"/>
      <c r="E61" s="53">
        <f ca="1">SUM(E58:E60)</f>
        <v>0</v>
      </c>
      <c r="F61" s="55">
        <f ca="1">SUM(F58:F60)</f>
        <v>0</v>
      </c>
      <c r="G61" s="54" t="e">
        <f ca="1">SUM(F61/C51*100)</f>
        <v>#DIV/0!</v>
      </c>
      <c r="H61" s="53">
        <v>0</v>
      </c>
      <c r="I61" s="52" t="e">
        <f t="shared" ca="1" si="2"/>
        <v>#DIV/0!</v>
      </c>
      <c r="J61" s="40"/>
      <c r="K61" s="41"/>
      <c r="L61" s="39"/>
      <c r="M61" s="40"/>
      <c r="N61" s="39"/>
      <c r="O61" s="3"/>
      <c r="P61" s="3"/>
      <c r="Q61" s="3"/>
      <c r="R61" s="3"/>
    </row>
    <row r="62" spans="1:18" s="5" customFormat="1" x14ac:dyDescent="0.25">
      <c r="A62" s="72"/>
      <c r="B62" s="70"/>
      <c r="C62" s="71"/>
      <c r="D62" s="307" t="s">
        <v>3662</v>
      </c>
      <c r="E62" s="51"/>
      <c r="F62" s="50"/>
      <c r="G62" s="58"/>
      <c r="H62" s="51"/>
      <c r="I62" s="69"/>
      <c r="J62" s="40"/>
      <c r="K62" s="41"/>
      <c r="L62" s="39"/>
      <c r="M62" s="40"/>
      <c r="N62" s="39"/>
      <c r="O62" s="3"/>
      <c r="P62" s="3"/>
      <c r="Q62" s="3"/>
      <c r="R62" s="3"/>
    </row>
    <row r="63" spans="1:18" s="5" customFormat="1" ht="15" customHeight="1" x14ac:dyDescent="0.35">
      <c r="A63" s="257" t="s">
        <v>3614</v>
      </c>
      <c r="B63" s="19">
        <f t="shared" ref="B63" ca="1" si="105">INDIRECT("'"&amp;$A63&amp;"'!AB224")</f>
        <v>0</v>
      </c>
      <c r="C63" s="20">
        <f t="shared" ref="C63" ca="1" si="106">INDIRECT("'"&amp;$A63&amp;"'!AH224")</f>
        <v>0</v>
      </c>
      <c r="D63" s="308"/>
      <c r="E63" s="19">
        <f ca="1">INDIRECT("'"&amp;$A63&amp;"'!AP20")</f>
        <v>0</v>
      </c>
      <c r="F63" s="19">
        <f ca="1">INDIRECT("'"&amp;$A63&amp;"'!AM20")</f>
        <v>0</v>
      </c>
      <c r="G63" s="46" t="e">
        <f ca="1">SUM(F63/C63*100)</f>
        <v>#DIV/0!</v>
      </c>
      <c r="H63" s="19">
        <f ca="1">INDIRECT("'"&amp;$A63&amp;"'!AZ20")</f>
        <v>0</v>
      </c>
      <c r="I63" s="68" t="e">
        <f t="shared" ca="1" si="2"/>
        <v>#DIV/0!</v>
      </c>
      <c r="J63" s="40"/>
      <c r="K63" s="41"/>
      <c r="L63" s="39"/>
      <c r="M63" s="40"/>
      <c r="N63" s="39"/>
      <c r="O63" s="3"/>
      <c r="P63" s="3"/>
      <c r="Q63" s="3"/>
      <c r="R63" s="3"/>
    </row>
    <row r="64" spans="1:18" s="5" customFormat="1" x14ac:dyDescent="0.35">
      <c r="A64" s="257" t="s">
        <v>3615</v>
      </c>
      <c r="B64" s="19">
        <f t="shared" ref="B64" ca="1" si="107">INDIRECT("'"&amp;$A64&amp;"'!AB511")</f>
        <v>0</v>
      </c>
      <c r="C64" s="20">
        <f t="shared" ref="C64" ca="1" si="108">INDIRECT("'"&amp;$A64&amp;"'!AH511")</f>
        <v>0</v>
      </c>
      <c r="D64" s="308"/>
      <c r="E64" s="19">
        <f t="shared" ref="E64:E65" ca="1" si="109">INDIRECT("'"&amp;$A64&amp;"'!AP20")</f>
        <v>0</v>
      </c>
      <c r="F64" s="19">
        <f t="shared" ref="F64:F65" ca="1" si="110">INDIRECT("'"&amp;$A64&amp;"'!AM20")</f>
        <v>0</v>
      </c>
      <c r="G64" s="46" t="e">
        <f t="shared" ref="G64:G65" ca="1" si="111">SUM(F64/C64*100)</f>
        <v>#DIV/0!</v>
      </c>
      <c r="H64" s="19">
        <f t="shared" ref="H64:H65" ca="1" si="112">INDIRECT("'"&amp;$A64&amp;"'!AZ20")</f>
        <v>0</v>
      </c>
      <c r="I64" s="68" t="e">
        <f t="shared" ca="1" si="2"/>
        <v>#DIV/0!</v>
      </c>
      <c r="J64" s="40"/>
      <c r="K64" s="41"/>
      <c r="L64" s="39"/>
      <c r="M64" s="40"/>
      <c r="N64" s="39"/>
      <c r="O64" s="3"/>
      <c r="P64" s="3"/>
      <c r="Q64" s="3"/>
      <c r="R64" s="3"/>
    </row>
    <row r="65" spans="1:18" s="5" customFormat="1" x14ac:dyDescent="0.35">
      <c r="A65" s="258" t="s">
        <v>3616</v>
      </c>
      <c r="B65" s="19">
        <f t="shared" ref="B65" ca="1" si="113">INDIRECT("'"&amp;$A65&amp;"'!AB152")</f>
        <v>0</v>
      </c>
      <c r="C65" s="20">
        <f t="shared" ref="C65" ca="1" si="114">INDIRECT("'"&amp;$A65&amp;"'!AH152")</f>
        <v>0</v>
      </c>
      <c r="D65" s="309"/>
      <c r="E65" s="19">
        <f t="shared" ca="1" si="109"/>
        <v>0</v>
      </c>
      <c r="F65" s="19">
        <f t="shared" ca="1" si="110"/>
        <v>0</v>
      </c>
      <c r="G65" s="46" t="e">
        <f t="shared" ca="1" si="111"/>
        <v>#DIV/0!</v>
      </c>
      <c r="H65" s="19">
        <f t="shared" ca="1" si="112"/>
        <v>0</v>
      </c>
      <c r="I65" s="68" t="e">
        <f t="shared" ca="1" si="2"/>
        <v>#DIV/0!</v>
      </c>
      <c r="J65" s="40"/>
      <c r="K65" s="41"/>
      <c r="L65" s="39"/>
      <c r="M65" s="40"/>
      <c r="N65" s="39"/>
      <c r="O65" s="3"/>
      <c r="P65" s="3"/>
      <c r="Q65" s="3"/>
      <c r="R65" s="3"/>
    </row>
    <row r="66" spans="1:18" s="5" customFormat="1" x14ac:dyDescent="0.35">
      <c r="A66" s="57" t="s">
        <v>2529</v>
      </c>
      <c r="B66" s="53">
        <f t="shared" ref="B66:C66" ca="1" si="115">SUM(B63:B65)</f>
        <v>0</v>
      </c>
      <c r="C66" s="55">
        <f t="shared" ca="1" si="115"/>
        <v>0</v>
      </c>
      <c r="D66" s="56"/>
      <c r="E66" s="53">
        <f ca="1">SUM(E63:E65)</f>
        <v>0</v>
      </c>
      <c r="F66" s="55">
        <f ca="1">SUM(F63:F65)</f>
        <v>0</v>
      </c>
      <c r="G66" s="54" t="e">
        <f ca="1">SUM(F66/C61*100)</f>
        <v>#DIV/0!</v>
      </c>
      <c r="H66" s="53">
        <f ca="1">SUM(H63:H65)</f>
        <v>0</v>
      </c>
      <c r="I66" s="52" t="e">
        <f t="shared" ca="1" si="2"/>
        <v>#DIV/0!</v>
      </c>
      <c r="J66" s="40"/>
      <c r="K66" s="41"/>
      <c r="L66" s="39"/>
      <c r="M66" s="40"/>
      <c r="N66" s="39"/>
      <c r="O66" s="3"/>
      <c r="P66" s="3"/>
      <c r="Q66" s="3"/>
      <c r="R66" s="3"/>
    </row>
    <row r="67" spans="1:18" s="5" customFormat="1" x14ac:dyDescent="0.25">
      <c r="A67" s="72"/>
      <c r="B67" s="70"/>
      <c r="C67" s="71"/>
      <c r="D67" s="307" t="s">
        <v>2577</v>
      </c>
      <c r="E67" s="47"/>
      <c r="F67" s="49"/>
      <c r="G67" s="48"/>
      <c r="H67" s="47"/>
      <c r="I67" s="69"/>
      <c r="J67" s="40"/>
      <c r="K67" s="41"/>
      <c r="L67" s="39"/>
      <c r="M67" s="40"/>
      <c r="N67" s="39"/>
      <c r="O67" s="3"/>
      <c r="P67" s="3"/>
      <c r="Q67" s="3"/>
      <c r="R67" s="3"/>
    </row>
    <row r="68" spans="1:18" s="5" customFormat="1" x14ac:dyDescent="0.35">
      <c r="A68" s="257" t="s">
        <v>3614</v>
      </c>
      <c r="B68" s="19">
        <f t="shared" ref="B68" ca="1" si="116">INDIRECT("'"&amp;$A68&amp;"'!AB224")</f>
        <v>0</v>
      </c>
      <c r="C68" s="20">
        <f t="shared" ref="C68" ca="1" si="117">INDIRECT("'"&amp;$A68&amp;"'!AH224")</f>
        <v>0</v>
      </c>
      <c r="D68" s="308"/>
      <c r="E68" s="19">
        <f ca="1">INDIRECT("'"&amp;$A68&amp;"'!AP21")</f>
        <v>0</v>
      </c>
      <c r="F68" s="19">
        <f ca="1">INDIRECT("'"&amp;$A68&amp;"'!AM21")</f>
        <v>0</v>
      </c>
      <c r="G68" s="46" t="e">
        <f ca="1">SUM(F68/C68*100)</f>
        <v>#DIV/0!</v>
      </c>
      <c r="H68" s="19">
        <f ca="1">INDIRECT("'"&amp;$A68&amp;"'!AZ21")</f>
        <v>0</v>
      </c>
      <c r="I68" s="68" t="e">
        <f t="shared" ca="1" si="2"/>
        <v>#DIV/0!</v>
      </c>
      <c r="J68" s="40"/>
      <c r="K68" s="41"/>
      <c r="L68" s="39"/>
      <c r="M68" s="40"/>
      <c r="N68" s="39"/>
      <c r="O68" s="3"/>
      <c r="P68" s="3"/>
      <c r="Q68" s="3"/>
      <c r="R68" s="3"/>
    </row>
    <row r="69" spans="1:18" s="5" customFormat="1" x14ac:dyDescent="0.35">
      <c r="A69" s="257" t="s">
        <v>3615</v>
      </c>
      <c r="B69" s="19">
        <f t="shared" ref="B69" ca="1" si="118">INDIRECT("'"&amp;$A69&amp;"'!AB511")</f>
        <v>0</v>
      </c>
      <c r="C69" s="20">
        <f t="shared" ref="C69" ca="1" si="119">INDIRECT("'"&amp;$A69&amp;"'!AH511")</f>
        <v>0</v>
      </c>
      <c r="D69" s="308"/>
      <c r="E69" s="19">
        <f t="shared" ref="E69:E70" ca="1" si="120">INDIRECT("'"&amp;$A69&amp;"'!AP21")</f>
        <v>0</v>
      </c>
      <c r="F69" s="19">
        <f t="shared" ref="F69:F70" ca="1" si="121">INDIRECT("'"&amp;$A69&amp;"'!AM21")</f>
        <v>0</v>
      </c>
      <c r="G69" s="46" t="e">
        <f t="shared" ref="G69:G70" ca="1" si="122">SUM(F69/C69*100)</f>
        <v>#DIV/0!</v>
      </c>
      <c r="H69" s="19">
        <f t="shared" ref="H69:H70" ca="1" si="123">INDIRECT("'"&amp;$A69&amp;"'!AZ21")</f>
        <v>0</v>
      </c>
      <c r="I69" s="68" t="e">
        <f t="shared" ca="1" si="2"/>
        <v>#DIV/0!</v>
      </c>
      <c r="J69" s="40"/>
      <c r="K69" s="41"/>
      <c r="L69" s="39"/>
      <c r="M69" s="40"/>
      <c r="N69" s="39"/>
      <c r="O69" s="3"/>
      <c r="P69" s="3"/>
      <c r="Q69" s="3"/>
      <c r="R69" s="3"/>
    </row>
    <row r="70" spans="1:18" s="5" customFormat="1" x14ac:dyDescent="0.35">
      <c r="A70" s="258" t="s">
        <v>3616</v>
      </c>
      <c r="B70" s="19">
        <f t="shared" ref="B70" ca="1" si="124">INDIRECT("'"&amp;$A70&amp;"'!AB152")</f>
        <v>0</v>
      </c>
      <c r="C70" s="20">
        <f t="shared" ref="C70" ca="1" si="125">INDIRECT("'"&amp;$A70&amp;"'!AH152")</f>
        <v>0</v>
      </c>
      <c r="D70" s="309"/>
      <c r="E70" s="19">
        <f t="shared" ca="1" si="120"/>
        <v>0</v>
      </c>
      <c r="F70" s="19">
        <f t="shared" ca="1" si="121"/>
        <v>0</v>
      </c>
      <c r="G70" s="46" t="e">
        <f t="shared" ca="1" si="122"/>
        <v>#DIV/0!</v>
      </c>
      <c r="H70" s="19">
        <f t="shared" ca="1" si="123"/>
        <v>0</v>
      </c>
      <c r="I70" s="68" t="e">
        <f t="shared" ca="1" si="2"/>
        <v>#DIV/0!</v>
      </c>
      <c r="J70" s="40"/>
      <c r="K70" s="41"/>
      <c r="L70" s="39"/>
      <c r="M70" s="40"/>
      <c r="N70" s="39"/>
      <c r="O70" s="3"/>
      <c r="P70" s="3"/>
      <c r="Q70" s="3"/>
      <c r="R70" s="3"/>
    </row>
    <row r="71" spans="1:18" s="5" customFormat="1" ht="15" thickBot="1" x14ac:dyDescent="0.4">
      <c r="A71" s="57" t="s">
        <v>2529</v>
      </c>
      <c r="B71" s="53">
        <f t="shared" ref="B71:C71" ca="1" si="126">SUM(B68:B70)</f>
        <v>0</v>
      </c>
      <c r="C71" s="55">
        <f t="shared" ca="1" si="126"/>
        <v>0</v>
      </c>
      <c r="D71" s="45"/>
      <c r="E71" s="42">
        <f ca="1">SUM(E68:E70)</f>
        <v>0</v>
      </c>
      <c r="F71" s="44">
        <f ca="1">SUM(F68:F70)</f>
        <v>0</v>
      </c>
      <c r="G71" s="43" t="e">
        <f ca="1">SUM(F71/C66*100)</f>
        <v>#DIV/0!</v>
      </c>
      <c r="H71" s="42">
        <f ca="1">SUM(H68:H70)</f>
        <v>0</v>
      </c>
      <c r="I71" s="52" t="e">
        <f t="shared" ca="1" si="2"/>
        <v>#DIV/0!</v>
      </c>
      <c r="J71" s="40"/>
      <c r="K71" s="41"/>
      <c r="L71" s="39"/>
      <c r="M71" s="40"/>
      <c r="N71" s="39"/>
      <c r="O71" s="3"/>
      <c r="P71" s="3"/>
      <c r="Q71" s="3"/>
      <c r="R71" s="3"/>
    </row>
    <row r="72" spans="1:18" x14ac:dyDescent="0.35">
      <c r="A72" s="72"/>
      <c r="B72" s="70"/>
      <c r="C72" s="71"/>
      <c r="D72" s="307" t="s">
        <v>2578</v>
      </c>
      <c r="E72" s="47"/>
      <c r="F72" s="49"/>
      <c r="G72" s="48"/>
      <c r="H72" s="47"/>
      <c r="I72" s="69"/>
    </row>
    <row r="73" spans="1:18" x14ac:dyDescent="0.35">
      <c r="A73" s="257" t="s">
        <v>3614</v>
      </c>
      <c r="B73" s="19">
        <f t="shared" ref="B73" ca="1" si="127">INDIRECT("'"&amp;$A73&amp;"'!AB224")</f>
        <v>0</v>
      </c>
      <c r="C73" s="20">
        <f t="shared" ref="C73" ca="1" si="128">INDIRECT("'"&amp;$A73&amp;"'!AH224")</f>
        <v>0</v>
      </c>
      <c r="D73" s="308"/>
      <c r="E73" s="19">
        <f ca="1">INDIRECT("'"&amp;$A73&amp;"'!AP22")</f>
        <v>0</v>
      </c>
      <c r="F73" s="19">
        <f ca="1">INDIRECT("'"&amp;$A73&amp;"'!AM22")</f>
        <v>0</v>
      </c>
      <c r="G73" s="46" t="e">
        <f ca="1">SUM(F73/C73*100)</f>
        <v>#DIV/0!</v>
      </c>
      <c r="H73" s="19">
        <f ca="1">INDIRECT("'"&amp;$A73&amp;"'!AZ22")</f>
        <v>0</v>
      </c>
      <c r="I73" s="68" t="e">
        <f t="shared" ca="1" si="2"/>
        <v>#DIV/0!</v>
      </c>
    </row>
    <row r="74" spans="1:18" x14ac:dyDescent="0.35">
      <c r="A74" s="257" t="s">
        <v>3615</v>
      </c>
      <c r="B74" s="19">
        <f t="shared" ref="B74" ca="1" si="129">INDIRECT("'"&amp;$A74&amp;"'!AB511")</f>
        <v>0</v>
      </c>
      <c r="C74" s="20">
        <f t="shared" ref="C74" ca="1" si="130">INDIRECT("'"&amp;$A74&amp;"'!AH511")</f>
        <v>0</v>
      </c>
      <c r="D74" s="308"/>
      <c r="E74" s="19">
        <f t="shared" ref="E74:E75" ca="1" si="131">INDIRECT("'"&amp;$A74&amp;"'!AP22")</f>
        <v>0</v>
      </c>
      <c r="F74" s="19">
        <f t="shared" ref="F74:F75" ca="1" si="132">INDIRECT("'"&amp;$A74&amp;"'!AM22")</f>
        <v>0</v>
      </c>
      <c r="G74" s="46" t="e">
        <f t="shared" ref="G74:G75" ca="1" si="133">SUM(F74/C74*100)</f>
        <v>#DIV/0!</v>
      </c>
      <c r="H74" s="19">
        <f t="shared" ref="H74:H75" ca="1" si="134">INDIRECT("'"&amp;$A74&amp;"'!AZ22")</f>
        <v>0</v>
      </c>
      <c r="I74" s="68" t="e">
        <f t="shared" ca="1" si="2"/>
        <v>#DIV/0!</v>
      </c>
    </row>
    <row r="75" spans="1:18" x14ac:dyDescent="0.35">
      <c r="A75" s="258" t="s">
        <v>3616</v>
      </c>
      <c r="B75" s="19">
        <f t="shared" ref="B75" ca="1" si="135">INDIRECT("'"&amp;$A75&amp;"'!AB152")</f>
        <v>0</v>
      </c>
      <c r="C75" s="20">
        <f t="shared" ref="C75" ca="1" si="136">INDIRECT("'"&amp;$A75&amp;"'!AH152")</f>
        <v>0</v>
      </c>
      <c r="D75" s="309"/>
      <c r="E75" s="19">
        <f t="shared" ca="1" si="131"/>
        <v>0</v>
      </c>
      <c r="F75" s="19">
        <f t="shared" ca="1" si="132"/>
        <v>0</v>
      </c>
      <c r="G75" s="46" t="e">
        <f t="shared" ca="1" si="133"/>
        <v>#DIV/0!</v>
      </c>
      <c r="H75" s="19">
        <f t="shared" ca="1" si="134"/>
        <v>0</v>
      </c>
      <c r="I75" s="68" t="e">
        <f t="shared" ca="1" si="2"/>
        <v>#DIV/0!</v>
      </c>
    </row>
    <row r="76" spans="1:18" ht="15" thickBot="1" x14ac:dyDescent="0.4">
      <c r="A76" s="57" t="s">
        <v>2529</v>
      </c>
      <c r="B76" s="53">
        <f t="shared" ref="B76:C76" ca="1" si="137">SUM(B73:B75)</f>
        <v>0</v>
      </c>
      <c r="C76" s="55">
        <f t="shared" ca="1" si="137"/>
        <v>0</v>
      </c>
      <c r="D76" s="45"/>
      <c r="E76" s="42">
        <f t="shared" ref="E76:F76" ca="1" si="138">SUM(E73:E75)</f>
        <v>0</v>
      </c>
      <c r="F76" s="44">
        <f t="shared" ca="1" si="138"/>
        <v>0</v>
      </c>
      <c r="G76" s="43" t="e">
        <f t="shared" ref="G76" ca="1" si="139">SUM(F76/C71*100)</f>
        <v>#DIV/0!</v>
      </c>
      <c r="H76" s="42">
        <f t="shared" ref="H76" ca="1" si="140">SUM(H73:H75)</f>
        <v>0</v>
      </c>
      <c r="I76" s="52" t="e">
        <f t="shared" ref="I76" ca="1" si="141">SUM(H76/B76*100)</f>
        <v>#DIV/0!</v>
      </c>
    </row>
    <row r="77" spans="1:18" x14ac:dyDescent="0.35">
      <c r="A77" s="72"/>
      <c r="B77" s="70"/>
      <c r="C77" s="71"/>
      <c r="D77" s="307" t="s">
        <v>2559</v>
      </c>
      <c r="E77" s="47"/>
      <c r="F77" s="49"/>
      <c r="G77" s="48"/>
      <c r="H77" s="47"/>
      <c r="I77" s="69"/>
    </row>
    <row r="78" spans="1:18" x14ac:dyDescent="0.35">
      <c r="A78" s="257" t="s">
        <v>3614</v>
      </c>
      <c r="B78" s="19">
        <f t="shared" ref="B78" ca="1" si="142">INDIRECT("'"&amp;$A78&amp;"'!AB224")</f>
        <v>0</v>
      </c>
      <c r="C78" s="20">
        <f t="shared" ref="C78" ca="1" si="143">INDIRECT("'"&amp;$A78&amp;"'!AH224")</f>
        <v>0</v>
      </c>
      <c r="D78" s="308"/>
      <c r="E78" s="19">
        <f ca="1">INDIRECT("'"&amp;$A78&amp;"'!AP23")</f>
        <v>0</v>
      </c>
      <c r="F78" s="19">
        <f ca="1">INDIRECT("'"&amp;$A78&amp;"'!AM23")</f>
        <v>0</v>
      </c>
      <c r="G78" s="46" t="e">
        <f ca="1">SUM(F78/C78*100)</f>
        <v>#DIV/0!</v>
      </c>
      <c r="H78" s="19">
        <f ca="1">INDIRECT("'"&amp;$A78&amp;"'!AZ23")</f>
        <v>0</v>
      </c>
      <c r="I78" s="68" t="e">
        <f t="shared" ref="I78:I121" ca="1" si="144">SUM(H78/B78*100)</f>
        <v>#DIV/0!</v>
      </c>
    </row>
    <row r="79" spans="1:18" x14ac:dyDescent="0.35">
      <c r="A79" s="257" t="s">
        <v>3615</v>
      </c>
      <c r="B79" s="19">
        <f t="shared" ref="B79" ca="1" si="145">INDIRECT("'"&amp;$A79&amp;"'!AB511")</f>
        <v>0</v>
      </c>
      <c r="C79" s="20">
        <f t="shared" ref="C79" ca="1" si="146">INDIRECT("'"&amp;$A79&amp;"'!AH511")</f>
        <v>0</v>
      </c>
      <c r="D79" s="308"/>
      <c r="E79" s="19">
        <f t="shared" ref="E79:E80" ca="1" si="147">INDIRECT("'"&amp;$A79&amp;"'!AP23")</f>
        <v>0</v>
      </c>
      <c r="F79" s="19">
        <f t="shared" ref="F79:F80" ca="1" si="148">INDIRECT("'"&amp;$A79&amp;"'!AM23")</f>
        <v>0</v>
      </c>
      <c r="G79" s="46" t="e">
        <f t="shared" ref="G79:G80" ca="1" si="149">SUM(F79/C79*100)</f>
        <v>#DIV/0!</v>
      </c>
      <c r="H79" s="19">
        <f t="shared" ref="H79:H80" ca="1" si="150">INDIRECT("'"&amp;$A79&amp;"'!AZ23")</f>
        <v>0</v>
      </c>
      <c r="I79" s="68" t="e">
        <f t="shared" ca="1" si="144"/>
        <v>#DIV/0!</v>
      </c>
    </row>
    <row r="80" spans="1:18" x14ac:dyDescent="0.35">
      <c r="A80" s="258" t="s">
        <v>3616</v>
      </c>
      <c r="B80" s="19">
        <f t="shared" ref="B80" ca="1" si="151">INDIRECT("'"&amp;$A80&amp;"'!AB152")</f>
        <v>0</v>
      </c>
      <c r="C80" s="20">
        <f t="shared" ref="C80" ca="1" si="152">INDIRECT("'"&amp;$A80&amp;"'!AH152")</f>
        <v>0</v>
      </c>
      <c r="D80" s="309"/>
      <c r="E80" s="19">
        <f t="shared" ca="1" si="147"/>
        <v>0</v>
      </c>
      <c r="F80" s="19">
        <f t="shared" ca="1" si="148"/>
        <v>0</v>
      </c>
      <c r="G80" s="46" t="e">
        <f t="shared" ca="1" si="149"/>
        <v>#DIV/0!</v>
      </c>
      <c r="H80" s="19">
        <f t="shared" ca="1" si="150"/>
        <v>0</v>
      </c>
      <c r="I80" s="68" t="e">
        <f t="shared" ca="1" si="144"/>
        <v>#DIV/0!</v>
      </c>
    </row>
    <row r="81" spans="1:9" ht="15" thickBot="1" x14ac:dyDescent="0.4">
      <c r="A81" s="57" t="s">
        <v>2529</v>
      </c>
      <c r="B81" s="53">
        <f t="shared" ref="B81:C81" ca="1" si="153">SUM(B78:B80)</f>
        <v>0</v>
      </c>
      <c r="C81" s="55">
        <f t="shared" ca="1" si="153"/>
        <v>0</v>
      </c>
      <c r="D81" s="45"/>
      <c r="E81" s="42">
        <f t="shared" ref="E81:F81" ca="1" si="154">SUM(E78:E80)</f>
        <v>0</v>
      </c>
      <c r="F81" s="44">
        <f t="shared" ca="1" si="154"/>
        <v>0</v>
      </c>
      <c r="G81" s="43" t="e">
        <f t="shared" ref="G81" ca="1" si="155">SUM(F81/C76*100)</f>
        <v>#DIV/0!</v>
      </c>
      <c r="H81" s="42">
        <f t="shared" ref="H81" ca="1" si="156">SUM(H78:H80)</f>
        <v>0</v>
      </c>
      <c r="I81" s="52" t="e">
        <f t="shared" ca="1" si="144"/>
        <v>#DIV/0!</v>
      </c>
    </row>
    <row r="82" spans="1:9" x14ac:dyDescent="0.35">
      <c r="A82" s="72"/>
      <c r="B82" s="70"/>
      <c r="C82" s="71"/>
      <c r="D82" s="307" t="s">
        <v>2585</v>
      </c>
      <c r="E82" s="47"/>
      <c r="F82" s="49"/>
      <c r="G82" s="48"/>
      <c r="H82" s="47"/>
      <c r="I82" s="69"/>
    </row>
    <row r="83" spans="1:9" x14ac:dyDescent="0.35">
      <c r="A83" s="257" t="s">
        <v>3614</v>
      </c>
      <c r="B83" s="19">
        <f t="shared" ref="B83" ca="1" si="157">INDIRECT("'"&amp;$A83&amp;"'!AB224")</f>
        <v>0</v>
      </c>
      <c r="C83" s="20">
        <f t="shared" ref="C83" ca="1" si="158">INDIRECT("'"&amp;$A83&amp;"'!AH224")</f>
        <v>0</v>
      </c>
      <c r="D83" s="308"/>
      <c r="E83" s="19">
        <f ca="1">INDIRECT("'"&amp;$A83&amp;"'!AP25")</f>
        <v>0</v>
      </c>
      <c r="F83" s="19">
        <f ca="1">INDIRECT("'"&amp;$A83&amp;"'!AM25")</f>
        <v>0</v>
      </c>
      <c r="G83" s="46" t="e">
        <f ca="1">SUM(F83/C83*100)</f>
        <v>#DIV/0!</v>
      </c>
      <c r="H83" s="19">
        <f ca="1">INDIRECT("'"&amp;$A83&amp;"'!AZ25")</f>
        <v>0</v>
      </c>
      <c r="I83" s="68" t="e">
        <f t="shared" ca="1" si="144"/>
        <v>#DIV/0!</v>
      </c>
    </row>
    <row r="84" spans="1:9" x14ac:dyDescent="0.35">
      <c r="A84" s="257" t="s">
        <v>3615</v>
      </c>
      <c r="B84" s="19">
        <f t="shared" ref="B84" ca="1" si="159">INDIRECT("'"&amp;$A84&amp;"'!AB511")</f>
        <v>0</v>
      </c>
      <c r="C84" s="20">
        <f t="shared" ref="C84" ca="1" si="160">INDIRECT("'"&amp;$A84&amp;"'!AH511")</f>
        <v>0</v>
      </c>
      <c r="D84" s="308"/>
      <c r="E84" s="19">
        <f t="shared" ref="E84:E85" ca="1" si="161">INDIRECT("'"&amp;$A84&amp;"'!AP25")</f>
        <v>0</v>
      </c>
      <c r="F84" s="19">
        <f t="shared" ref="F84:F85" ca="1" si="162">INDIRECT("'"&amp;$A84&amp;"'!AM25")</f>
        <v>0</v>
      </c>
      <c r="G84" s="46" t="e">
        <f t="shared" ref="G84:G85" ca="1" si="163">SUM(F84/C84*100)</f>
        <v>#DIV/0!</v>
      </c>
      <c r="H84" s="19">
        <f t="shared" ref="H84:H85" ca="1" si="164">INDIRECT("'"&amp;$A84&amp;"'!AZ25")</f>
        <v>0</v>
      </c>
      <c r="I84" s="68" t="e">
        <f t="shared" ca="1" si="144"/>
        <v>#DIV/0!</v>
      </c>
    </row>
    <row r="85" spans="1:9" x14ac:dyDescent="0.35">
      <c r="A85" s="258" t="s">
        <v>3616</v>
      </c>
      <c r="B85" s="19">
        <f t="shared" ref="B85" ca="1" si="165">INDIRECT("'"&amp;$A85&amp;"'!AB152")</f>
        <v>0</v>
      </c>
      <c r="C85" s="20">
        <f t="shared" ref="C85" ca="1" si="166">INDIRECT("'"&amp;$A85&amp;"'!AH152")</f>
        <v>0</v>
      </c>
      <c r="D85" s="309"/>
      <c r="E85" s="19">
        <f t="shared" ca="1" si="161"/>
        <v>0</v>
      </c>
      <c r="F85" s="19">
        <f t="shared" ca="1" si="162"/>
        <v>0</v>
      </c>
      <c r="G85" s="46" t="e">
        <f t="shared" ca="1" si="163"/>
        <v>#DIV/0!</v>
      </c>
      <c r="H85" s="19">
        <f t="shared" ca="1" si="164"/>
        <v>0</v>
      </c>
      <c r="I85" s="68" t="e">
        <f t="shared" ca="1" si="144"/>
        <v>#DIV/0!</v>
      </c>
    </row>
    <row r="86" spans="1:9" ht="15" thickBot="1" x14ac:dyDescent="0.4">
      <c r="A86" s="57" t="s">
        <v>2529</v>
      </c>
      <c r="B86" s="53">
        <f t="shared" ref="B86:C86" ca="1" si="167">SUM(B83:B85)</f>
        <v>0</v>
      </c>
      <c r="C86" s="55">
        <f t="shared" ca="1" si="167"/>
        <v>0</v>
      </c>
      <c r="D86" s="45"/>
      <c r="E86" s="42">
        <f t="shared" ref="E86:F86" ca="1" si="168">SUM(E83:E85)</f>
        <v>0</v>
      </c>
      <c r="F86" s="44">
        <f t="shared" ca="1" si="168"/>
        <v>0</v>
      </c>
      <c r="G86" s="43" t="e">
        <f t="shared" ref="G86" ca="1" si="169">SUM(F86/C81*100)</f>
        <v>#DIV/0!</v>
      </c>
      <c r="H86" s="42">
        <f t="shared" ref="H86" ca="1" si="170">SUM(H83:H85)</f>
        <v>0</v>
      </c>
      <c r="I86" s="52" t="e">
        <f t="shared" ca="1" si="144"/>
        <v>#DIV/0!</v>
      </c>
    </row>
    <row r="87" spans="1:9" x14ac:dyDescent="0.35">
      <c r="A87" s="72"/>
      <c r="B87" s="70"/>
      <c r="C87" s="71"/>
      <c r="D87" s="307" t="s">
        <v>2586</v>
      </c>
      <c r="E87" s="47"/>
      <c r="F87" s="49"/>
      <c r="G87" s="48"/>
      <c r="H87" s="47"/>
      <c r="I87" s="69"/>
    </row>
    <row r="88" spans="1:9" x14ac:dyDescent="0.35">
      <c r="A88" s="257" t="s">
        <v>3614</v>
      </c>
      <c r="B88" s="19">
        <f t="shared" ref="B88" ca="1" si="171">INDIRECT("'"&amp;$A88&amp;"'!AB224")</f>
        <v>0</v>
      </c>
      <c r="C88" s="20">
        <f t="shared" ref="C88" ca="1" si="172">INDIRECT("'"&amp;$A88&amp;"'!AH224")</f>
        <v>0</v>
      </c>
      <c r="D88" s="308"/>
      <c r="E88" s="19">
        <f ca="1">INDIRECT("'"&amp;$A88&amp;"'!AP27")</f>
        <v>0</v>
      </c>
      <c r="F88" s="19">
        <f ca="1">INDIRECT("'"&amp;$A88&amp;"'!AM27")</f>
        <v>0</v>
      </c>
      <c r="G88" s="46" t="e">
        <f ca="1">SUM(F88/C88*100)</f>
        <v>#DIV/0!</v>
      </c>
      <c r="H88" s="19">
        <f ca="1">INDIRECT("'"&amp;$A88&amp;"'!AZ27")</f>
        <v>0</v>
      </c>
      <c r="I88" s="68" t="e">
        <f t="shared" ca="1" si="144"/>
        <v>#DIV/0!</v>
      </c>
    </row>
    <row r="89" spans="1:9" x14ac:dyDescent="0.35">
      <c r="A89" s="257" t="s">
        <v>3615</v>
      </c>
      <c r="B89" s="19">
        <f t="shared" ref="B89" ca="1" si="173">INDIRECT("'"&amp;$A89&amp;"'!AB511")</f>
        <v>0</v>
      </c>
      <c r="C89" s="20">
        <f t="shared" ref="C89" ca="1" si="174">INDIRECT("'"&amp;$A89&amp;"'!AH511")</f>
        <v>0</v>
      </c>
      <c r="D89" s="308"/>
      <c r="E89" s="19">
        <f t="shared" ref="E89:E90" ca="1" si="175">INDIRECT("'"&amp;$A89&amp;"'!AP27")</f>
        <v>0</v>
      </c>
      <c r="F89" s="19">
        <f t="shared" ref="F89:F90" ca="1" si="176">INDIRECT("'"&amp;$A89&amp;"'!AM27")</f>
        <v>0</v>
      </c>
      <c r="G89" s="46" t="e">
        <f t="shared" ref="G89:G90" ca="1" si="177">SUM(F89/C89*100)</f>
        <v>#DIV/0!</v>
      </c>
      <c r="H89" s="19">
        <f t="shared" ref="H89:H90" ca="1" si="178">INDIRECT("'"&amp;$A89&amp;"'!AZ27")</f>
        <v>0</v>
      </c>
      <c r="I89" s="68" t="e">
        <f t="shared" ca="1" si="144"/>
        <v>#DIV/0!</v>
      </c>
    </row>
    <row r="90" spans="1:9" x14ac:dyDescent="0.35">
      <c r="A90" s="258" t="s">
        <v>3616</v>
      </c>
      <c r="B90" s="19">
        <f t="shared" ref="B90" ca="1" si="179">INDIRECT("'"&amp;$A90&amp;"'!AB152")</f>
        <v>0</v>
      </c>
      <c r="C90" s="20">
        <f t="shared" ref="C90" ca="1" si="180">INDIRECT("'"&amp;$A90&amp;"'!AH152")</f>
        <v>0</v>
      </c>
      <c r="D90" s="309"/>
      <c r="E90" s="19">
        <f t="shared" ca="1" si="175"/>
        <v>0</v>
      </c>
      <c r="F90" s="19">
        <f t="shared" ca="1" si="176"/>
        <v>0</v>
      </c>
      <c r="G90" s="46" t="e">
        <f t="shared" ca="1" si="177"/>
        <v>#DIV/0!</v>
      </c>
      <c r="H90" s="19">
        <f t="shared" ca="1" si="178"/>
        <v>0</v>
      </c>
      <c r="I90" s="68" t="e">
        <f t="shared" ca="1" si="144"/>
        <v>#DIV/0!</v>
      </c>
    </row>
    <row r="91" spans="1:9" ht="15" thickBot="1" x14ac:dyDescent="0.4">
      <c r="A91" s="57" t="s">
        <v>2529</v>
      </c>
      <c r="B91" s="53">
        <f t="shared" ref="B91:C91" ca="1" si="181">SUM(B88:B90)</f>
        <v>0</v>
      </c>
      <c r="C91" s="55">
        <f t="shared" ca="1" si="181"/>
        <v>0</v>
      </c>
      <c r="D91" s="45"/>
      <c r="E91" s="42">
        <f t="shared" ref="E91:F91" ca="1" si="182">SUM(E88:E90)</f>
        <v>0</v>
      </c>
      <c r="F91" s="44">
        <f t="shared" ca="1" si="182"/>
        <v>0</v>
      </c>
      <c r="G91" s="43" t="e">
        <f t="shared" ref="G91" ca="1" si="183">SUM(F91/C86*100)</f>
        <v>#DIV/0!</v>
      </c>
      <c r="H91" s="42">
        <f t="shared" ref="H91" ca="1" si="184">SUM(H88:H90)</f>
        <v>0</v>
      </c>
      <c r="I91" s="52" t="e">
        <f t="shared" ca="1" si="144"/>
        <v>#DIV/0!</v>
      </c>
    </row>
    <row r="92" spans="1:9" x14ac:dyDescent="0.35">
      <c r="A92" s="72"/>
      <c r="B92" s="70"/>
      <c r="C92" s="71"/>
      <c r="D92" s="307" t="s">
        <v>2587</v>
      </c>
      <c r="E92" s="47"/>
      <c r="F92" s="49"/>
      <c r="G92" s="48"/>
      <c r="H92" s="47"/>
      <c r="I92" s="69"/>
    </row>
    <row r="93" spans="1:9" x14ac:dyDescent="0.35">
      <c r="A93" s="257" t="s">
        <v>3614</v>
      </c>
      <c r="B93" s="19">
        <f t="shared" ref="B93" ca="1" si="185">INDIRECT("'"&amp;$A93&amp;"'!AB224")</f>
        <v>0</v>
      </c>
      <c r="C93" s="20">
        <f t="shared" ref="C93" ca="1" si="186">INDIRECT("'"&amp;$A93&amp;"'!AH224")</f>
        <v>0</v>
      </c>
      <c r="D93" s="308"/>
      <c r="E93" s="19">
        <f ca="1">INDIRECT("'"&amp;$A93&amp;"'!AP28")</f>
        <v>0</v>
      </c>
      <c r="F93" s="19">
        <f ca="1">INDIRECT("'"&amp;$A93&amp;"'!AM28")</f>
        <v>0</v>
      </c>
      <c r="G93" s="46" t="e">
        <f ca="1">SUM(F93/C93*100)</f>
        <v>#DIV/0!</v>
      </c>
      <c r="H93" s="19">
        <f ca="1">INDIRECT("'"&amp;$A93&amp;"'!AZ28")</f>
        <v>0</v>
      </c>
      <c r="I93" s="68" t="e">
        <f t="shared" ca="1" si="144"/>
        <v>#DIV/0!</v>
      </c>
    </row>
    <row r="94" spans="1:9" x14ac:dyDescent="0.35">
      <c r="A94" s="257" t="s">
        <v>3615</v>
      </c>
      <c r="B94" s="19">
        <f t="shared" ref="B94" ca="1" si="187">INDIRECT("'"&amp;$A94&amp;"'!AB511")</f>
        <v>0</v>
      </c>
      <c r="C94" s="20">
        <f t="shared" ref="C94" ca="1" si="188">INDIRECT("'"&amp;$A94&amp;"'!AH511")</f>
        <v>0</v>
      </c>
      <c r="D94" s="308"/>
      <c r="E94" s="19">
        <f t="shared" ref="E94:E95" ca="1" si="189">INDIRECT("'"&amp;$A94&amp;"'!AP28")</f>
        <v>0</v>
      </c>
      <c r="F94" s="19">
        <f t="shared" ref="F94:F95" ca="1" si="190">INDIRECT("'"&amp;$A94&amp;"'!AM28")</f>
        <v>0</v>
      </c>
      <c r="G94" s="46" t="e">
        <f t="shared" ref="G94:G95" ca="1" si="191">SUM(F94/C94*100)</f>
        <v>#DIV/0!</v>
      </c>
      <c r="H94" s="19">
        <f t="shared" ref="H94:H95" ca="1" si="192">INDIRECT("'"&amp;$A94&amp;"'!AZ28")</f>
        <v>0</v>
      </c>
      <c r="I94" s="68" t="e">
        <f t="shared" ca="1" si="144"/>
        <v>#DIV/0!</v>
      </c>
    </row>
    <row r="95" spans="1:9" x14ac:dyDescent="0.35">
      <c r="A95" s="258" t="s">
        <v>3616</v>
      </c>
      <c r="B95" s="19">
        <f t="shared" ref="B95" ca="1" si="193">INDIRECT("'"&amp;$A95&amp;"'!AB152")</f>
        <v>0</v>
      </c>
      <c r="C95" s="20">
        <f t="shared" ref="C95" ca="1" si="194">INDIRECT("'"&amp;$A95&amp;"'!AH152")</f>
        <v>0</v>
      </c>
      <c r="D95" s="309"/>
      <c r="E95" s="19">
        <f t="shared" ca="1" si="189"/>
        <v>0</v>
      </c>
      <c r="F95" s="19">
        <f t="shared" ca="1" si="190"/>
        <v>0</v>
      </c>
      <c r="G95" s="46" t="e">
        <f t="shared" ca="1" si="191"/>
        <v>#DIV/0!</v>
      </c>
      <c r="H95" s="19">
        <f t="shared" ca="1" si="192"/>
        <v>0</v>
      </c>
      <c r="I95" s="68" t="e">
        <f t="shared" ca="1" si="144"/>
        <v>#DIV/0!</v>
      </c>
    </row>
    <row r="96" spans="1:9" ht="15" thickBot="1" x14ac:dyDescent="0.4">
      <c r="A96" s="57" t="s">
        <v>2529</v>
      </c>
      <c r="B96" s="53">
        <f t="shared" ref="B96:C96" ca="1" si="195">SUM(B93:B95)</f>
        <v>0</v>
      </c>
      <c r="C96" s="55">
        <f t="shared" ca="1" si="195"/>
        <v>0</v>
      </c>
      <c r="D96" s="45"/>
      <c r="E96" s="42">
        <f t="shared" ref="E96:F96" ca="1" si="196">SUM(E93:E95)</f>
        <v>0</v>
      </c>
      <c r="F96" s="44">
        <f t="shared" ca="1" si="196"/>
        <v>0</v>
      </c>
      <c r="G96" s="43" t="e">
        <f t="shared" ref="G96" ca="1" si="197">SUM(F96/C91*100)</f>
        <v>#DIV/0!</v>
      </c>
      <c r="H96" s="42">
        <f t="shared" ref="H96" ca="1" si="198">SUM(H93:H95)</f>
        <v>0</v>
      </c>
      <c r="I96" s="52" t="e">
        <f t="shared" ca="1" si="144"/>
        <v>#DIV/0!</v>
      </c>
    </row>
    <row r="97" spans="1:9" x14ac:dyDescent="0.35">
      <c r="A97" s="72"/>
      <c r="B97" s="70"/>
      <c r="C97" s="71"/>
      <c r="D97" s="307" t="s">
        <v>2531</v>
      </c>
      <c r="E97" s="47"/>
      <c r="F97" s="49"/>
      <c r="G97" s="48"/>
      <c r="H97" s="47"/>
      <c r="I97" s="69"/>
    </row>
    <row r="98" spans="1:9" x14ac:dyDescent="0.35">
      <c r="A98" s="257" t="s">
        <v>3614</v>
      </c>
      <c r="B98" s="19">
        <f t="shared" ref="B98" ca="1" si="199">INDIRECT("'"&amp;$A98&amp;"'!AB224")</f>
        <v>0</v>
      </c>
      <c r="C98" s="20">
        <f t="shared" ref="C98" ca="1" si="200">INDIRECT("'"&amp;$A98&amp;"'!AH224")</f>
        <v>0</v>
      </c>
      <c r="D98" s="308"/>
      <c r="E98" s="19">
        <f ca="1">INDIRECT("'"&amp;$A98&amp;"'!AP29")</f>
        <v>0</v>
      </c>
      <c r="F98" s="19">
        <f ca="1">INDIRECT("'"&amp;$A98&amp;"'!AM29")</f>
        <v>0</v>
      </c>
      <c r="G98" s="46" t="e">
        <f ca="1">SUM(F98/C98*100)</f>
        <v>#DIV/0!</v>
      </c>
      <c r="H98" s="19">
        <f ca="1">INDIRECT("'"&amp;$A98&amp;"'!AZ29")</f>
        <v>0</v>
      </c>
      <c r="I98" s="68" t="e">
        <f t="shared" ca="1" si="144"/>
        <v>#DIV/0!</v>
      </c>
    </row>
    <row r="99" spans="1:9" x14ac:dyDescent="0.35">
      <c r="A99" s="257" t="s">
        <v>3615</v>
      </c>
      <c r="B99" s="19">
        <f t="shared" ref="B99" ca="1" si="201">INDIRECT("'"&amp;$A99&amp;"'!AB511")</f>
        <v>0</v>
      </c>
      <c r="C99" s="20">
        <f t="shared" ref="C99" ca="1" si="202">INDIRECT("'"&amp;$A99&amp;"'!AH511")</f>
        <v>0</v>
      </c>
      <c r="D99" s="308"/>
      <c r="E99" s="19">
        <f t="shared" ref="E99:E100" ca="1" si="203">INDIRECT("'"&amp;$A99&amp;"'!AP29")</f>
        <v>0</v>
      </c>
      <c r="F99" s="19">
        <f t="shared" ref="F99:F100" ca="1" si="204">INDIRECT("'"&amp;$A99&amp;"'!AM29")</f>
        <v>0</v>
      </c>
      <c r="G99" s="46" t="e">
        <f t="shared" ref="G99:G100" ca="1" si="205">SUM(F99/C99*100)</f>
        <v>#DIV/0!</v>
      </c>
      <c r="H99" s="19">
        <f t="shared" ref="H99:H100" ca="1" si="206">INDIRECT("'"&amp;$A99&amp;"'!AZ29")</f>
        <v>0</v>
      </c>
      <c r="I99" s="68" t="e">
        <f t="shared" ca="1" si="144"/>
        <v>#DIV/0!</v>
      </c>
    </row>
    <row r="100" spans="1:9" x14ac:dyDescent="0.35">
      <c r="A100" s="258" t="s">
        <v>3616</v>
      </c>
      <c r="B100" s="19">
        <f t="shared" ref="B100" ca="1" si="207">INDIRECT("'"&amp;$A100&amp;"'!AB152")</f>
        <v>0</v>
      </c>
      <c r="C100" s="20">
        <f t="shared" ref="C100" ca="1" si="208">INDIRECT("'"&amp;$A100&amp;"'!AH152")</f>
        <v>0</v>
      </c>
      <c r="D100" s="309"/>
      <c r="E100" s="19">
        <f t="shared" ca="1" si="203"/>
        <v>0</v>
      </c>
      <c r="F100" s="19">
        <f t="shared" ca="1" si="204"/>
        <v>0</v>
      </c>
      <c r="G100" s="46" t="e">
        <f t="shared" ca="1" si="205"/>
        <v>#DIV/0!</v>
      </c>
      <c r="H100" s="19">
        <f t="shared" ca="1" si="206"/>
        <v>0</v>
      </c>
      <c r="I100" s="68" t="e">
        <f t="shared" ca="1" si="144"/>
        <v>#DIV/0!</v>
      </c>
    </row>
    <row r="101" spans="1:9" ht="15" thickBot="1" x14ac:dyDescent="0.4">
      <c r="A101" s="57" t="s">
        <v>2529</v>
      </c>
      <c r="B101" s="53">
        <f t="shared" ref="B101:C101" ca="1" si="209">SUM(B98:B100)</f>
        <v>0</v>
      </c>
      <c r="C101" s="55">
        <f t="shared" ca="1" si="209"/>
        <v>0</v>
      </c>
      <c r="D101" s="45"/>
      <c r="E101" s="42">
        <f t="shared" ref="E101:F101" ca="1" si="210">SUM(E98:E100)</f>
        <v>0</v>
      </c>
      <c r="F101" s="44">
        <f t="shared" ca="1" si="210"/>
        <v>0</v>
      </c>
      <c r="G101" s="43" t="e">
        <f t="shared" ref="G101" ca="1" si="211">SUM(F101/C96*100)</f>
        <v>#DIV/0!</v>
      </c>
      <c r="H101" s="42">
        <f t="shared" ref="H101" ca="1" si="212">SUM(H98:H100)</f>
        <v>0</v>
      </c>
      <c r="I101" s="52" t="e">
        <f t="shared" ca="1" si="144"/>
        <v>#DIV/0!</v>
      </c>
    </row>
    <row r="102" spans="1:9" x14ac:dyDescent="0.35">
      <c r="A102" s="72"/>
      <c r="B102" s="70"/>
      <c r="C102" s="71"/>
      <c r="D102" s="307" t="s">
        <v>2597</v>
      </c>
      <c r="E102" s="47"/>
      <c r="F102" s="49"/>
      <c r="G102" s="48"/>
      <c r="H102" s="47"/>
      <c r="I102" s="69"/>
    </row>
    <row r="103" spans="1:9" x14ac:dyDescent="0.35">
      <c r="A103" s="257" t="s">
        <v>3614</v>
      </c>
      <c r="B103" s="19">
        <f t="shared" ref="B103" ca="1" si="213">INDIRECT("'"&amp;$A103&amp;"'!AB224")</f>
        <v>0</v>
      </c>
      <c r="C103" s="20">
        <f t="shared" ref="C103" ca="1" si="214">INDIRECT("'"&amp;$A103&amp;"'!AH224")</f>
        <v>0</v>
      </c>
      <c r="D103" s="308"/>
      <c r="E103" s="19">
        <f ca="1">INDIRECT("'"&amp;$A103&amp;"'!AP31")</f>
        <v>0</v>
      </c>
      <c r="F103" s="19">
        <f ca="1">INDIRECT("'"&amp;$A103&amp;"'!AM31")</f>
        <v>0</v>
      </c>
      <c r="G103" s="46" t="e">
        <f ca="1">SUM(F103/C103*100)</f>
        <v>#DIV/0!</v>
      </c>
      <c r="H103" s="19">
        <f ca="1">INDIRECT("'"&amp;$A103&amp;"'!AZ31")</f>
        <v>0</v>
      </c>
      <c r="I103" s="68" t="e">
        <f t="shared" ca="1" si="144"/>
        <v>#DIV/0!</v>
      </c>
    </row>
    <row r="104" spans="1:9" x14ac:dyDescent="0.35">
      <c r="A104" s="257" t="s">
        <v>3615</v>
      </c>
      <c r="B104" s="19">
        <f t="shared" ref="B104" ca="1" si="215">INDIRECT("'"&amp;$A104&amp;"'!AB511")</f>
        <v>0</v>
      </c>
      <c r="C104" s="20">
        <f t="shared" ref="C104" ca="1" si="216">INDIRECT("'"&amp;$A104&amp;"'!AH511")</f>
        <v>0</v>
      </c>
      <c r="D104" s="308"/>
      <c r="E104" s="19">
        <f t="shared" ref="E104:E105" ca="1" si="217">INDIRECT("'"&amp;$A104&amp;"'!AP31")</f>
        <v>0</v>
      </c>
      <c r="F104" s="19">
        <f t="shared" ref="F104:F105" ca="1" si="218">INDIRECT("'"&amp;$A104&amp;"'!AM31")</f>
        <v>0</v>
      </c>
      <c r="G104" s="46" t="e">
        <f t="shared" ref="G104:G105" ca="1" si="219">SUM(F104/C104*100)</f>
        <v>#DIV/0!</v>
      </c>
      <c r="H104" s="19">
        <f t="shared" ref="H104:H105" ca="1" si="220">INDIRECT("'"&amp;$A104&amp;"'!AZ31")</f>
        <v>0</v>
      </c>
      <c r="I104" s="68" t="e">
        <f t="shared" ca="1" si="144"/>
        <v>#DIV/0!</v>
      </c>
    </row>
    <row r="105" spans="1:9" x14ac:dyDescent="0.35">
      <c r="A105" s="258" t="s">
        <v>3616</v>
      </c>
      <c r="B105" s="19">
        <f t="shared" ref="B105" ca="1" si="221">INDIRECT("'"&amp;$A105&amp;"'!AB152")</f>
        <v>0</v>
      </c>
      <c r="C105" s="20">
        <f t="shared" ref="C105" ca="1" si="222">INDIRECT("'"&amp;$A105&amp;"'!AH152")</f>
        <v>0</v>
      </c>
      <c r="D105" s="309"/>
      <c r="E105" s="19">
        <f t="shared" ca="1" si="217"/>
        <v>0</v>
      </c>
      <c r="F105" s="19">
        <f t="shared" ca="1" si="218"/>
        <v>0</v>
      </c>
      <c r="G105" s="46" t="e">
        <f t="shared" ca="1" si="219"/>
        <v>#DIV/0!</v>
      </c>
      <c r="H105" s="19">
        <f t="shared" ca="1" si="220"/>
        <v>0</v>
      </c>
      <c r="I105" s="68" t="e">
        <f t="shared" ca="1" si="144"/>
        <v>#DIV/0!</v>
      </c>
    </row>
    <row r="106" spans="1:9" ht="15" thickBot="1" x14ac:dyDescent="0.4">
      <c r="A106" s="57" t="s">
        <v>2529</v>
      </c>
      <c r="B106" s="53">
        <f t="shared" ref="B106:C106" ca="1" si="223">SUM(B103:B105)</f>
        <v>0</v>
      </c>
      <c r="C106" s="55">
        <f t="shared" ca="1" si="223"/>
        <v>0</v>
      </c>
      <c r="D106" s="45"/>
      <c r="E106" s="42">
        <f t="shared" ref="E106:F106" ca="1" si="224">SUM(E103:E105)</f>
        <v>0</v>
      </c>
      <c r="F106" s="44">
        <f t="shared" ca="1" si="224"/>
        <v>0</v>
      </c>
      <c r="G106" s="43" t="e">
        <f t="shared" ref="G106" ca="1" si="225">SUM(F106/C101*100)</f>
        <v>#DIV/0!</v>
      </c>
      <c r="H106" s="42">
        <f t="shared" ref="H106" ca="1" si="226">SUM(H103:H105)</f>
        <v>0</v>
      </c>
      <c r="I106" s="52" t="e">
        <f t="shared" ca="1" si="144"/>
        <v>#DIV/0!</v>
      </c>
    </row>
    <row r="107" spans="1:9" x14ac:dyDescent="0.35">
      <c r="A107" s="72"/>
      <c r="B107" s="70"/>
      <c r="C107" s="71"/>
      <c r="D107" s="307" t="s">
        <v>2588</v>
      </c>
      <c r="E107" s="47"/>
      <c r="F107" s="49"/>
      <c r="G107" s="48"/>
      <c r="H107" s="47"/>
      <c r="I107" s="69"/>
    </row>
    <row r="108" spans="1:9" x14ac:dyDescent="0.35">
      <c r="A108" s="257" t="s">
        <v>3614</v>
      </c>
      <c r="B108" s="19">
        <f t="shared" ref="B108" ca="1" si="227">INDIRECT("'"&amp;$A108&amp;"'!AB224")</f>
        <v>0</v>
      </c>
      <c r="C108" s="20">
        <f t="shared" ref="C108" ca="1" si="228">INDIRECT("'"&amp;$A108&amp;"'!AH224")</f>
        <v>0</v>
      </c>
      <c r="D108" s="308"/>
      <c r="E108" s="19">
        <f ca="1">INDIRECT("'"&amp;$A108&amp;"'!AP32")</f>
        <v>0</v>
      </c>
      <c r="F108" s="19">
        <f ca="1">INDIRECT("'"&amp;$A108&amp;"'!AM32")</f>
        <v>0</v>
      </c>
      <c r="G108" s="46" t="e">
        <f ca="1">SUM(F108/C108*100)</f>
        <v>#DIV/0!</v>
      </c>
      <c r="H108" s="19">
        <f ca="1">INDIRECT("'"&amp;$A108&amp;"'!AZ32")</f>
        <v>0</v>
      </c>
      <c r="I108" s="68" t="e">
        <f t="shared" ca="1" si="144"/>
        <v>#DIV/0!</v>
      </c>
    </row>
    <row r="109" spans="1:9" x14ac:dyDescent="0.35">
      <c r="A109" s="257" t="s">
        <v>3615</v>
      </c>
      <c r="B109" s="19">
        <f t="shared" ref="B109" ca="1" si="229">INDIRECT("'"&amp;$A109&amp;"'!AB511")</f>
        <v>0</v>
      </c>
      <c r="C109" s="20">
        <f t="shared" ref="C109" ca="1" si="230">INDIRECT("'"&amp;$A109&amp;"'!AH511")</f>
        <v>0</v>
      </c>
      <c r="D109" s="308"/>
      <c r="E109" s="19">
        <f t="shared" ref="E109:E110" ca="1" si="231">INDIRECT("'"&amp;$A109&amp;"'!AP32")</f>
        <v>0</v>
      </c>
      <c r="F109" s="19">
        <f t="shared" ref="F109:F110" ca="1" si="232">INDIRECT("'"&amp;$A109&amp;"'!AM32")</f>
        <v>0</v>
      </c>
      <c r="G109" s="46" t="e">
        <f t="shared" ref="G109:G110" ca="1" si="233">SUM(F109/C109*100)</f>
        <v>#DIV/0!</v>
      </c>
      <c r="H109" s="19">
        <f t="shared" ref="H109:H110" ca="1" si="234">INDIRECT("'"&amp;$A109&amp;"'!AZ32")</f>
        <v>0</v>
      </c>
      <c r="I109" s="68" t="e">
        <f t="shared" ca="1" si="144"/>
        <v>#DIV/0!</v>
      </c>
    </row>
    <row r="110" spans="1:9" x14ac:dyDescent="0.35">
      <c r="A110" s="258" t="s">
        <v>3616</v>
      </c>
      <c r="B110" s="19">
        <f t="shared" ref="B110" ca="1" si="235">INDIRECT("'"&amp;$A110&amp;"'!AB152")</f>
        <v>0</v>
      </c>
      <c r="C110" s="20">
        <f t="shared" ref="C110" ca="1" si="236">INDIRECT("'"&amp;$A110&amp;"'!AH152")</f>
        <v>0</v>
      </c>
      <c r="D110" s="309"/>
      <c r="E110" s="19">
        <f t="shared" ca="1" si="231"/>
        <v>0</v>
      </c>
      <c r="F110" s="19">
        <f t="shared" ca="1" si="232"/>
        <v>0</v>
      </c>
      <c r="G110" s="46" t="e">
        <f t="shared" ca="1" si="233"/>
        <v>#DIV/0!</v>
      </c>
      <c r="H110" s="19">
        <f t="shared" ca="1" si="234"/>
        <v>0</v>
      </c>
      <c r="I110" s="68" t="e">
        <f t="shared" ca="1" si="144"/>
        <v>#DIV/0!</v>
      </c>
    </row>
    <row r="111" spans="1:9" ht="15" thickBot="1" x14ac:dyDescent="0.4">
      <c r="A111" s="57" t="s">
        <v>2529</v>
      </c>
      <c r="B111" s="53">
        <f t="shared" ref="B111:C111" ca="1" si="237">SUM(B108:B110)</f>
        <v>0</v>
      </c>
      <c r="C111" s="55">
        <f t="shared" ca="1" si="237"/>
        <v>0</v>
      </c>
      <c r="D111" s="45"/>
      <c r="E111" s="42">
        <f t="shared" ref="E111:F111" ca="1" si="238">SUM(E108:E110)</f>
        <v>0</v>
      </c>
      <c r="F111" s="44">
        <f t="shared" ca="1" si="238"/>
        <v>0</v>
      </c>
      <c r="G111" s="43" t="e">
        <f t="shared" ref="G111" ca="1" si="239">SUM(F111/C106*100)</f>
        <v>#DIV/0!</v>
      </c>
      <c r="H111" s="42">
        <f t="shared" ref="H111" ca="1" si="240">SUM(H108:H110)</f>
        <v>0</v>
      </c>
      <c r="I111" s="52" t="e">
        <f t="shared" ca="1" si="144"/>
        <v>#DIV/0!</v>
      </c>
    </row>
    <row r="112" spans="1:9" x14ac:dyDescent="0.35">
      <c r="A112" s="72"/>
      <c r="B112" s="70"/>
      <c r="C112" s="71"/>
      <c r="D112" s="307" t="s">
        <v>2589</v>
      </c>
      <c r="E112" s="47"/>
      <c r="F112" s="49"/>
      <c r="G112" s="48"/>
      <c r="H112" s="47"/>
      <c r="I112" s="69"/>
    </row>
    <row r="113" spans="1:9" x14ac:dyDescent="0.35">
      <c r="A113" s="257" t="s">
        <v>3614</v>
      </c>
      <c r="B113" s="19">
        <f t="shared" ref="B113:B118" ca="1" si="241">INDIRECT("'"&amp;$A113&amp;"'!AB224")</f>
        <v>0</v>
      </c>
      <c r="C113" s="20">
        <f t="shared" ref="C113:C118" ca="1" si="242">INDIRECT("'"&amp;$A113&amp;"'!AH224")</f>
        <v>0</v>
      </c>
      <c r="D113" s="308"/>
      <c r="E113" s="19">
        <f ca="1">INDIRECT("'"&amp;$A113&amp;"'!AP33")</f>
        <v>0</v>
      </c>
      <c r="F113" s="19">
        <f ca="1">INDIRECT("'"&amp;$A113&amp;"'!AM33")</f>
        <v>0</v>
      </c>
      <c r="G113" s="46" t="e">
        <f ca="1">SUM(F113/C113*100)</f>
        <v>#DIV/0!</v>
      </c>
      <c r="H113" s="19">
        <f ca="1">INDIRECT("'"&amp;$A113&amp;"'!AZ33")</f>
        <v>0</v>
      </c>
      <c r="I113" s="68" t="e">
        <f t="shared" ca="1" si="144"/>
        <v>#DIV/0!</v>
      </c>
    </row>
    <row r="114" spans="1:9" x14ac:dyDescent="0.35">
      <c r="A114" s="257" t="s">
        <v>3615</v>
      </c>
      <c r="B114" s="19">
        <f t="shared" ref="B114:B119" ca="1" si="243">INDIRECT("'"&amp;$A114&amp;"'!AB511")</f>
        <v>0</v>
      </c>
      <c r="C114" s="20">
        <f t="shared" ref="C114:C119" ca="1" si="244">INDIRECT("'"&amp;$A114&amp;"'!AH511")</f>
        <v>0</v>
      </c>
      <c r="D114" s="308"/>
      <c r="E114" s="19">
        <f t="shared" ref="E114:E115" ca="1" si="245">INDIRECT("'"&amp;$A114&amp;"'!AP33")</f>
        <v>0</v>
      </c>
      <c r="F114" s="19">
        <f t="shared" ref="F114:F115" ca="1" si="246">INDIRECT("'"&amp;$A114&amp;"'!AM33")</f>
        <v>0</v>
      </c>
      <c r="G114" s="46" t="e">
        <f t="shared" ref="G114:G115" ca="1" si="247">SUM(F114/C114*100)</f>
        <v>#DIV/0!</v>
      </c>
      <c r="H114" s="19">
        <f t="shared" ref="H114:H115" ca="1" si="248">INDIRECT("'"&amp;$A114&amp;"'!AZ33")</f>
        <v>0</v>
      </c>
      <c r="I114" s="68" t="e">
        <f t="shared" ca="1" si="144"/>
        <v>#DIV/0!</v>
      </c>
    </row>
    <row r="115" spans="1:9" x14ac:dyDescent="0.35">
      <c r="A115" s="258" t="s">
        <v>3616</v>
      </c>
      <c r="B115" s="19">
        <f t="shared" ref="B115:B120" ca="1" si="249">INDIRECT("'"&amp;$A115&amp;"'!AB152")</f>
        <v>0</v>
      </c>
      <c r="C115" s="20">
        <f t="shared" ref="C115:C120" ca="1" si="250">INDIRECT("'"&amp;$A115&amp;"'!AH152")</f>
        <v>0</v>
      </c>
      <c r="D115" s="309"/>
      <c r="E115" s="19">
        <f t="shared" ca="1" si="245"/>
        <v>0</v>
      </c>
      <c r="F115" s="19">
        <f t="shared" ca="1" si="246"/>
        <v>0</v>
      </c>
      <c r="G115" s="46" t="e">
        <f t="shared" ca="1" si="247"/>
        <v>#DIV/0!</v>
      </c>
      <c r="H115" s="19">
        <f t="shared" ca="1" si="248"/>
        <v>0</v>
      </c>
      <c r="I115" s="68" t="e">
        <f t="shared" ca="1" si="144"/>
        <v>#DIV/0!</v>
      </c>
    </row>
    <row r="116" spans="1:9" ht="15" thickBot="1" x14ac:dyDescent="0.4">
      <c r="A116" s="57" t="s">
        <v>2529</v>
      </c>
      <c r="B116" s="53">
        <f t="shared" ref="B116:C116" ca="1" si="251">SUM(B113:B115)</f>
        <v>0</v>
      </c>
      <c r="C116" s="55">
        <f t="shared" ca="1" si="251"/>
        <v>0</v>
      </c>
      <c r="D116" s="45"/>
      <c r="E116" s="42">
        <f t="shared" ref="E116:F116" ca="1" si="252">SUM(E113:E115)</f>
        <v>0</v>
      </c>
      <c r="F116" s="44">
        <f t="shared" ca="1" si="252"/>
        <v>0</v>
      </c>
      <c r="G116" s="43" t="e">
        <f t="shared" ref="G116" ca="1" si="253">SUM(F116/C111*100)</f>
        <v>#DIV/0!</v>
      </c>
      <c r="H116" s="42">
        <f t="shared" ref="H116:H121" ca="1" si="254">SUM(H113:H115)</f>
        <v>0</v>
      </c>
      <c r="I116" s="52" t="e">
        <f t="shared" ca="1" si="144"/>
        <v>#DIV/0!</v>
      </c>
    </row>
    <row r="117" spans="1:9" x14ac:dyDescent="0.35">
      <c r="A117" s="72"/>
      <c r="B117" s="70"/>
      <c r="C117" s="71"/>
      <c r="D117" s="307" t="s">
        <v>2530</v>
      </c>
      <c r="E117" s="47"/>
      <c r="F117" s="49"/>
      <c r="G117" s="48"/>
      <c r="H117" s="47"/>
      <c r="I117" s="69"/>
    </row>
    <row r="118" spans="1:9" x14ac:dyDescent="0.35">
      <c r="A118" s="257" t="s">
        <v>3614</v>
      </c>
      <c r="B118" s="19">
        <f t="shared" ca="1" si="241"/>
        <v>0</v>
      </c>
      <c r="C118" s="20">
        <f t="shared" ca="1" si="242"/>
        <v>0</v>
      </c>
      <c r="D118" s="308"/>
      <c r="E118" s="19">
        <f ca="1">INDIRECT("'"&amp;$A118&amp;"'!AP34")</f>
        <v>0</v>
      </c>
      <c r="F118" s="19">
        <f ca="1">INDIRECT("'"&amp;$A118&amp;"'!AM34")</f>
        <v>0</v>
      </c>
      <c r="G118" s="46" t="e">
        <f ca="1">SUM(F118/C118*100)</f>
        <v>#DIV/0!</v>
      </c>
      <c r="H118" s="19">
        <f ca="1">INDIRECT("'"&amp;$A118&amp;"'!AZ34")</f>
        <v>0</v>
      </c>
      <c r="I118" s="68" t="e">
        <f t="shared" ca="1" si="144"/>
        <v>#DIV/0!</v>
      </c>
    </row>
    <row r="119" spans="1:9" x14ac:dyDescent="0.35">
      <c r="A119" s="257" t="s">
        <v>3615</v>
      </c>
      <c r="B119" s="19">
        <f t="shared" ca="1" si="243"/>
        <v>0</v>
      </c>
      <c r="C119" s="20">
        <f t="shared" ca="1" si="244"/>
        <v>0</v>
      </c>
      <c r="D119" s="308"/>
      <c r="E119" s="19">
        <f t="shared" ref="E119:E120" ca="1" si="255">INDIRECT("'"&amp;$A119&amp;"'!AP34")</f>
        <v>0</v>
      </c>
      <c r="F119" s="19">
        <f t="shared" ref="F119:F120" ca="1" si="256">INDIRECT("'"&amp;$A119&amp;"'!AM34")</f>
        <v>0</v>
      </c>
      <c r="G119" s="46" t="e">
        <f t="shared" ref="G119:G120" ca="1" si="257">SUM(F119/C119*100)</f>
        <v>#DIV/0!</v>
      </c>
      <c r="H119" s="19">
        <f t="shared" ref="H119:H120" ca="1" si="258">INDIRECT("'"&amp;$A119&amp;"'!AZ34")</f>
        <v>0</v>
      </c>
      <c r="I119" s="68" t="e">
        <f t="shared" ca="1" si="144"/>
        <v>#DIV/0!</v>
      </c>
    </row>
    <row r="120" spans="1:9" x14ac:dyDescent="0.35">
      <c r="A120" s="258" t="s">
        <v>3616</v>
      </c>
      <c r="B120" s="19">
        <f t="shared" ca="1" si="249"/>
        <v>0</v>
      </c>
      <c r="C120" s="20">
        <f t="shared" ca="1" si="250"/>
        <v>0</v>
      </c>
      <c r="D120" s="309"/>
      <c r="E120" s="19">
        <f t="shared" ca="1" si="255"/>
        <v>0</v>
      </c>
      <c r="F120" s="19">
        <f t="shared" ca="1" si="256"/>
        <v>0</v>
      </c>
      <c r="G120" s="46" t="e">
        <f t="shared" ca="1" si="257"/>
        <v>#DIV/0!</v>
      </c>
      <c r="H120" s="19">
        <f t="shared" ca="1" si="258"/>
        <v>0</v>
      </c>
      <c r="I120" s="68" t="e">
        <f t="shared" ca="1" si="144"/>
        <v>#DIV/0!</v>
      </c>
    </row>
    <row r="121" spans="1:9" ht="15" thickBot="1" x14ac:dyDescent="0.4">
      <c r="A121" s="57" t="s">
        <v>2529</v>
      </c>
      <c r="B121" s="53">
        <f t="shared" ref="B121:C121" ca="1" si="259">SUM(B118:B120)</f>
        <v>0</v>
      </c>
      <c r="C121" s="55">
        <f t="shared" ca="1" si="259"/>
        <v>0</v>
      </c>
      <c r="D121" s="45"/>
      <c r="E121" s="42">
        <f t="shared" ref="E121:F121" ca="1" si="260">SUM(E118:E120)</f>
        <v>0</v>
      </c>
      <c r="F121" s="44">
        <f t="shared" ca="1" si="260"/>
        <v>0</v>
      </c>
      <c r="G121" s="43" t="e">
        <f t="shared" ref="G121" ca="1" si="261">SUM(F121/C116*100)</f>
        <v>#DIV/0!</v>
      </c>
      <c r="H121" s="42">
        <f t="shared" ca="1" si="254"/>
        <v>0</v>
      </c>
      <c r="I121" s="52" t="e">
        <f t="shared" ca="1" si="144"/>
        <v>#DIV/0!</v>
      </c>
    </row>
  </sheetData>
  <mergeCells count="25">
    <mergeCell ref="D32:D35"/>
    <mergeCell ref="D37:D40"/>
    <mergeCell ref="A4:I4"/>
    <mergeCell ref="A2:I2"/>
    <mergeCell ref="D12:D15"/>
    <mergeCell ref="D7:D10"/>
    <mergeCell ref="D22:D25"/>
    <mergeCell ref="D27:D30"/>
    <mergeCell ref="D17:D20"/>
    <mergeCell ref="D112:D115"/>
    <mergeCell ref="D117:D120"/>
    <mergeCell ref="D67:D70"/>
    <mergeCell ref="D42:D45"/>
    <mergeCell ref="D52:D55"/>
    <mergeCell ref="D47:D50"/>
    <mergeCell ref="D57:D60"/>
    <mergeCell ref="D62:D65"/>
    <mergeCell ref="D97:D100"/>
    <mergeCell ref="D102:D105"/>
    <mergeCell ref="D107:D110"/>
    <mergeCell ref="D72:D75"/>
    <mergeCell ref="D77:D80"/>
    <mergeCell ref="D82:D85"/>
    <mergeCell ref="D87:D90"/>
    <mergeCell ref="D92:D95"/>
  </mergeCells>
  <printOptions horizontalCentered="1"/>
  <pageMargins left="0.39370078740157483" right="0.39370078740157483" top="0.39370078740157483" bottom="0.39370078740157483" header="0.31496062992125984" footer="0.51181102362204722"/>
  <pageSetup paperSize="8" fitToHeight="4" orientation="landscape" r:id="rId1"/>
  <headerFooter alignWithMargins="0"/>
  <rowBreaks count="2" manualBreakCount="2">
    <brk id="26" max="16383" man="1"/>
    <brk id="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02"/>
  <sheetViews>
    <sheetView topLeftCell="A88" zoomScaleNormal="100" workbookViewId="0">
      <selection activeCell="A4" sqref="A4"/>
    </sheetView>
  </sheetViews>
  <sheetFormatPr defaultColWidth="9.1796875" defaultRowHeight="14.5" x14ac:dyDescent="0.35"/>
  <cols>
    <col min="1" max="1" width="32.453125" style="4" customWidth="1"/>
    <col min="2" max="2" width="12.7265625" style="4" customWidth="1"/>
    <col min="3" max="3" width="15.7265625" style="4" customWidth="1"/>
    <col min="4" max="4" width="20.7265625" style="4" customWidth="1"/>
    <col min="5" max="9" width="15.7265625" style="4" customWidth="1"/>
    <col min="10" max="10" width="15.7265625" style="85" customWidth="1"/>
    <col min="11" max="14" width="15.7265625" style="84" customWidth="1"/>
    <col min="15" max="15" width="4.81640625" style="3" customWidth="1"/>
    <col min="16" max="16" width="8.54296875" style="3" bestFit="1" customWidth="1"/>
    <col min="17" max="17" width="6.54296875" style="3" bestFit="1" customWidth="1"/>
    <col min="18" max="18" width="3.7265625" style="3" customWidth="1"/>
    <col min="19" max="16384" width="9.1796875" style="3"/>
  </cols>
  <sheetData>
    <row r="2" spans="1:20" x14ac:dyDescent="0.25">
      <c r="A2" s="320" t="s">
        <v>2551</v>
      </c>
      <c r="B2" s="320"/>
      <c r="C2" s="320"/>
      <c r="D2" s="320"/>
      <c r="E2" s="320"/>
      <c r="F2" s="320"/>
      <c r="G2" s="320"/>
      <c r="H2" s="320"/>
      <c r="I2" s="320"/>
      <c r="J2" s="117"/>
      <c r="K2" s="116"/>
      <c r="L2" s="116"/>
      <c r="M2" s="116"/>
      <c r="N2" s="116"/>
      <c r="O2" s="82"/>
      <c r="P2" s="82"/>
      <c r="Q2" s="82"/>
      <c r="R2" s="82"/>
      <c r="S2" s="82"/>
      <c r="T2" s="82"/>
    </row>
    <row r="3" spans="1:20" x14ac:dyDescent="0.25">
      <c r="A3" s="259"/>
      <c r="B3" s="264"/>
      <c r="C3" s="264"/>
      <c r="D3" s="264"/>
      <c r="E3" s="264"/>
      <c r="F3" s="264"/>
      <c r="G3" s="264"/>
      <c r="H3" s="264"/>
      <c r="I3" s="264"/>
      <c r="J3" s="117"/>
      <c r="K3" s="116"/>
      <c r="L3" s="116"/>
      <c r="M3" s="116"/>
      <c r="N3" s="116"/>
      <c r="O3" s="82"/>
      <c r="P3" s="82"/>
      <c r="Q3" s="82"/>
      <c r="R3" s="82"/>
      <c r="S3" s="82"/>
      <c r="T3" s="82"/>
    </row>
    <row r="4" spans="1:20" s="77" customFormat="1" ht="30" customHeight="1" x14ac:dyDescent="0.25">
      <c r="A4" s="40" t="s">
        <v>2550</v>
      </c>
      <c r="B4" s="40"/>
      <c r="C4" s="40"/>
      <c r="D4" s="40"/>
      <c r="E4" s="40"/>
      <c r="F4" s="40"/>
      <c r="G4" s="40"/>
      <c r="H4" s="40"/>
      <c r="I4" s="40"/>
      <c r="J4" s="115"/>
      <c r="K4" s="114"/>
      <c r="L4" s="114"/>
      <c r="M4" s="114"/>
      <c r="N4" s="113"/>
      <c r="O4" s="78"/>
      <c r="P4" s="78"/>
      <c r="Q4" s="78"/>
      <c r="R4" s="78"/>
      <c r="S4" s="78"/>
      <c r="T4" s="78"/>
    </row>
    <row r="5" spans="1:20" s="77" customFormat="1" x14ac:dyDescent="0.25">
      <c r="A5" s="40"/>
      <c r="B5" s="40"/>
      <c r="C5" s="40"/>
      <c r="D5" s="81"/>
      <c r="E5" s="40"/>
      <c r="F5" s="40"/>
      <c r="G5" s="40"/>
      <c r="H5" s="40"/>
      <c r="I5" s="40"/>
      <c r="J5" s="115"/>
      <c r="K5" s="114"/>
      <c r="L5" s="114"/>
      <c r="M5" s="114"/>
      <c r="N5" s="113"/>
      <c r="O5" s="78"/>
      <c r="P5" s="78"/>
      <c r="Q5" s="78"/>
      <c r="R5" s="78"/>
      <c r="S5" s="78"/>
      <c r="T5" s="78"/>
    </row>
    <row r="6" spans="1:20" s="5" customFormat="1" ht="43.5" x14ac:dyDescent="0.35">
      <c r="A6" s="111" t="s">
        <v>2515</v>
      </c>
      <c r="B6" s="111" t="s">
        <v>2544</v>
      </c>
      <c r="C6" s="112" t="s">
        <v>2549</v>
      </c>
      <c r="D6" s="112" t="s">
        <v>2548</v>
      </c>
      <c r="E6" s="111" t="s">
        <v>2541</v>
      </c>
      <c r="F6" s="112" t="s">
        <v>2540</v>
      </c>
      <c r="G6" s="111" t="s">
        <v>2539</v>
      </c>
      <c r="H6" s="111" t="s">
        <v>2538</v>
      </c>
      <c r="I6" s="111" t="s">
        <v>2537</v>
      </c>
      <c r="J6" s="109"/>
      <c r="K6" s="105"/>
      <c r="L6" s="105"/>
      <c r="M6" s="105"/>
      <c r="N6" s="105"/>
    </row>
    <row r="7" spans="1:20" s="5" customFormat="1" ht="8.15" customHeight="1" x14ac:dyDescent="0.35">
      <c r="A7" s="87"/>
      <c r="B7" s="87"/>
      <c r="C7" s="110"/>
      <c r="D7" s="336" t="s">
        <v>2534</v>
      </c>
      <c r="E7" s="87"/>
      <c r="F7" s="110"/>
      <c r="G7" s="87"/>
      <c r="H7" s="87"/>
      <c r="I7" s="87"/>
      <c r="J7" s="109"/>
      <c r="K7" s="105"/>
      <c r="L7" s="105"/>
      <c r="M7" s="105"/>
      <c r="N7" s="105"/>
    </row>
    <row r="8" spans="1:20" x14ac:dyDescent="0.35">
      <c r="A8" s="96" t="s">
        <v>3631</v>
      </c>
      <c r="B8" s="19">
        <f ca="1">INDIRECT("'"&amp;$A8&amp;"'!AW39")</f>
        <v>0</v>
      </c>
      <c r="C8" s="19">
        <f ca="1">INDIRECT("'"&amp;$A8&amp;"'!AM35")</f>
        <v>0</v>
      </c>
      <c r="D8" s="337"/>
      <c r="E8" s="19">
        <f ca="1">INDIRECT("'"&amp;$A8&amp;"'!AP8")</f>
        <v>0</v>
      </c>
      <c r="F8" s="19">
        <f ca="1">INDIRECT("'"&amp;$A8&amp;"'!AM8")</f>
        <v>0</v>
      </c>
      <c r="G8" s="95" t="e">
        <f ca="1">SUM(F8/C8*100)</f>
        <v>#DIV/0!</v>
      </c>
      <c r="H8" s="19">
        <f ca="1">INDIRECT("'"&amp;$A8&amp;"'!AZ8")</f>
        <v>0</v>
      </c>
      <c r="I8" s="108" t="e">
        <f ca="1">SUM(H8/B8*100)</f>
        <v>#DIV/0!</v>
      </c>
      <c r="O8" s="3" t="s">
        <v>2487</v>
      </c>
      <c r="P8" s="24" t="s">
        <v>2487</v>
      </c>
      <c r="Q8" s="3" t="s">
        <v>2487</v>
      </c>
      <c r="R8" s="3" t="s">
        <v>2487</v>
      </c>
    </row>
    <row r="9" spans="1:20" x14ac:dyDescent="0.35">
      <c r="A9" s="96" t="s">
        <v>3632</v>
      </c>
      <c r="B9" s="19">
        <f ca="1">INDIRECT("'"&amp;$A9&amp;"'!AW39")</f>
        <v>0</v>
      </c>
      <c r="C9" s="19">
        <f ca="1">INDIRECT("'"&amp;$A9&amp;"'!AM35")</f>
        <v>0</v>
      </c>
      <c r="D9" s="338"/>
      <c r="E9" s="19">
        <f ca="1">INDIRECT("'"&amp;$A9&amp;"'!AP8")</f>
        <v>0</v>
      </c>
      <c r="F9" s="19">
        <f ca="1">INDIRECT("'"&amp;$A9&amp;"'!AM8")</f>
        <v>0</v>
      </c>
      <c r="G9" s="95" t="e">
        <f ca="1">SUM(F9/C9*100)</f>
        <v>#DIV/0!</v>
      </c>
      <c r="H9" s="19">
        <f ca="1">INDIRECT("'"&amp;$A9&amp;"'!AZ8")</f>
        <v>0</v>
      </c>
      <c r="I9" s="108" t="e">
        <f ca="1">SUM(H9/B9*100)</f>
        <v>#DIV/0!</v>
      </c>
      <c r="O9" s="3" t="s">
        <v>2487</v>
      </c>
      <c r="P9" s="24" t="s">
        <v>2487</v>
      </c>
      <c r="Q9" s="3" t="s">
        <v>2487</v>
      </c>
      <c r="R9" s="3" t="s">
        <v>2487</v>
      </c>
    </row>
    <row r="10" spans="1:20" s="5" customFormat="1" x14ac:dyDescent="0.25">
      <c r="A10" s="94" t="s">
        <v>2529</v>
      </c>
      <c r="B10" s="91">
        <f ca="1">SUM(B8:B9)</f>
        <v>0</v>
      </c>
      <c r="C10" s="92">
        <f ca="1">SUM(C8:C9)</f>
        <v>0</v>
      </c>
      <c r="D10" s="93"/>
      <c r="E10" s="91">
        <f ca="1">SUM(E8:E9)</f>
        <v>0</v>
      </c>
      <c r="F10" s="92">
        <f ca="1">SUM(F8:F9)</f>
        <v>0</v>
      </c>
      <c r="G10" s="104" t="e">
        <f ca="1">SUM(F10/C10*100)</f>
        <v>#DIV/0!</v>
      </c>
      <c r="H10" s="91">
        <f ca="1">SUM(H8:H9)</f>
        <v>0</v>
      </c>
      <c r="I10" s="104" t="e">
        <f ca="1">SUM(H10/B10*100)</f>
        <v>#DIV/0!</v>
      </c>
      <c r="J10" s="107"/>
      <c r="K10" s="106"/>
      <c r="L10" s="105"/>
      <c r="M10" s="105"/>
      <c r="N10" s="105"/>
      <c r="O10" s="3" t="s">
        <v>2487</v>
      </c>
      <c r="P10" s="3" t="s">
        <v>2487</v>
      </c>
      <c r="Q10" s="3" t="s">
        <v>2487</v>
      </c>
      <c r="R10" s="3" t="s">
        <v>2487</v>
      </c>
    </row>
    <row r="11" spans="1:20" s="60" customFormat="1" ht="8.15" customHeight="1" x14ac:dyDescent="0.25">
      <c r="A11" s="100"/>
      <c r="B11" s="98"/>
      <c r="C11" s="99"/>
      <c r="D11" s="333" t="s">
        <v>2535</v>
      </c>
      <c r="E11" s="87"/>
      <c r="F11" s="110"/>
      <c r="G11" s="97"/>
      <c r="H11" s="98"/>
      <c r="I11" s="97"/>
      <c r="J11" s="89"/>
      <c r="K11" s="88"/>
      <c r="L11" s="86"/>
      <c r="M11" s="87"/>
      <c r="N11" s="86"/>
      <c r="O11" s="61"/>
      <c r="P11" s="61"/>
      <c r="Q11" s="61"/>
      <c r="R11" s="61"/>
    </row>
    <row r="12" spans="1:20" s="60" customFormat="1" x14ac:dyDescent="0.35">
      <c r="A12" s="96" t="s">
        <v>3631</v>
      </c>
      <c r="B12" s="19">
        <f ca="1">INDIRECT("'"&amp;$A12&amp;"'!AW39")</f>
        <v>0</v>
      </c>
      <c r="C12" s="19">
        <f ca="1">INDIRECT("'"&amp;$A12&amp;"'!AM35")</f>
        <v>0</v>
      </c>
      <c r="D12" s="334"/>
      <c r="E12" s="19">
        <f ca="1">INDIRECT("'"&amp;$A12&amp;"'!AP9")</f>
        <v>0</v>
      </c>
      <c r="F12" s="19">
        <f ca="1">INDIRECT("'"&amp;$A12&amp;"'!AM9")</f>
        <v>0</v>
      </c>
      <c r="G12" s="95" t="e">
        <f ca="1">SUM(F12/C8*100)</f>
        <v>#DIV/0!</v>
      </c>
      <c r="H12" s="19">
        <f ca="1">INDIRECT("'"&amp;$A12&amp;"'!AZ9")</f>
        <v>0</v>
      </c>
      <c r="I12" s="95" t="e">
        <f ca="1">SUM(H12/B8*100)</f>
        <v>#DIV/0!</v>
      </c>
      <c r="J12" s="89"/>
      <c r="K12" s="88"/>
      <c r="L12" s="86"/>
      <c r="M12" s="87"/>
      <c r="N12" s="86"/>
      <c r="O12" s="61"/>
      <c r="P12" s="61"/>
      <c r="Q12" s="61"/>
      <c r="R12" s="61"/>
    </row>
    <row r="13" spans="1:20" s="60" customFormat="1" x14ac:dyDescent="0.35">
      <c r="A13" s="96" t="s">
        <v>3632</v>
      </c>
      <c r="B13" s="19">
        <f ca="1">INDIRECT("'"&amp;$A13&amp;"'!AW39")</f>
        <v>0</v>
      </c>
      <c r="C13" s="19">
        <f ca="1">INDIRECT("'"&amp;$A13&amp;"'!AM35")</f>
        <v>0</v>
      </c>
      <c r="D13" s="335"/>
      <c r="E13" s="19">
        <f ca="1">INDIRECT("'"&amp;$A13&amp;"'!AP9")</f>
        <v>0</v>
      </c>
      <c r="F13" s="19">
        <f ca="1">INDIRECT("'"&amp;$A13&amp;"'!AM9")</f>
        <v>0</v>
      </c>
      <c r="G13" s="95" t="e">
        <f ca="1">SUM(F13/C9*100)</f>
        <v>#DIV/0!</v>
      </c>
      <c r="H13" s="19">
        <f ca="1">INDIRECT("'"&amp;$A13&amp;"'!AZ9")</f>
        <v>0</v>
      </c>
      <c r="I13" s="95" t="e">
        <f ca="1">SUM(H13/B9*100)</f>
        <v>#DIV/0!</v>
      </c>
      <c r="J13" s="89"/>
      <c r="K13" s="88"/>
      <c r="L13" s="86"/>
      <c r="M13" s="87"/>
      <c r="N13" s="86"/>
      <c r="O13" s="61"/>
      <c r="P13" s="61"/>
      <c r="Q13" s="61"/>
      <c r="R13" s="61"/>
    </row>
    <row r="14" spans="1:20" s="60" customFormat="1" x14ac:dyDescent="0.25">
      <c r="A14" s="94" t="s">
        <v>2529</v>
      </c>
      <c r="B14" s="91">
        <f ca="1">SUM(B12:B13)</f>
        <v>0</v>
      </c>
      <c r="C14" s="92">
        <f ca="1">SUM(C12:C13)</f>
        <v>0</v>
      </c>
      <c r="D14" s="93"/>
      <c r="E14" s="91">
        <f t="shared" ref="E14:F14" ca="1" si="0">SUM(E12:E13)</f>
        <v>0</v>
      </c>
      <c r="F14" s="92">
        <f t="shared" ca="1" si="0"/>
        <v>0</v>
      </c>
      <c r="G14" s="104" t="e">
        <f ca="1">SUM(F14/C10*100)</f>
        <v>#DIV/0!</v>
      </c>
      <c r="H14" s="91">
        <f ca="1">SUM(H12:H13)</f>
        <v>0</v>
      </c>
      <c r="I14" s="104" t="e">
        <f ca="1">SUM(H14/B10*100)</f>
        <v>#DIV/0!</v>
      </c>
      <c r="J14" s="89"/>
      <c r="K14" s="88"/>
      <c r="L14" s="86"/>
      <c r="M14" s="87"/>
      <c r="N14" s="86"/>
      <c r="O14" s="61"/>
      <c r="P14" s="61"/>
      <c r="Q14" s="61"/>
      <c r="R14" s="61"/>
    </row>
    <row r="15" spans="1:20" s="60" customFormat="1" ht="8.15" customHeight="1" x14ac:dyDescent="0.25">
      <c r="A15" s="100"/>
      <c r="B15" s="98"/>
      <c r="C15" s="99"/>
      <c r="D15" s="333" t="s">
        <v>2536</v>
      </c>
      <c r="E15" s="87"/>
      <c r="F15" s="110"/>
      <c r="G15" s="97"/>
      <c r="H15" s="98"/>
      <c r="I15" s="97"/>
      <c r="J15" s="89"/>
      <c r="K15" s="88"/>
      <c r="L15" s="86"/>
      <c r="M15" s="87"/>
      <c r="N15" s="86"/>
      <c r="O15" s="61"/>
      <c r="P15" s="61"/>
      <c r="Q15" s="61"/>
      <c r="R15" s="61"/>
    </row>
    <row r="16" spans="1:20" s="60" customFormat="1" x14ac:dyDescent="0.35">
      <c r="A16" s="96" t="s">
        <v>3631</v>
      </c>
      <c r="B16" s="19">
        <f ca="1">INDIRECT("'"&amp;$A16&amp;"'!AW39")</f>
        <v>0</v>
      </c>
      <c r="C16" s="19">
        <f ca="1">INDIRECT("'"&amp;$A16&amp;"'!AM35")</f>
        <v>0</v>
      </c>
      <c r="D16" s="334"/>
      <c r="E16" s="19">
        <f ca="1">INDIRECT("'"&amp;$A16&amp;"'!AP10")</f>
        <v>0</v>
      </c>
      <c r="F16" s="19">
        <f ca="1">INDIRECT("'"&amp;$A16&amp;"'!AM10")</f>
        <v>0</v>
      </c>
      <c r="G16" s="95" t="e">
        <f ca="1">SUM(F16/C16*100)</f>
        <v>#DIV/0!</v>
      </c>
      <c r="H16" s="19">
        <f ca="1">INDIRECT("'"&amp;$A16&amp;"'!AZ10")</f>
        <v>0</v>
      </c>
      <c r="I16" s="95" t="e">
        <f ca="1">SUM(H16/B12*100)</f>
        <v>#DIV/0!</v>
      </c>
      <c r="J16" s="89"/>
      <c r="K16" s="88"/>
      <c r="L16" s="86"/>
      <c r="M16" s="87"/>
      <c r="N16" s="86"/>
      <c r="O16" s="61"/>
      <c r="P16" s="61"/>
      <c r="Q16" s="61"/>
      <c r="R16" s="61"/>
    </row>
    <row r="17" spans="1:18" s="60" customFormat="1" x14ac:dyDescent="0.35">
      <c r="A17" s="96" t="s">
        <v>3632</v>
      </c>
      <c r="B17" s="19">
        <f ca="1">INDIRECT("'"&amp;$A17&amp;"'!AW39")</f>
        <v>0</v>
      </c>
      <c r="C17" s="19">
        <f ca="1">INDIRECT("'"&amp;$A17&amp;"'!AM35")</f>
        <v>0</v>
      </c>
      <c r="D17" s="335"/>
      <c r="E17" s="19">
        <f ca="1">INDIRECT("'"&amp;$A17&amp;"'!AP10")</f>
        <v>0</v>
      </c>
      <c r="F17" s="19">
        <f ca="1">INDIRECT("'"&amp;$A17&amp;"'!AM10")</f>
        <v>0</v>
      </c>
      <c r="G17" s="95" t="e">
        <f ca="1">SUM(F17/C17*100)</f>
        <v>#DIV/0!</v>
      </c>
      <c r="H17" s="19">
        <f ca="1">INDIRECT("'"&amp;$A17&amp;"'!AZ10")</f>
        <v>0</v>
      </c>
      <c r="I17" s="95" t="e">
        <f ca="1">SUM(H17/B13*100)</f>
        <v>#DIV/0!</v>
      </c>
      <c r="J17" s="89"/>
      <c r="K17" s="88"/>
      <c r="L17" s="86"/>
      <c r="M17" s="87"/>
      <c r="N17" s="86"/>
      <c r="O17" s="61"/>
      <c r="P17" s="61"/>
      <c r="Q17" s="61"/>
      <c r="R17" s="61"/>
    </row>
    <row r="18" spans="1:18" s="60" customFormat="1" x14ac:dyDescent="0.35">
      <c r="A18" s="94" t="s">
        <v>2529</v>
      </c>
      <c r="B18" s="91">
        <f ca="1">SUM(B16:B17)</f>
        <v>0</v>
      </c>
      <c r="C18" s="92">
        <f ca="1">SUM(C16:C17)</f>
        <v>0</v>
      </c>
      <c r="D18" s="93"/>
      <c r="E18" s="91">
        <f t="shared" ref="E18:F18" ca="1" si="1">SUM(E16:E17)</f>
        <v>0</v>
      </c>
      <c r="F18" s="92">
        <f t="shared" ca="1" si="1"/>
        <v>0</v>
      </c>
      <c r="G18" s="90" t="e">
        <f ca="1">SUM(F18/C18*100)</f>
        <v>#DIV/0!</v>
      </c>
      <c r="H18" s="91">
        <f ca="1">SUM(H16:H17)</f>
        <v>0</v>
      </c>
      <c r="I18" s="90" t="e">
        <f ca="1">SUM(H18/B14*100)</f>
        <v>#DIV/0!</v>
      </c>
      <c r="J18" s="89"/>
      <c r="K18" s="88"/>
      <c r="L18" s="86"/>
      <c r="M18" s="87"/>
      <c r="N18" s="86"/>
      <c r="O18" s="61"/>
      <c r="P18" s="61"/>
      <c r="Q18" s="61"/>
      <c r="R18" s="61"/>
    </row>
    <row r="19" spans="1:18" s="60" customFormat="1" ht="8.15" customHeight="1" x14ac:dyDescent="0.25">
      <c r="A19" s="100"/>
      <c r="B19" s="98"/>
      <c r="C19" s="99"/>
      <c r="D19" s="333" t="s">
        <v>2533</v>
      </c>
      <c r="E19" s="87"/>
      <c r="F19" s="110"/>
      <c r="G19" s="97"/>
      <c r="H19" s="98"/>
      <c r="I19" s="97"/>
      <c r="J19" s="89"/>
      <c r="K19" s="88"/>
      <c r="L19" s="86"/>
      <c r="M19" s="87"/>
      <c r="N19" s="86"/>
      <c r="O19" s="61"/>
      <c r="P19" s="61"/>
      <c r="Q19" s="61"/>
      <c r="R19" s="61"/>
    </row>
    <row r="20" spans="1:18" s="60" customFormat="1" ht="15" customHeight="1" x14ac:dyDescent="0.35">
      <c r="A20" s="96" t="s">
        <v>3631</v>
      </c>
      <c r="B20" s="19">
        <f ca="1">INDIRECT("'"&amp;$A20&amp;"'!AW39")</f>
        <v>0</v>
      </c>
      <c r="C20" s="19">
        <f ca="1">INDIRECT("'"&amp;$A20&amp;"'!AM35")</f>
        <v>0</v>
      </c>
      <c r="D20" s="334"/>
      <c r="E20" s="19">
        <f ca="1">INDIRECT("'"&amp;$A20&amp;"'!AP11")</f>
        <v>0</v>
      </c>
      <c r="F20" s="19">
        <f ca="1">INDIRECT("'"&amp;$A20&amp;"'!AM11")</f>
        <v>0</v>
      </c>
      <c r="G20" s="95" t="e">
        <f ca="1">SUM(F20/C20*100)</f>
        <v>#DIV/0!</v>
      </c>
      <c r="H20" s="19">
        <f ca="1">INDIRECT("'"&amp;$A20&amp;"'!AZ11")</f>
        <v>0</v>
      </c>
      <c r="I20" s="95" t="e">
        <f ca="1">SUM(H20/B16*100)</f>
        <v>#DIV/0!</v>
      </c>
      <c r="J20" s="89"/>
      <c r="K20" s="88"/>
      <c r="L20" s="86"/>
      <c r="M20" s="87"/>
      <c r="N20" s="86"/>
      <c r="O20" s="61"/>
      <c r="P20" s="61"/>
      <c r="Q20" s="61"/>
      <c r="R20" s="61"/>
    </row>
    <row r="21" spans="1:18" s="60" customFormat="1" x14ac:dyDescent="0.35">
      <c r="A21" s="96" t="s">
        <v>3632</v>
      </c>
      <c r="B21" s="19">
        <f ca="1">INDIRECT("'"&amp;$A21&amp;"'!AW39")</f>
        <v>0</v>
      </c>
      <c r="C21" s="19">
        <f ca="1">INDIRECT("'"&amp;$A21&amp;"'!AM35")</f>
        <v>0</v>
      </c>
      <c r="D21" s="335"/>
      <c r="E21" s="19">
        <f ca="1">INDIRECT("'"&amp;$A21&amp;"'!AP11")</f>
        <v>0</v>
      </c>
      <c r="F21" s="19">
        <f ca="1">INDIRECT("'"&amp;$A21&amp;"'!AM11")</f>
        <v>0</v>
      </c>
      <c r="G21" s="95" t="e">
        <f ca="1">SUM(F21/C21*100)</f>
        <v>#DIV/0!</v>
      </c>
      <c r="H21" s="19">
        <f ca="1">INDIRECT("'"&amp;$A21&amp;"'!AZ11")</f>
        <v>0</v>
      </c>
      <c r="I21" s="95" t="e">
        <f ca="1">SUM(H21/B17*100)</f>
        <v>#DIV/0!</v>
      </c>
      <c r="J21" s="89"/>
      <c r="K21" s="88"/>
      <c r="L21" s="86"/>
      <c r="M21" s="87"/>
      <c r="N21" s="86"/>
      <c r="O21" s="61"/>
      <c r="P21" s="61"/>
      <c r="Q21" s="61"/>
      <c r="R21" s="61"/>
    </row>
    <row r="22" spans="1:18" s="60" customFormat="1" x14ac:dyDescent="0.35">
      <c r="A22" s="94" t="s">
        <v>2529</v>
      </c>
      <c r="B22" s="91">
        <f ca="1">SUM(B20:B21)</f>
        <v>0</v>
      </c>
      <c r="C22" s="92">
        <f ca="1">SUM(C20:C21)</f>
        <v>0</v>
      </c>
      <c r="D22" s="93"/>
      <c r="E22" s="91">
        <f t="shared" ref="E22:F22" ca="1" si="2">SUM(E20:E21)</f>
        <v>0</v>
      </c>
      <c r="F22" s="92">
        <f t="shared" ca="1" si="2"/>
        <v>0</v>
      </c>
      <c r="G22" s="90" t="e">
        <f ca="1">SUM(F22/C22*100)</f>
        <v>#DIV/0!</v>
      </c>
      <c r="H22" s="91">
        <f ca="1">SUM(H20:H21)</f>
        <v>0</v>
      </c>
      <c r="I22" s="90" t="e">
        <f ca="1">SUM(H22/B18*100)</f>
        <v>#DIV/0!</v>
      </c>
      <c r="J22" s="89"/>
      <c r="K22" s="88"/>
      <c r="L22" s="86"/>
      <c r="M22" s="87"/>
      <c r="N22" s="86"/>
      <c r="O22" s="61"/>
      <c r="P22" s="61"/>
      <c r="Q22" s="61"/>
      <c r="R22" s="61"/>
    </row>
    <row r="23" spans="1:18" s="60" customFormat="1" ht="8.15" customHeight="1" x14ac:dyDescent="0.25">
      <c r="A23" s="100"/>
      <c r="B23" s="98"/>
      <c r="C23" s="99"/>
      <c r="D23" s="333" t="s">
        <v>2574</v>
      </c>
      <c r="E23" s="87"/>
      <c r="F23" s="110"/>
      <c r="G23" s="97"/>
      <c r="H23" s="98"/>
      <c r="I23" s="97"/>
      <c r="J23" s="89"/>
      <c r="K23" s="88"/>
      <c r="L23" s="86"/>
      <c r="M23" s="87"/>
      <c r="N23" s="86"/>
      <c r="O23" s="61"/>
      <c r="P23" s="61"/>
      <c r="Q23" s="61"/>
      <c r="R23" s="61"/>
    </row>
    <row r="24" spans="1:18" s="60" customFormat="1" ht="15" customHeight="1" x14ac:dyDescent="0.35">
      <c r="A24" s="96" t="s">
        <v>3631</v>
      </c>
      <c r="B24" s="19">
        <f ca="1">INDIRECT("'"&amp;$A24&amp;"'!AW39")</f>
        <v>0</v>
      </c>
      <c r="C24" s="19">
        <f ca="1">INDIRECT("'"&amp;$A24&amp;"'!AM35")</f>
        <v>0</v>
      </c>
      <c r="D24" s="334"/>
      <c r="E24" s="19">
        <f ca="1">INDIRECT("'"&amp;$A24&amp;"'!AP12")</f>
        <v>0</v>
      </c>
      <c r="F24" s="19">
        <f ca="1">INDIRECT("'"&amp;$A24&amp;"'!AM12")</f>
        <v>0</v>
      </c>
      <c r="G24" s="95" t="e">
        <f ca="1">SUM(F24/C24*100)</f>
        <v>#DIV/0!</v>
      </c>
      <c r="H24" s="19">
        <f ca="1">INDIRECT("'"&amp;$A24&amp;"'!AZ12")</f>
        <v>0</v>
      </c>
      <c r="I24" s="95" t="e">
        <f ca="1">SUM(H24/B20*100)</f>
        <v>#DIV/0!</v>
      </c>
      <c r="J24" s="89"/>
      <c r="K24" s="88"/>
      <c r="L24" s="86"/>
      <c r="M24" s="87"/>
      <c r="N24" s="86"/>
      <c r="O24" s="61"/>
      <c r="P24" s="61"/>
      <c r="Q24" s="61"/>
      <c r="R24" s="61"/>
    </row>
    <row r="25" spans="1:18" s="60" customFormat="1" x14ac:dyDescent="0.35">
      <c r="A25" s="96" t="s">
        <v>3632</v>
      </c>
      <c r="B25" s="19">
        <f ca="1">INDIRECT("'"&amp;$A25&amp;"'!AW39")</f>
        <v>0</v>
      </c>
      <c r="C25" s="19">
        <f ca="1">INDIRECT("'"&amp;$A25&amp;"'!AM35")</f>
        <v>0</v>
      </c>
      <c r="D25" s="335"/>
      <c r="E25" s="19">
        <f ca="1">INDIRECT("'"&amp;$A25&amp;"'!AP12")</f>
        <v>0</v>
      </c>
      <c r="F25" s="19">
        <f ca="1">INDIRECT("'"&amp;$A25&amp;"'!AM12")</f>
        <v>0</v>
      </c>
      <c r="G25" s="95" t="e">
        <f ca="1">SUM(F25/C25*100)</f>
        <v>#DIV/0!</v>
      </c>
      <c r="H25" s="19">
        <f ca="1">INDIRECT("'"&amp;$A25&amp;"'!AZ12")</f>
        <v>0</v>
      </c>
      <c r="I25" s="95" t="e">
        <f ca="1">SUM(H25/B21*100)</f>
        <v>#DIV/0!</v>
      </c>
      <c r="J25" s="89"/>
      <c r="K25" s="88"/>
      <c r="L25" s="86"/>
      <c r="M25" s="87"/>
      <c r="N25" s="86"/>
      <c r="O25" s="61"/>
      <c r="P25" s="61"/>
      <c r="Q25" s="61"/>
      <c r="R25" s="61"/>
    </row>
    <row r="26" spans="1:18" s="60" customFormat="1" x14ac:dyDescent="0.35">
      <c r="A26" s="94" t="s">
        <v>2529</v>
      </c>
      <c r="B26" s="91">
        <f ca="1">SUM(B24:B25)</f>
        <v>0</v>
      </c>
      <c r="C26" s="92">
        <f ca="1">SUM(C24:C25)</f>
        <v>0</v>
      </c>
      <c r="D26" s="93"/>
      <c r="E26" s="91">
        <f t="shared" ref="E26:F26" ca="1" si="3">SUM(E24:E25)</f>
        <v>0</v>
      </c>
      <c r="F26" s="92">
        <f t="shared" ca="1" si="3"/>
        <v>0</v>
      </c>
      <c r="G26" s="90" t="e">
        <f ca="1">SUM(F26/C26*100)</f>
        <v>#DIV/0!</v>
      </c>
      <c r="H26" s="91">
        <f ca="1">SUM(H24:H25)</f>
        <v>0</v>
      </c>
      <c r="I26" s="90" t="e">
        <f ca="1">SUM(H26/B22*100)</f>
        <v>#DIV/0!</v>
      </c>
      <c r="J26" s="89"/>
      <c r="K26" s="88"/>
      <c r="L26" s="86"/>
      <c r="M26" s="87"/>
      <c r="N26" s="86"/>
      <c r="O26" s="61"/>
      <c r="P26" s="61"/>
      <c r="Q26" s="61"/>
      <c r="R26" s="61"/>
    </row>
    <row r="27" spans="1:18" s="60" customFormat="1" ht="8.15" customHeight="1" x14ac:dyDescent="0.25">
      <c r="A27" s="100"/>
      <c r="B27" s="98"/>
      <c r="C27" s="99"/>
      <c r="D27" s="333" t="s">
        <v>2547</v>
      </c>
      <c r="E27" s="87"/>
      <c r="F27" s="110"/>
      <c r="G27" s="97"/>
      <c r="H27" s="98"/>
      <c r="I27" s="97"/>
      <c r="J27" s="89"/>
      <c r="K27" s="88"/>
      <c r="L27" s="86"/>
      <c r="M27" s="87"/>
      <c r="N27" s="86"/>
      <c r="O27" s="61"/>
      <c r="P27" s="61"/>
      <c r="Q27" s="61"/>
      <c r="R27" s="61"/>
    </row>
    <row r="28" spans="1:18" s="60" customFormat="1" ht="15" customHeight="1" x14ac:dyDescent="0.35">
      <c r="A28" s="96" t="s">
        <v>3631</v>
      </c>
      <c r="B28" s="19">
        <f ca="1">INDIRECT("'"&amp;$A28&amp;"'!AW39")</f>
        <v>0</v>
      </c>
      <c r="C28" s="19">
        <f ca="1">INDIRECT("'"&amp;$A28&amp;"'!AM35")</f>
        <v>0</v>
      </c>
      <c r="D28" s="334"/>
      <c r="E28" s="19">
        <f ca="1">INDIRECT("'"&amp;$A28&amp;"'!AP13")</f>
        <v>0</v>
      </c>
      <c r="F28" s="19">
        <f ca="1">INDIRECT("'"&amp;$A28&amp;"'!AM13")</f>
        <v>0</v>
      </c>
      <c r="G28" s="95" t="e">
        <f ca="1">SUM(F28/C28*100)</f>
        <v>#DIV/0!</v>
      </c>
      <c r="H28" s="19">
        <f ca="1">INDIRECT("'"&amp;$A28&amp;"'!AZ13")</f>
        <v>0</v>
      </c>
      <c r="I28" s="95" t="e">
        <f ca="1">SUM(H28/B24*100)</f>
        <v>#DIV/0!</v>
      </c>
      <c r="J28" s="89"/>
      <c r="K28" s="88"/>
      <c r="L28" s="86"/>
      <c r="M28" s="87"/>
      <c r="N28" s="86"/>
      <c r="O28" s="61"/>
      <c r="P28" s="61"/>
      <c r="Q28" s="61"/>
      <c r="R28" s="61"/>
    </row>
    <row r="29" spans="1:18" s="60" customFormat="1" x14ac:dyDescent="0.35">
      <c r="A29" s="96" t="s">
        <v>3632</v>
      </c>
      <c r="B29" s="19">
        <f ca="1">INDIRECT("'"&amp;$A29&amp;"'!AW39")</f>
        <v>0</v>
      </c>
      <c r="C29" s="19">
        <f ca="1">INDIRECT("'"&amp;$A29&amp;"'!AM35")</f>
        <v>0</v>
      </c>
      <c r="D29" s="335"/>
      <c r="E29" s="19">
        <f ca="1">INDIRECT("'"&amp;$A29&amp;"'!AP13")</f>
        <v>0</v>
      </c>
      <c r="F29" s="19">
        <f ca="1">INDIRECT("'"&amp;$A29&amp;"'!AM13")</f>
        <v>0</v>
      </c>
      <c r="G29" s="95" t="e">
        <f ca="1">SUM(F29/C29*100)</f>
        <v>#DIV/0!</v>
      </c>
      <c r="H29" s="19">
        <f ca="1">INDIRECT("'"&amp;$A29&amp;"'!AZ13")</f>
        <v>0</v>
      </c>
      <c r="I29" s="95" t="e">
        <f ca="1">SUM(H29/B25*100)</f>
        <v>#DIV/0!</v>
      </c>
      <c r="J29" s="89"/>
      <c r="K29" s="88"/>
      <c r="L29" s="86"/>
      <c r="M29" s="87"/>
      <c r="N29" s="86"/>
      <c r="O29" s="61"/>
      <c r="P29" s="61"/>
      <c r="Q29" s="61"/>
      <c r="R29" s="61"/>
    </row>
    <row r="30" spans="1:18" s="60" customFormat="1" x14ac:dyDescent="0.35">
      <c r="A30" s="94" t="s">
        <v>2529</v>
      </c>
      <c r="B30" s="91">
        <f ca="1">SUM(B28:B29)</f>
        <v>0</v>
      </c>
      <c r="C30" s="92">
        <f ca="1">SUM(C28:C29)</f>
        <v>0</v>
      </c>
      <c r="D30" s="93"/>
      <c r="E30" s="91">
        <f t="shared" ref="E30:F30" ca="1" si="4">SUM(E28:E29)</f>
        <v>0</v>
      </c>
      <c r="F30" s="92">
        <f t="shared" ca="1" si="4"/>
        <v>0</v>
      </c>
      <c r="G30" s="90" t="e">
        <f ca="1">SUM(F30/C30*100)</f>
        <v>#DIV/0!</v>
      </c>
      <c r="H30" s="91">
        <f ca="1">SUM(H28:H29)</f>
        <v>0</v>
      </c>
      <c r="I30" s="90" t="e">
        <f ca="1">SUM(H30/B26*100)</f>
        <v>#DIV/0!</v>
      </c>
      <c r="J30" s="89"/>
      <c r="K30" s="88"/>
      <c r="L30" s="86"/>
      <c r="M30" s="87"/>
      <c r="N30" s="86"/>
      <c r="O30" s="61"/>
      <c r="P30" s="61"/>
      <c r="Q30" s="61"/>
      <c r="R30" s="61"/>
    </row>
    <row r="31" spans="1:18" s="60" customFormat="1" ht="8.15" customHeight="1" x14ac:dyDescent="0.25">
      <c r="A31" s="100"/>
      <c r="B31" s="98"/>
      <c r="C31" s="99"/>
      <c r="D31" s="333" t="s">
        <v>2575</v>
      </c>
      <c r="E31" s="87"/>
      <c r="F31" s="110"/>
      <c r="G31" s="97"/>
      <c r="H31" s="98"/>
      <c r="I31" s="97"/>
      <c r="J31" s="89"/>
      <c r="K31" s="88"/>
      <c r="L31" s="86"/>
      <c r="M31" s="87"/>
      <c r="N31" s="86"/>
      <c r="O31" s="61"/>
      <c r="P31" s="61"/>
      <c r="Q31" s="61"/>
      <c r="R31" s="61"/>
    </row>
    <row r="32" spans="1:18" s="60" customFormat="1" ht="15" customHeight="1" x14ac:dyDescent="0.35">
      <c r="A32" s="96" t="s">
        <v>3631</v>
      </c>
      <c r="B32" s="19">
        <f ca="1">INDIRECT("'"&amp;$A32&amp;"'!AW39")</f>
        <v>0</v>
      </c>
      <c r="C32" s="19">
        <f ca="1">INDIRECT("'"&amp;$A32&amp;"'!AM35")</f>
        <v>0</v>
      </c>
      <c r="D32" s="334"/>
      <c r="E32" s="19">
        <f ca="1">INDIRECT("'"&amp;$A32&amp;"'!AP14")</f>
        <v>0</v>
      </c>
      <c r="F32" s="19">
        <f ca="1">INDIRECT("'"&amp;$A32&amp;"'!AM14")</f>
        <v>0</v>
      </c>
      <c r="G32" s="95" t="e">
        <f ca="1">SUM(F32/C32*100)</f>
        <v>#DIV/0!</v>
      </c>
      <c r="H32" s="19">
        <f ca="1">INDIRECT("'"&amp;$A32&amp;"'!AZ14")</f>
        <v>0</v>
      </c>
      <c r="I32" s="95" t="e">
        <f ca="1">SUM(H32/B28*100)</f>
        <v>#DIV/0!</v>
      </c>
      <c r="J32" s="89"/>
      <c r="K32" s="88"/>
      <c r="L32" s="86"/>
      <c r="M32" s="87"/>
      <c r="N32" s="86"/>
      <c r="O32" s="61"/>
      <c r="P32" s="61"/>
      <c r="Q32" s="61"/>
      <c r="R32" s="61"/>
    </row>
    <row r="33" spans="1:18" s="60" customFormat="1" x14ac:dyDescent="0.35">
      <c r="A33" s="96" t="s">
        <v>3632</v>
      </c>
      <c r="B33" s="19">
        <f ca="1">INDIRECT("'"&amp;$A33&amp;"'!AW39")</f>
        <v>0</v>
      </c>
      <c r="C33" s="19">
        <f ca="1">INDIRECT("'"&amp;$A33&amp;"'!AM35")</f>
        <v>0</v>
      </c>
      <c r="D33" s="335"/>
      <c r="E33" s="19">
        <f ca="1">INDIRECT("'"&amp;$A33&amp;"'!AP14")</f>
        <v>0</v>
      </c>
      <c r="F33" s="19">
        <f ca="1">INDIRECT("'"&amp;$A33&amp;"'!AM14")</f>
        <v>0</v>
      </c>
      <c r="G33" s="95" t="e">
        <f ca="1">SUM(F33/C33*100)</f>
        <v>#DIV/0!</v>
      </c>
      <c r="H33" s="19">
        <f ca="1">INDIRECT("'"&amp;$A33&amp;"'!AZ14")</f>
        <v>0</v>
      </c>
      <c r="I33" s="95" t="e">
        <f ca="1">SUM(H33/B29*100)</f>
        <v>#DIV/0!</v>
      </c>
      <c r="J33" s="89"/>
      <c r="K33" s="88"/>
      <c r="L33" s="86"/>
      <c r="M33" s="87"/>
      <c r="N33" s="86"/>
      <c r="O33" s="61"/>
      <c r="P33" s="61"/>
      <c r="Q33" s="61"/>
      <c r="R33" s="61"/>
    </row>
    <row r="34" spans="1:18" s="60" customFormat="1" x14ac:dyDescent="0.35">
      <c r="A34" s="94" t="s">
        <v>2529</v>
      </c>
      <c r="B34" s="91">
        <f ca="1">SUM(B32:B33)</f>
        <v>0</v>
      </c>
      <c r="C34" s="92">
        <f ca="1">SUM(C32:C33)</f>
        <v>0</v>
      </c>
      <c r="D34" s="93"/>
      <c r="E34" s="91">
        <f t="shared" ref="E34:F34" ca="1" si="5">SUM(E32:E33)</f>
        <v>0</v>
      </c>
      <c r="F34" s="92">
        <f t="shared" ca="1" si="5"/>
        <v>0</v>
      </c>
      <c r="G34" s="90" t="e">
        <f ca="1">SUM(F34/C34*100)</f>
        <v>#DIV/0!</v>
      </c>
      <c r="H34" s="91">
        <v>0</v>
      </c>
      <c r="I34" s="90" t="e">
        <f ca="1">SUM(H34/B30*100)</f>
        <v>#DIV/0!</v>
      </c>
      <c r="J34" s="89"/>
      <c r="K34" s="88"/>
      <c r="L34" s="86"/>
      <c r="M34" s="87"/>
      <c r="N34" s="86"/>
      <c r="O34" s="61"/>
      <c r="P34" s="61"/>
      <c r="Q34" s="61"/>
      <c r="R34" s="61"/>
    </row>
    <row r="35" spans="1:18" s="60" customFormat="1" ht="8.15" customHeight="1" x14ac:dyDescent="0.25">
      <c r="A35" s="100"/>
      <c r="B35" s="98"/>
      <c r="C35" s="99"/>
      <c r="D35" s="333" t="s">
        <v>2594</v>
      </c>
      <c r="E35" s="87"/>
      <c r="F35" s="110"/>
      <c r="G35" s="97"/>
      <c r="H35" s="98"/>
      <c r="I35" s="97"/>
      <c r="J35" s="89"/>
      <c r="K35" s="88"/>
      <c r="L35" s="86"/>
      <c r="M35" s="87"/>
      <c r="N35" s="86"/>
      <c r="O35" s="61"/>
      <c r="P35" s="61"/>
      <c r="Q35" s="61"/>
      <c r="R35" s="61"/>
    </row>
    <row r="36" spans="1:18" s="60" customFormat="1" ht="15" customHeight="1" x14ac:dyDescent="0.35">
      <c r="A36" s="96" t="s">
        <v>3631</v>
      </c>
      <c r="B36" s="19">
        <f ca="1">INDIRECT("'"&amp;$A36&amp;"'!AW39")</f>
        <v>0</v>
      </c>
      <c r="C36" s="19">
        <f ca="1">INDIRECT("'"&amp;$A36&amp;"'!AM35")</f>
        <v>0</v>
      </c>
      <c r="D36" s="334"/>
      <c r="E36" s="19">
        <f ca="1">INDIRECT("'"&amp;$A36&amp;"'!AP15")</f>
        <v>0</v>
      </c>
      <c r="F36" s="19">
        <f ca="1">INDIRECT("'"&amp;$A36&amp;"'!AM15")</f>
        <v>0</v>
      </c>
      <c r="G36" s="95" t="e">
        <f ca="1">SUM(F36/C36*100)</f>
        <v>#DIV/0!</v>
      </c>
      <c r="H36" s="19">
        <f ca="1">INDIRECT("'"&amp;$A36&amp;"'!AZ15")</f>
        <v>0</v>
      </c>
      <c r="I36" s="95" t="e">
        <f ca="1">SUM(H36/B32*100)</f>
        <v>#DIV/0!</v>
      </c>
      <c r="J36" s="89"/>
      <c r="K36" s="88"/>
      <c r="L36" s="86"/>
      <c r="M36" s="87"/>
      <c r="N36" s="86"/>
      <c r="O36" s="61"/>
      <c r="P36" s="61"/>
      <c r="Q36" s="61"/>
      <c r="R36" s="61"/>
    </row>
    <row r="37" spans="1:18" s="60" customFormat="1" x14ac:dyDescent="0.35">
      <c r="A37" s="96" t="s">
        <v>3632</v>
      </c>
      <c r="B37" s="19">
        <f ca="1">INDIRECT("'"&amp;$A37&amp;"'!AW39")</f>
        <v>0</v>
      </c>
      <c r="C37" s="19">
        <f ca="1">INDIRECT("'"&amp;$A37&amp;"'!AM35")</f>
        <v>0</v>
      </c>
      <c r="D37" s="335"/>
      <c r="E37" s="19">
        <f ca="1">INDIRECT("'"&amp;$A37&amp;"'!AP15")</f>
        <v>0</v>
      </c>
      <c r="F37" s="19">
        <f ca="1">INDIRECT("'"&amp;$A37&amp;"'!AM15")</f>
        <v>0</v>
      </c>
      <c r="G37" s="95" t="e">
        <f ca="1">SUM(F37/C37*100)</f>
        <v>#DIV/0!</v>
      </c>
      <c r="H37" s="19">
        <f ca="1">INDIRECT("'"&amp;$A37&amp;"'!AZ15")</f>
        <v>0</v>
      </c>
      <c r="I37" s="95" t="e">
        <f ca="1">SUM(H37/B33*100)</f>
        <v>#DIV/0!</v>
      </c>
      <c r="J37" s="89"/>
      <c r="K37" s="88"/>
      <c r="L37" s="86"/>
      <c r="M37" s="87"/>
      <c r="N37" s="86"/>
      <c r="O37" s="61"/>
      <c r="P37" s="61"/>
      <c r="Q37" s="61"/>
      <c r="R37" s="61"/>
    </row>
    <row r="38" spans="1:18" s="60" customFormat="1" x14ac:dyDescent="0.35">
      <c r="A38" s="94" t="s">
        <v>2529</v>
      </c>
      <c r="B38" s="91">
        <f ca="1">SUM(B36:B37)</f>
        <v>0</v>
      </c>
      <c r="C38" s="92">
        <f ca="1">SUM(C36:C37)</f>
        <v>0</v>
      </c>
      <c r="D38" s="93"/>
      <c r="E38" s="91">
        <f t="shared" ref="E38:F38" ca="1" si="6">SUM(E36:E37)</f>
        <v>0</v>
      </c>
      <c r="F38" s="92">
        <f t="shared" ca="1" si="6"/>
        <v>0</v>
      </c>
      <c r="G38" s="90" t="e">
        <f ca="1">SUM(F38/C38*100)</f>
        <v>#DIV/0!</v>
      </c>
      <c r="H38" s="91">
        <f ca="1">SUM(H36:H37)</f>
        <v>0</v>
      </c>
      <c r="I38" s="90" t="e">
        <f ca="1">SUM(H38/B34*100)</f>
        <v>#DIV/0!</v>
      </c>
      <c r="J38" s="89"/>
      <c r="K38" s="88"/>
      <c r="L38" s="86"/>
      <c r="M38" s="87"/>
      <c r="N38" s="86"/>
      <c r="O38" s="61"/>
      <c r="P38" s="61"/>
      <c r="Q38" s="61"/>
      <c r="R38" s="61"/>
    </row>
    <row r="39" spans="1:18" s="60" customFormat="1" ht="8.15" customHeight="1" x14ac:dyDescent="0.25">
      <c r="A39" s="100"/>
      <c r="B39" s="98"/>
      <c r="C39" s="99"/>
      <c r="D39" s="333" t="s">
        <v>2576</v>
      </c>
      <c r="E39" s="87"/>
      <c r="F39" s="110"/>
      <c r="G39" s="97"/>
      <c r="H39" s="98"/>
      <c r="I39" s="97"/>
      <c r="J39" s="89"/>
      <c r="K39" s="88"/>
      <c r="L39" s="86"/>
      <c r="M39" s="87"/>
      <c r="N39" s="86"/>
      <c r="O39" s="61"/>
      <c r="P39" s="61"/>
      <c r="Q39" s="61"/>
      <c r="R39" s="61"/>
    </row>
    <row r="40" spans="1:18" s="60" customFormat="1" ht="15" customHeight="1" x14ac:dyDescent="0.35">
      <c r="A40" s="96" t="s">
        <v>3631</v>
      </c>
      <c r="B40" s="19">
        <f ca="1">INDIRECT("'"&amp;$A40&amp;"'!AW39")</f>
        <v>0</v>
      </c>
      <c r="C40" s="19">
        <f ca="1">INDIRECT("'"&amp;$A40&amp;"'!AM35")</f>
        <v>0</v>
      </c>
      <c r="D40" s="334"/>
      <c r="E40" s="19">
        <f ca="1">INDIRECT("'"&amp;$A40&amp;"'!AP16")</f>
        <v>0</v>
      </c>
      <c r="F40" s="19">
        <f ca="1">INDIRECT("'"&amp;$A40&amp;"'!AM16")</f>
        <v>0</v>
      </c>
      <c r="G40" s="95" t="e">
        <f ca="1">SUM(F40/C40*100)</f>
        <v>#DIV/0!</v>
      </c>
      <c r="H40" s="19">
        <f ca="1">INDIRECT("'"&amp;$A40&amp;"'!AZ16")</f>
        <v>0</v>
      </c>
      <c r="I40" s="95" t="e">
        <f ca="1">SUM(H40/B36*100)</f>
        <v>#DIV/0!</v>
      </c>
      <c r="J40" s="89"/>
      <c r="K40" s="88"/>
      <c r="L40" s="86"/>
      <c r="M40" s="87"/>
      <c r="N40" s="86"/>
      <c r="O40" s="61"/>
      <c r="P40" s="61"/>
      <c r="Q40" s="61"/>
      <c r="R40" s="61"/>
    </row>
    <row r="41" spans="1:18" s="60" customFormat="1" x14ac:dyDescent="0.35">
      <c r="A41" s="96" t="s">
        <v>3632</v>
      </c>
      <c r="B41" s="19">
        <f ca="1">INDIRECT("'"&amp;$A41&amp;"'!AW39")</f>
        <v>0</v>
      </c>
      <c r="C41" s="19">
        <f ca="1">INDIRECT("'"&amp;$A41&amp;"'!AM35")</f>
        <v>0</v>
      </c>
      <c r="D41" s="335"/>
      <c r="E41" s="19">
        <f ca="1">INDIRECT("'"&amp;$A41&amp;"'!AP16")</f>
        <v>0</v>
      </c>
      <c r="F41" s="19">
        <f ca="1">INDIRECT("'"&amp;$A41&amp;"'!AM16")</f>
        <v>0</v>
      </c>
      <c r="G41" s="95" t="e">
        <f ca="1">SUM(F41/C41*100)</f>
        <v>#DIV/0!</v>
      </c>
      <c r="H41" s="19">
        <f ca="1">INDIRECT("'"&amp;$A41&amp;"'!AZ16")</f>
        <v>0</v>
      </c>
      <c r="I41" s="95" t="e">
        <f ca="1">SUM(H41/B37*100)</f>
        <v>#DIV/0!</v>
      </c>
      <c r="J41" s="89"/>
      <c r="K41" s="88"/>
      <c r="L41" s="86"/>
      <c r="M41" s="87"/>
      <c r="N41" s="86"/>
      <c r="O41" s="61"/>
      <c r="P41" s="61"/>
      <c r="Q41" s="61"/>
      <c r="R41" s="61"/>
    </row>
    <row r="42" spans="1:18" s="60" customFormat="1" x14ac:dyDescent="0.35">
      <c r="A42" s="94" t="s">
        <v>2529</v>
      </c>
      <c r="B42" s="91">
        <f ca="1">SUM(B40:B41)</f>
        <v>0</v>
      </c>
      <c r="C42" s="92">
        <f ca="1">SUM(C40:C41)</f>
        <v>0</v>
      </c>
      <c r="D42" s="93"/>
      <c r="E42" s="91">
        <f t="shared" ref="E42:F42" ca="1" si="7">SUM(E40:E41)</f>
        <v>0</v>
      </c>
      <c r="F42" s="92">
        <f t="shared" ca="1" si="7"/>
        <v>0</v>
      </c>
      <c r="G42" s="90" t="e">
        <f ca="1">SUM(F42/C42*100)</f>
        <v>#DIV/0!</v>
      </c>
      <c r="H42" s="91">
        <f ca="1">SUM(H40:H41)</f>
        <v>0</v>
      </c>
      <c r="I42" s="90" t="e">
        <f ca="1">SUM(H42/B38*100)</f>
        <v>#DIV/0!</v>
      </c>
      <c r="J42" s="89"/>
      <c r="K42" s="88"/>
      <c r="L42" s="86"/>
      <c r="M42" s="87"/>
      <c r="N42" s="86"/>
      <c r="O42" s="61"/>
      <c r="P42" s="61"/>
      <c r="Q42" s="61"/>
      <c r="R42" s="61"/>
    </row>
    <row r="43" spans="1:18" s="60" customFormat="1" ht="8.15" customHeight="1" x14ac:dyDescent="0.25">
      <c r="A43" s="100"/>
      <c r="B43" s="98"/>
      <c r="C43" s="99"/>
      <c r="D43" s="333" t="s">
        <v>2582</v>
      </c>
      <c r="E43" s="87"/>
      <c r="F43" s="110"/>
      <c r="G43" s="97"/>
      <c r="H43" s="98"/>
      <c r="I43" s="97"/>
      <c r="J43" s="89"/>
      <c r="K43" s="88"/>
      <c r="L43" s="86"/>
      <c r="M43" s="87"/>
      <c r="N43" s="86"/>
      <c r="O43" s="61"/>
      <c r="P43" s="61"/>
      <c r="Q43" s="61"/>
      <c r="R43" s="61"/>
    </row>
    <row r="44" spans="1:18" s="60" customFormat="1" x14ac:dyDescent="0.35">
      <c r="A44" s="96" t="s">
        <v>3631</v>
      </c>
      <c r="B44" s="19">
        <f ca="1">INDIRECT("'"&amp;$A44&amp;"'!AW39")</f>
        <v>0</v>
      </c>
      <c r="C44" s="19">
        <f ca="1">INDIRECT("'"&amp;$A44&amp;"'!AM35")</f>
        <v>0</v>
      </c>
      <c r="D44" s="334"/>
      <c r="E44" s="19">
        <f ca="1">INDIRECT("'"&amp;$A44&amp;"'!AP18")</f>
        <v>0</v>
      </c>
      <c r="F44" s="19">
        <f ca="1">INDIRECT("'"&amp;$A44&amp;"'!AM18")</f>
        <v>0</v>
      </c>
      <c r="G44" s="95" t="e">
        <f ca="1">SUM(F44/C44*100)</f>
        <v>#DIV/0!</v>
      </c>
      <c r="H44" s="19">
        <f ca="1">INDIRECT("'"&amp;$A44&amp;"'!AZ18")</f>
        <v>0</v>
      </c>
      <c r="I44" s="95" t="e">
        <f ca="1">SUM(H44/B40*100)</f>
        <v>#DIV/0!</v>
      </c>
      <c r="J44" s="89"/>
      <c r="K44" s="88"/>
      <c r="L44" s="86"/>
      <c r="M44" s="87"/>
      <c r="N44" s="86"/>
      <c r="O44" s="61"/>
      <c r="P44" s="61"/>
      <c r="Q44" s="61"/>
      <c r="R44" s="61"/>
    </row>
    <row r="45" spans="1:18" s="60" customFormat="1" x14ac:dyDescent="0.35">
      <c r="A45" s="96" t="s">
        <v>3632</v>
      </c>
      <c r="B45" s="19">
        <f ca="1">INDIRECT("'"&amp;$A45&amp;"'!AW39")</f>
        <v>0</v>
      </c>
      <c r="C45" s="19">
        <f ca="1">INDIRECT("'"&amp;$A45&amp;"'!AM35")</f>
        <v>0</v>
      </c>
      <c r="D45" s="335"/>
      <c r="E45" s="19">
        <f ca="1">INDIRECT("'"&amp;$A45&amp;"'!AP18")</f>
        <v>0</v>
      </c>
      <c r="F45" s="19">
        <f ca="1">INDIRECT("'"&amp;$A45&amp;"'!AM18")</f>
        <v>0</v>
      </c>
      <c r="G45" s="95" t="e">
        <f ca="1">SUM(F45/C45*100)</f>
        <v>#DIV/0!</v>
      </c>
      <c r="H45" s="19">
        <f ca="1">INDIRECT("'"&amp;$A45&amp;"'!AZ18")</f>
        <v>0</v>
      </c>
      <c r="I45" s="95" t="e">
        <f ca="1">SUM(H45/B41*100)</f>
        <v>#DIV/0!</v>
      </c>
      <c r="J45" s="89"/>
      <c r="K45" s="88"/>
      <c r="L45" s="86"/>
      <c r="M45" s="87"/>
      <c r="N45" s="86"/>
      <c r="O45" s="61"/>
      <c r="P45" s="61"/>
      <c r="Q45" s="61"/>
      <c r="R45" s="61"/>
    </row>
    <row r="46" spans="1:18" s="60" customFormat="1" x14ac:dyDescent="0.35">
      <c r="A46" s="94" t="s">
        <v>2529</v>
      </c>
      <c r="B46" s="91">
        <f ca="1">SUM(B44:B45)</f>
        <v>0</v>
      </c>
      <c r="C46" s="92">
        <f ca="1">SUM(C44:C45)</f>
        <v>0</v>
      </c>
      <c r="D46" s="93"/>
      <c r="E46" s="91">
        <f t="shared" ref="E46:F46" ca="1" si="8">SUM(E44:E45)</f>
        <v>0</v>
      </c>
      <c r="F46" s="92">
        <f t="shared" ca="1" si="8"/>
        <v>0</v>
      </c>
      <c r="G46" s="90" t="e">
        <f ca="1">SUM(F46/C46*100)</f>
        <v>#DIV/0!</v>
      </c>
      <c r="H46" s="91">
        <f ca="1">SUM(H44:H45)</f>
        <v>0</v>
      </c>
      <c r="I46" s="90" t="e">
        <f ca="1">SUM(H46/B42*100)</f>
        <v>#DIV/0!</v>
      </c>
      <c r="J46" s="89"/>
      <c r="K46" s="88"/>
      <c r="L46" s="86"/>
      <c r="M46" s="87"/>
      <c r="N46" s="86"/>
      <c r="O46" s="61"/>
      <c r="P46" s="61"/>
      <c r="Q46" s="61"/>
      <c r="R46" s="61"/>
    </row>
    <row r="47" spans="1:18" s="60" customFormat="1" ht="8.15" customHeight="1" x14ac:dyDescent="0.25">
      <c r="A47" s="100"/>
      <c r="B47" s="98"/>
      <c r="C47" s="99"/>
      <c r="D47" s="333" t="s">
        <v>2598</v>
      </c>
      <c r="E47" s="87"/>
      <c r="F47" s="110"/>
      <c r="G47" s="97"/>
      <c r="H47" s="98"/>
      <c r="I47" s="97"/>
      <c r="J47" s="89"/>
      <c r="K47" s="88"/>
      <c r="L47" s="86"/>
      <c r="M47" s="87"/>
      <c r="N47" s="86"/>
      <c r="O47" s="61"/>
      <c r="P47" s="61"/>
      <c r="Q47" s="61"/>
      <c r="R47" s="61"/>
    </row>
    <row r="48" spans="1:18" s="60" customFormat="1" x14ac:dyDescent="0.35">
      <c r="A48" s="96" t="s">
        <v>3631</v>
      </c>
      <c r="B48" s="19">
        <f ca="1">INDIRECT("'"&amp;$A48&amp;"'!AW39")</f>
        <v>0</v>
      </c>
      <c r="C48" s="19">
        <f ca="1">INDIRECT("'"&amp;$A48&amp;"'!AM35")</f>
        <v>0</v>
      </c>
      <c r="D48" s="334"/>
      <c r="E48" s="19">
        <f ca="1">INDIRECT("'"&amp;$A48&amp;"'!AP19")</f>
        <v>0</v>
      </c>
      <c r="F48" s="19">
        <f ca="1">INDIRECT("'"&amp;$A48&amp;"'!AM19")</f>
        <v>0</v>
      </c>
      <c r="G48" s="95" t="e">
        <f ca="1">SUM(F48/C48*100)</f>
        <v>#DIV/0!</v>
      </c>
      <c r="H48" s="19">
        <f ca="1">INDIRECT("'"&amp;$A48&amp;"'!AZ19")</f>
        <v>0</v>
      </c>
      <c r="I48" s="95" t="e">
        <f ca="1">SUM(H48/B44*100)</f>
        <v>#DIV/0!</v>
      </c>
      <c r="J48" s="89"/>
      <c r="K48" s="88"/>
      <c r="L48" s="86"/>
      <c r="M48" s="87"/>
      <c r="N48" s="86"/>
      <c r="O48" s="61"/>
      <c r="P48" s="61"/>
      <c r="Q48" s="61"/>
      <c r="R48" s="61"/>
    </row>
    <row r="49" spans="1:18" s="60" customFormat="1" x14ac:dyDescent="0.35">
      <c r="A49" s="96" t="s">
        <v>3632</v>
      </c>
      <c r="B49" s="19">
        <f ca="1">INDIRECT("'"&amp;$A49&amp;"'!AW39")</f>
        <v>0</v>
      </c>
      <c r="C49" s="19">
        <f ca="1">INDIRECT("'"&amp;$A49&amp;"'!AM35")</f>
        <v>0</v>
      </c>
      <c r="D49" s="335"/>
      <c r="E49" s="19">
        <f ca="1">INDIRECT("'"&amp;$A49&amp;"'!AP19")</f>
        <v>0</v>
      </c>
      <c r="F49" s="19">
        <f ca="1">INDIRECT("'"&amp;$A49&amp;"'!AM19")</f>
        <v>0</v>
      </c>
      <c r="G49" s="95" t="e">
        <f ca="1">SUM(F49/C49*100)</f>
        <v>#DIV/0!</v>
      </c>
      <c r="H49" s="19">
        <f ca="1">INDIRECT("'"&amp;$A49&amp;"'!AZ19")</f>
        <v>0</v>
      </c>
      <c r="I49" s="95" t="e">
        <f ca="1">SUM(H49/B45*100)</f>
        <v>#DIV/0!</v>
      </c>
      <c r="J49" s="89"/>
      <c r="K49" s="88"/>
      <c r="L49" s="86"/>
      <c r="M49" s="87"/>
      <c r="N49" s="86"/>
      <c r="O49" s="61"/>
      <c r="P49" s="61"/>
      <c r="Q49" s="61"/>
      <c r="R49" s="61"/>
    </row>
    <row r="50" spans="1:18" s="60" customFormat="1" x14ac:dyDescent="0.35">
      <c r="A50" s="94" t="s">
        <v>2529</v>
      </c>
      <c r="B50" s="91">
        <f ca="1">SUM(B48:B49)</f>
        <v>0</v>
      </c>
      <c r="C50" s="92">
        <f ca="1">SUM(C48:C49)</f>
        <v>0</v>
      </c>
      <c r="D50" s="93"/>
      <c r="E50" s="91">
        <f t="shared" ref="E50:F50" ca="1" si="9">SUM(E48:E49)</f>
        <v>0</v>
      </c>
      <c r="F50" s="92">
        <f t="shared" ca="1" si="9"/>
        <v>0</v>
      </c>
      <c r="G50" s="90" t="e">
        <f ca="1">SUM(F50/C50*100)</f>
        <v>#DIV/0!</v>
      </c>
      <c r="H50" s="91">
        <f ca="1">SUM(H48:H49)</f>
        <v>0</v>
      </c>
      <c r="I50" s="90" t="e">
        <f ca="1">SUM(H50/B46*100)</f>
        <v>#DIV/0!</v>
      </c>
      <c r="J50" s="89"/>
      <c r="K50" s="88"/>
      <c r="L50" s="86"/>
      <c r="M50" s="87"/>
      <c r="N50" s="86"/>
      <c r="O50" s="61"/>
      <c r="P50" s="61"/>
      <c r="Q50" s="61"/>
      <c r="R50" s="61"/>
    </row>
    <row r="51" spans="1:18" s="60" customFormat="1" ht="8.15" customHeight="1" x14ac:dyDescent="0.25">
      <c r="A51" s="103"/>
      <c r="B51" s="102"/>
      <c r="C51" s="101"/>
      <c r="D51" s="333" t="s">
        <v>2584</v>
      </c>
      <c r="E51" s="87"/>
      <c r="F51" s="110"/>
      <c r="G51" s="97"/>
      <c r="H51" s="98"/>
      <c r="I51" s="97"/>
      <c r="J51" s="89"/>
      <c r="K51" s="88"/>
      <c r="L51" s="86"/>
      <c r="M51" s="87"/>
      <c r="N51" s="86"/>
      <c r="O51" s="61"/>
      <c r="P51" s="61"/>
      <c r="Q51" s="61"/>
      <c r="R51" s="61"/>
    </row>
    <row r="52" spans="1:18" s="60" customFormat="1" ht="15" customHeight="1" x14ac:dyDescent="0.35">
      <c r="A52" s="96" t="s">
        <v>3631</v>
      </c>
      <c r="B52" s="19">
        <f ca="1">INDIRECT("'"&amp;$A52&amp;"'!AW39")</f>
        <v>0</v>
      </c>
      <c r="C52" s="19">
        <f ca="1">INDIRECT("'"&amp;$A52&amp;"'!AM35")</f>
        <v>0</v>
      </c>
      <c r="D52" s="334"/>
      <c r="E52" s="19">
        <f ca="1">INDIRECT("'"&amp;$A52&amp;"'!AP20")</f>
        <v>0</v>
      </c>
      <c r="F52" s="19">
        <f ca="1">INDIRECT("'"&amp;$A52&amp;"'!AM20")</f>
        <v>0</v>
      </c>
      <c r="G52" s="95" t="e">
        <f ca="1">SUM(F52/C52*100)</f>
        <v>#DIV/0!</v>
      </c>
      <c r="H52" s="19">
        <f ca="1">INDIRECT("'"&amp;$A52&amp;"'!AZ20")</f>
        <v>0</v>
      </c>
      <c r="I52" s="95" t="e">
        <f ca="1">SUM(H52/B48*100)</f>
        <v>#DIV/0!</v>
      </c>
      <c r="J52" s="89"/>
      <c r="K52" s="88"/>
      <c r="L52" s="86"/>
      <c r="M52" s="87"/>
      <c r="N52" s="86"/>
      <c r="O52" s="61"/>
      <c r="P52" s="61"/>
      <c r="Q52" s="61"/>
      <c r="R52" s="61"/>
    </row>
    <row r="53" spans="1:18" s="60" customFormat="1" x14ac:dyDescent="0.35">
      <c r="A53" s="96" t="s">
        <v>3632</v>
      </c>
      <c r="B53" s="19">
        <f ca="1">INDIRECT("'"&amp;$A53&amp;"'!AW39")</f>
        <v>0</v>
      </c>
      <c r="C53" s="19">
        <f ca="1">INDIRECT("'"&amp;$A53&amp;"'!AM35")</f>
        <v>0</v>
      </c>
      <c r="D53" s="335"/>
      <c r="E53" s="19">
        <f ca="1">INDIRECT("'"&amp;$A53&amp;"'!AP20")</f>
        <v>0</v>
      </c>
      <c r="F53" s="19">
        <f ca="1">INDIRECT("'"&amp;$A53&amp;"'!AM20")</f>
        <v>0</v>
      </c>
      <c r="G53" s="95" t="e">
        <f ca="1">SUM(F53/C53*100)</f>
        <v>#DIV/0!</v>
      </c>
      <c r="H53" s="19">
        <f ca="1">INDIRECT("'"&amp;$A53&amp;"'!AZ20")</f>
        <v>0</v>
      </c>
      <c r="I53" s="95" t="e">
        <f ca="1">SUM(H53/B49*100)</f>
        <v>#DIV/0!</v>
      </c>
      <c r="J53" s="89"/>
      <c r="K53" s="88"/>
      <c r="L53" s="86"/>
      <c r="M53" s="87"/>
      <c r="N53" s="86"/>
      <c r="O53" s="61"/>
      <c r="P53" s="61"/>
      <c r="Q53" s="61"/>
      <c r="R53" s="61"/>
    </row>
    <row r="54" spans="1:18" s="60" customFormat="1" x14ac:dyDescent="0.35">
      <c r="A54" s="94" t="s">
        <v>2529</v>
      </c>
      <c r="B54" s="91">
        <f ca="1">SUM(B52:B53)</f>
        <v>0</v>
      </c>
      <c r="C54" s="92">
        <f ca="1">SUM(C52:C53)</f>
        <v>0</v>
      </c>
      <c r="D54" s="93"/>
      <c r="E54" s="91">
        <f t="shared" ref="E54:F54" ca="1" si="10">SUM(E52:E53)</f>
        <v>0</v>
      </c>
      <c r="F54" s="92">
        <f t="shared" ca="1" si="10"/>
        <v>0</v>
      </c>
      <c r="G54" s="90" t="e">
        <f ca="1">SUM(F54/C54*100)</f>
        <v>#DIV/0!</v>
      </c>
      <c r="H54" s="91">
        <f ca="1">SUM(H52:H53)</f>
        <v>0</v>
      </c>
      <c r="I54" s="90" t="e">
        <f ca="1">SUM(H54/B50*100)</f>
        <v>#DIV/0!</v>
      </c>
      <c r="J54" s="89"/>
      <c r="K54" s="88"/>
      <c r="L54" s="86"/>
      <c r="M54" s="87"/>
      <c r="N54" s="86"/>
      <c r="O54" s="61"/>
      <c r="P54" s="61"/>
      <c r="Q54" s="61"/>
      <c r="R54" s="61"/>
    </row>
    <row r="55" spans="1:18" s="60" customFormat="1" ht="8.15" customHeight="1" x14ac:dyDescent="0.25">
      <c r="A55" s="100"/>
      <c r="B55" s="98"/>
      <c r="C55" s="99"/>
      <c r="D55" s="333" t="s">
        <v>2577</v>
      </c>
      <c r="E55" s="87"/>
      <c r="F55" s="110"/>
      <c r="G55" s="97"/>
      <c r="H55" s="98"/>
      <c r="I55" s="97"/>
      <c r="J55" s="89"/>
      <c r="K55" s="88"/>
      <c r="L55" s="86"/>
      <c r="M55" s="87"/>
      <c r="N55" s="86"/>
      <c r="O55" s="61"/>
      <c r="P55" s="61"/>
      <c r="Q55" s="61"/>
      <c r="R55" s="61"/>
    </row>
    <row r="56" spans="1:18" s="60" customFormat="1" x14ac:dyDescent="0.35">
      <c r="A56" s="96" t="s">
        <v>3631</v>
      </c>
      <c r="B56" s="19">
        <f ca="1">INDIRECT("'"&amp;$A56&amp;"'!AW39")</f>
        <v>0</v>
      </c>
      <c r="C56" s="19">
        <f ca="1">INDIRECT("'"&amp;$A56&amp;"'!AM35")</f>
        <v>0</v>
      </c>
      <c r="D56" s="334"/>
      <c r="E56" s="19">
        <f ca="1">INDIRECT("'"&amp;$A56&amp;"'!AP21")</f>
        <v>0</v>
      </c>
      <c r="F56" s="19">
        <f ca="1">INDIRECT("'"&amp;$A56&amp;"'!AM21")</f>
        <v>0</v>
      </c>
      <c r="G56" s="95" t="e">
        <f ca="1">SUM(F56/C56*100)</f>
        <v>#DIV/0!</v>
      </c>
      <c r="H56" s="19">
        <f ca="1">INDIRECT("'"&amp;$A56&amp;"'!AZ21")</f>
        <v>0</v>
      </c>
      <c r="I56" s="95" t="e">
        <f ca="1">SUM(H56/B52*100)</f>
        <v>#DIV/0!</v>
      </c>
      <c r="J56" s="89"/>
      <c r="K56" s="88"/>
      <c r="L56" s="86"/>
      <c r="M56" s="87"/>
      <c r="N56" s="86"/>
      <c r="O56" s="61"/>
      <c r="P56" s="61"/>
      <c r="Q56" s="61"/>
      <c r="R56" s="61"/>
    </row>
    <row r="57" spans="1:18" s="60" customFormat="1" x14ac:dyDescent="0.35">
      <c r="A57" s="96" t="s">
        <v>3632</v>
      </c>
      <c r="B57" s="19">
        <f ca="1">INDIRECT("'"&amp;$A57&amp;"'!AW39")</f>
        <v>0</v>
      </c>
      <c r="C57" s="19">
        <f ca="1">INDIRECT("'"&amp;$A57&amp;"'!AM35")</f>
        <v>0</v>
      </c>
      <c r="D57" s="335"/>
      <c r="E57" s="19">
        <f ca="1">INDIRECT("'"&amp;$A57&amp;"'!AP21")</f>
        <v>0</v>
      </c>
      <c r="F57" s="19">
        <f ca="1">INDIRECT("'"&amp;$A57&amp;"'!AM21")</f>
        <v>0</v>
      </c>
      <c r="G57" s="95" t="e">
        <f ca="1">SUM(F57/C57*100)</f>
        <v>#DIV/0!</v>
      </c>
      <c r="H57" s="19">
        <f ca="1">INDIRECT("'"&amp;$A57&amp;"'!AZ21")</f>
        <v>0</v>
      </c>
      <c r="I57" s="95" t="e">
        <f ca="1">SUM(H57/B53*100)</f>
        <v>#DIV/0!</v>
      </c>
      <c r="J57" s="89"/>
      <c r="K57" s="88"/>
      <c r="L57" s="86"/>
      <c r="M57" s="87"/>
      <c r="N57" s="86"/>
      <c r="O57" s="61"/>
      <c r="P57" s="61"/>
      <c r="Q57" s="61"/>
      <c r="R57" s="61"/>
    </row>
    <row r="58" spans="1:18" s="60" customFormat="1" x14ac:dyDescent="0.35">
      <c r="A58" s="94" t="s">
        <v>2529</v>
      </c>
      <c r="B58" s="91">
        <f ca="1">SUM(B56:B57)</f>
        <v>0</v>
      </c>
      <c r="C58" s="92">
        <f ca="1">SUM(C56:C57)</f>
        <v>0</v>
      </c>
      <c r="D58" s="93"/>
      <c r="E58" s="91">
        <f t="shared" ref="E58:F58" ca="1" si="11">SUM(E56:E57)</f>
        <v>0</v>
      </c>
      <c r="F58" s="92">
        <f t="shared" ca="1" si="11"/>
        <v>0</v>
      </c>
      <c r="G58" s="90" t="e">
        <f ca="1">SUM(F58/C58*100)</f>
        <v>#DIV/0!</v>
      </c>
      <c r="H58" s="91">
        <f ca="1">SUM(H56:H57)</f>
        <v>0</v>
      </c>
      <c r="I58" s="90" t="e">
        <f ca="1">SUM(H58/B54*100)</f>
        <v>#DIV/0!</v>
      </c>
      <c r="J58" s="89"/>
      <c r="K58" s="88"/>
      <c r="L58" s="86"/>
      <c r="M58" s="87"/>
      <c r="N58" s="86"/>
      <c r="O58" s="61"/>
      <c r="P58" s="61"/>
      <c r="Q58" s="61"/>
      <c r="R58" s="61"/>
    </row>
    <row r="59" spans="1:18" x14ac:dyDescent="0.35">
      <c r="A59" s="100"/>
      <c r="B59" s="98"/>
      <c r="C59" s="99"/>
      <c r="D59" s="333" t="s">
        <v>2578</v>
      </c>
      <c r="E59" s="87"/>
      <c r="F59" s="110"/>
      <c r="G59" s="97"/>
      <c r="H59" s="98"/>
      <c r="I59" s="97"/>
    </row>
    <row r="60" spans="1:18" x14ac:dyDescent="0.35">
      <c r="A60" s="96" t="s">
        <v>3631</v>
      </c>
      <c r="B60" s="19">
        <f ca="1">INDIRECT("'"&amp;$A60&amp;"'!AW39")</f>
        <v>0</v>
      </c>
      <c r="C60" s="19">
        <f ca="1">INDIRECT("'"&amp;$A60&amp;"'!AM35")</f>
        <v>0</v>
      </c>
      <c r="D60" s="334"/>
      <c r="E60" s="19">
        <f ca="1">INDIRECT("'"&amp;$A60&amp;"'!AP22")</f>
        <v>0</v>
      </c>
      <c r="F60" s="19">
        <f ca="1">INDIRECT("'"&amp;$A60&amp;"'!AM22")</f>
        <v>0</v>
      </c>
      <c r="G60" s="95" t="e">
        <f ca="1">SUM(F60/C60*100)</f>
        <v>#DIV/0!</v>
      </c>
      <c r="H60" s="19">
        <f ca="1">INDIRECT("'"&amp;$A60&amp;"'!AZ22")</f>
        <v>0</v>
      </c>
      <c r="I60" s="95" t="e">
        <f ca="1">SUM(H60/B56*100)</f>
        <v>#DIV/0!</v>
      </c>
    </row>
    <row r="61" spans="1:18" x14ac:dyDescent="0.35">
      <c r="A61" s="96" t="s">
        <v>3632</v>
      </c>
      <c r="B61" s="19">
        <f ca="1">INDIRECT("'"&amp;$A61&amp;"'!AW39")</f>
        <v>0</v>
      </c>
      <c r="C61" s="19">
        <f ca="1">INDIRECT("'"&amp;$A61&amp;"'!AM35")</f>
        <v>0</v>
      </c>
      <c r="D61" s="335"/>
      <c r="E61" s="19">
        <f ca="1">INDIRECT("'"&amp;$A61&amp;"'!AP22")</f>
        <v>0</v>
      </c>
      <c r="F61" s="19">
        <f ca="1">INDIRECT("'"&amp;$A61&amp;"'!AM22")</f>
        <v>0</v>
      </c>
      <c r="G61" s="95" t="e">
        <f ca="1">SUM(F61/C61*100)</f>
        <v>#DIV/0!</v>
      </c>
      <c r="H61" s="19">
        <f ca="1">INDIRECT("'"&amp;$A61&amp;"'!AZ22")</f>
        <v>0</v>
      </c>
      <c r="I61" s="95" t="e">
        <f ca="1">SUM(H61/B57*100)</f>
        <v>#DIV/0!</v>
      </c>
    </row>
    <row r="62" spans="1:18" x14ac:dyDescent="0.35">
      <c r="A62" s="94" t="s">
        <v>2529</v>
      </c>
      <c r="B62" s="91">
        <f ca="1">SUM(B60:B61)</f>
        <v>0</v>
      </c>
      <c r="C62" s="92">
        <f ca="1">SUM(C60:C61)</f>
        <v>0</v>
      </c>
      <c r="D62" s="93"/>
      <c r="E62" s="91">
        <f t="shared" ref="E62" ca="1" si="12">SUM(E60:E61)</f>
        <v>0</v>
      </c>
      <c r="F62" s="92">
        <f t="shared" ref="F62" ca="1" si="13">SUM(F60:F61)</f>
        <v>0</v>
      </c>
      <c r="G62" s="90" t="e">
        <f ca="1">SUM(F62/C62*100)</f>
        <v>#DIV/0!</v>
      </c>
      <c r="H62" s="91">
        <f ca="1">SUM(H60:H61)</f>
        <v>0</v>
      </c>
      <c r="I62" s="90" t="e">
        <f ca="1">SUM(H62/B58*100)</f>
        <v>#DIV/0!</v>
      </c>
    </row>
    <row r="63" spans="1:18" x14ac:dyDescent="0.35">
      <c r="A63" s="100"/>
      <c r="B63" s="98"/>
      <c r="C63" s="99"/>
      <c r="D63" s="333" t="s">
        <v>2581</v>
      </c>
      <c r="E63" s="87"/>
      <c r="F63" s="110"/>
      <c r="G63" s="97"/>
      <c r="H63" s="98"/>
      <c r="I63" s="97"/>
    </row>
    <row r="64" spans="1:18" x14ac:dyDescent="0.35">
      <c r="A64" s="96" t="s">
        <v>3631</v>
      </c>
      <c r="B64" s="19">
        <f ca="1">INDIRECT("'"&amp;$A64&amp;"'!AW39")</f>
        <v>0</v>
      </c>
      <c r="C64" s="19">
        <f ca="1">INDIRECT("'"&amp;$A64&amp;"'!AM35")</f>
        <v>0</v>
      </c>
      <c r="D64" s="334"/>
      <c r="E64" s="19">
        <f ca="1">INDIRECT("'"&amp;$A64&amp;"'!AP23")</f>
        <v>0</v>
      </c>
      <c r="F64" s="19">
        <f ca="1">INDIRECT("'"&amp;$A64&amp;"'!AM23")</f>
        <v>0</v>
      </c>
      <c r="G64" s="95" t="e">
        <f ca="1">SUM(F64/C64*100)</f>
        <v>#DIV/0!</v>
      </c>
      <c r="H64" s="19">
        <f ca="1">INDIRECT("'"&amp;$A64&amp;"'!AZ23")</f>
        <v>0</v>
      </c>
      <c r="I64" s="95" t="e">
        <f ca="1">SUM(H64/B60*100)</f>
        <v>#DIV/0!</v>
      </c>
    </row>
    <row r="65" spans="1:9" x14ac:dyDescent="0.35">
      <c r="A65" s="96" t="s">
        <v>3632</v>
      </c>
      <c r="B65" s="19">
        <f ca="1">INDIRECT("'"&amp;$A65&amp;"'!AW39")</f>
        <v>0</v>
      </c>
      <c r="C65" s="19">
        <f ca="1">INDIRECT("'"&amp;$A65&amp;"'!AM35")</f>
        <v>0</v>
      </c>
      <c r="D65" s="335"/>
      <c r="E65" s="19">
        <f ca="1">INDIRECT("'"&amp;$A65&amp;"'!AP23")</f>
        <v>0</v>
      </c>
      <c r="F65" s="19">
        <f ca="1">INDIRECT("'"&amp;$A65&amp;"'!AM23")</f>
        <v>0</v>
      </c>
      <c r="G65" s="95" t="e">
        <f ca="1">SUM(F65/C65*100)</f>
        <v>#DIV/0!</v>
      </c>
      <c r="H65" s="19">
        <f ca="1">INDIRECT("'"&amp;$A65&amp;"'!AZ23")</f>
        <v>0</v>
      </c>
      <c r="I65" s="95" t="e">
        <f ca="1">SUM(H65/B61*100)</f>
        <v>#DIV/0!</v>
      </c>
    </row>
    <row r="66" spans="1:9" x14ac:dyDescent="0.35">
      <c r="A66" s="94" t="s">
        <v>2529</v>
      </c>
      <c r="B66" s="91">
        <f ca="1">SUM(B64:B65)</f>
        <v>0</v>
      </c>
      <c r="C66" s="92">
        <f ca="1">SUM(C64:C65)</f>
        <v>0</v>
      </c>
      <c r="D66" s="93"/>
      <c r="E66" s="91">
        <f t="shared" ref="E66" ca="1" si="14">SUM(E64:E65)</f>
        <v>0</v>
      </c>
      <c r="F66" s="92">
        <f t="shared" ref="F66" ca="1" si="15">SUM(F64:F65)</f>
        <v>0</v>
      </c>
      <c r="G66" s="90" t="e">
        <f ca="1">SUM(F66/C66*100)</f>
        <v>#DIV/0!</v>
      </c>
      <c r="H66" s="91">
        <f ca="1">SUM(H64:H65)</f>
        <v>0</v>
      </c>
      <c r="I66" s="90" t="e">
        <f ca="1">SUM(H66/B62*100)</f>
        <v>#DIV/0!</v>
      </c>
    </row>
    <row r="67" spans="1:9" x14ac:dyDescent="0.35">
      <c r="A67" s="100"/>
      <c r="B67" s="98"/>
      <c r="C67" s="99"/>
      <c r="D67" s="333" t="s">
        <v>2579</v>
      </c>
      <c r="E67" s="87"/>
      <c r="F67" s="110"/>
      <c r="G67" s="97"/>
      <c r="H67" s="98"/>
      <c r="I67" s="97"/>
    </row>
    <row r="68" spans="1:9" x14ac:dyDescent="0.35">
      <c r="A68" s="96" t="s">
        <v>3631</v>
      </c>
      <c r="B68" s="19">
        <f ca="1">INDIRECT("'"&amp;$A68&amp;"'!AW39")</f>
        <v>0</v>
      </c>
      <c r="C68" s="19">
        <f ca="1">INDIRECT("'"&amp;$A68&amp;"'!AM35")</f>
        <v>0</v>
      </c>
      <c r="D68" s="334"/>
      <c r="E68" s="19">
        <f ca="1">INDIRECT("'"&amp;$A68&amp;"'!AP24")</f>
        <v>0</v>
      </c>
      <c r="F68" s="19">
        <f ca="1">INDIRECT("'"&amp;$A68&amp;"'!AM24")</f>
        <v>0</v>
      </c>
      <c r="G68" s="95" t="e">
        <f ca="1">SUM(F68/C68*100)</f>
        <v>#DIV/0!</v>
      </c>
      <c r="H68" s="19">
        <f ca="1">INDIRECT("'"&amp;$A68&amp;"'!AZ24")</f>
        <v>0</v>
      </c>
      <c r="I68" s="95" t="e">
        <f ca="1">SUM(H68/B64*100)</f>
        <v>#DIV/0!</v>
      </c>
    </row>
    <row r="69" spans="1:9" x14ac:dyDescent="0.35">
      <c r="A69" s="96" t="s">
        <v>3632</v>
      </c>
      <c r="B69" s="19">
        <f ca="1">INDIRECT("'"&amp;$A69&amp;"'!AW39")</f>
        <v>0</v>
      </c>
      <c r="C69" s="19">
        <f ca="1">INDIRECT("'"&amp;$A69&amp;"'!AM35")</f>
        <v>0</v>
      </c>
      <c r="D69" s="335"/>
      <c r="E69" s="19">
        <f ca="1">INDIRECT("'"&amp;$A69&amp;"'!AP24")</f>
        <v>0</v>
      </c>
      <c r="F69" s="19">
        <f ca="1">INDIRECT("'"&amp;$A69&amp;"'!AM24")</f>
        <v>0</v>
      </c>
      <c r="G69" s="95" t="e">
        <f ca="1">SUM(F69/C69*100)</f>
        <v>#DIV/0!</v>
      </c>
      <c r="H69" s="19">
        <f ca="1">INDIRECT("'"&amp;$A69&amp;"'!AZ24")</f>
        <v>0</v>
      </c>
      <c r="I69" s="95" t="e">
        <f ca="1">SUM(H69/B65*100)</f>
        <v>#DIV/0!</v>
      </c>
    </row>
    <row r="70" spans="1:9" x14ac:dyDescent="0.35">
      <c r="A70" s="94" t="s">
        <v>2529</v>
      </c>
      <c r="B70" s="91">
        <f ca="1">SUM(B68:B69)</f>
        <v>0</v>
      </c>
      <c r="C70" s="92">
        <f ca="1">SUM(C68:C69)</f>
        <v>0</v>
      </c>
      <c r="D70" s="93"/>
      <c r="E70" s="91">
        <f t="shared" ref="E70" ca="1" si="16">SUM(E68:E69)</f>
        <v>0</v>
      </c>
      <c r="F70" s="92">
        <f t="shared" ref="F70" ca="1" si="17">SUM(F68:F69)</f>
        <v>0</v>
      </c>
      <c r="G70" s="90" t="e">
        <f ca="1">SUM(F70/C70*100)</f>
        <v>#DIV/0!</v>
      </c>
      <c r="H70" s="91">
        <f ca="1">SUM(H68:H69)</f>
        <v>0</v>
      </c>
      <c r="I70" s="90" t="e">
        <f ca="1">SUM(H70/B66*100)</f>
        <v>#DIV/0!</v>
      </c>
    </row>
    <row r="71" spans="1:9" x14ac:dyDescent="0.35">
      <c r="A71" s="100"/>
      <c r="B71" s="98"/>
      <c r="C71" s="99"/>
      <c r="D71" s="333" t="s">
        <v>2585</v>
      </c>
      <c r="E71" s="87"/>
      <c r="F71" s="110"/>
      <c r="G71" s="97"/>
      <c r="H71" s="98"/>
      <c r="I71" s="97"/>
    </row>
    <row r="72" spans="1:9" x14ac:dyDescent="0.35">
      <c r="A72" s="96" t="s">
        <v>3631</v>
      </c>
      <c r="B72" s="19">
        <f ca="1">INDIRECT("'"&amp;$A72&amp;"'!AW39")</f>
        <v>0</v>
      </c>
      <c r="C72" s="19">
        <f ca="1">INDIRECT("'"&amp;$A72&amp;"'!AM35")</f>
        <v>0</v>
      </c>
      <c r="D72" s="334"/>
      <c r="E72" s="19">
        <f ca="1">INDIRECT("'"&amp;$A72&amp;"'!AP25")</f>
        <v>0</v>
      </c>
      <c r="F72" s="19">
        <f ca="1">INDIRECT("'"&amp;$A72&amp;"'!AM25")</f>
        <v>0</v>
      </c>
      <c r="G72" s="95" t="e">
        <f ca="1">SUM(F72/C72*100)</f>
        <v>#DIV/0!</v>
      </c>
      <c r="H72" s="19">
        <f ca="1">INDIRECT("'"&amp;$A72&amp;"'!AZ25")</f>
        <v>0</v>
      </c>
      <c r="I72" s="95" t="e">
        <f ca="1">SUM(H72/B68*100)</f>
        <v>#DIV/0!</v>
      </c>
    </row>
    <row r="73" spans="1:9" x14ac:dyDescent="0.35">
      <c r="A73" s="96" t="s">
        <v>3632</v>
      </c>
      <c r="B73" s="19">
        <f ca="1">INDIRECT("'"&amp;$A73&amp;"'!AW39")</f>
        <v>0</v>
      </c>
      <c r="C73" s="19">
        <f ca="1">INDIRECT("'"&amp;$A73&amp;"'!AM35")</f>
        <v>0</v>
      </c>
      <c r="D73" s="335"/>
      <c r="E73" s="19">
        <f ca="1">INDIRECT("'"&amp;$A73&amp;"'!AP25")</f>
        <v>0</v>
      </c>
      <c r="F73" s="19">
        <f ca="1">INDIRECT("'"&amp;$A73&amp;"'!AM25")</f>
        <v>0</v>
      </c>
      <c r="G73" s="95" t="e">
        <f ca="1">SUM(F73/C73*100)</f>
        <v>#DIV/0!</v>
      </c>
      <c r="H73" s="19">
        <f ca="1">INDIRECT("'"&amp;$A73&amp;"'!AZ25")</f>
        <v>0</v>
      </c>
      <c r="I73" s="95" t="e">
        <f ca="1">SUM(H73/B69*100)</f>
        <v>#DIV/0!</v>
      </c>
    </row>
    <row r="74" spans="1:9" x14ac:dyDescent="0.35">
      <c r="A74" s="94" t="s">
        <v>2529</v>
      </c>
      <c r="B74" s="91">
        <f ca="1">SUM(B72:B73)</f>
        <v>0</v>
      </c>
      <c r="C74" s="92">
        <f ca="1">SUM(C72:C73)</f>
        <v>0</v>
      </c>
      <c r="D74" s="93"/>
      <c r="E74" s="91">
        <f t="shared" ref="E74" ca="1" si="18">SUM(E72:E73)</f>
        <v>0</v>
      </c>
      <c r="F74" s="92">
        <f t="shared" ref="F74" ca="1" si="19">SUM(F72:F73)</f>
        <v>0</v>
      </c>
      <c r="G74" s="90" t="e">
        <f ca="1">SUM(F74/C74*100)</f>
        <v>#DIV/0!</v>
      </c>
      <c r="H74" s="91">
        <f ca="1">SUM(H72:H73)</f>
        <v>0</v>
      </c>
      <c r="I74" s="90" t="e">
        <f ca="1">SUM(H74/B70*100)</f>
        <v>#DIV/0!</v>
      </c>
    </row>
    <row r="75" spans="1:9" x14ac:dyDescent="0.35">
      <c r="A75" s="100"/>
      <c r="B75" s="98"/>
      <c r="C75" s="99"/>
      <c r="D75" s="333" t="s">
        <v>2586</v>
      </c>
      <c r="E75" s="87"/>
      <c r="F75" s="110"/>
      <c r="G75" s="97"/>
      <c r="H75" s="98"/>
      <c r="I75" s="97"/>
    </row>
    <row r="76" spans="1:9" x14ac:dyDescent="0.35">
      <c r="A76" s="96" t="s">
        <v>3631</v>
      </c>
      <c r="B76" s="19">
        <f ca="1">INDIRECT("'"&amp;$A76&amp;"'!AW39")</f>
        <v>0</v>
      </c>
      <c r="C76" s="19">
        <f ca="1">INDIRECT("'"&amp;$A76&amp;"'!AM35")</f>
        <v>0</v>
      </c>
      <c r="D76" s="334"/>
      <c r="E76" s="19">
        <f ca="1">INDIRECT("'"&amp;$A76&amp;"'!AP27")</f>
        <v>0</v>
      </c>
      <c r="F76" s="19">
        <f ca="1">INDIRECT("'"&amp;$A76&amp;"'!AM27")</f>
        <v>0</v>
      </c>
      <c r="G76" s="95" t="e">
        <f ca="1">SUM(F76/C76*100)</f>
        <v>#DIV/0!</v>
      </c>
      <c r="H76" s="19">
        <f ca="1">INDIRECT("'"&amp;$A76&amp;"'!AZ27")</f>
        <v>0</v>
      </c>
      <c r="I76" s="95" t="e">
        <f ca="1">SUM(H76/B72*100)</f>
        <v>#DIV/0!</v>
      </c>
    </row>
    <row r="77" spans="1:9" x14ac:dyDescent="0.35">
      <c r="A77" s="96" t="s">
        <v>3632</v>
      </c>
      <c r="B77" s="19">
        <f ca="1">INDIRECT("'"&amp;$A77&amp;"'!AW39")</f>
        <v>0</v>
      </c>
      <c r="C77" s="19">
        <f ca="1">INDIRECT("'"&amp;$A77&amp;"'!AM35")</f>
        <v>0</v>
      </c>
      <c r="D77" s="335"/>
      <c r="E77" s="19">
        <f ca="1">INDIRECT("'"&amp;$A77&amp;"'!AP27")</f>
        <v>0</v>
      </c>
      <c r="F77" s="19">
        <f ca="1">INDIRECT("'"&amp;$A77&amp;"'!AM27")</f>
        <v>0</v>
      </c>
      <c r="G77" s="95" t="e">
        <f ca="1">SUM(F77/C77*100)</f>
        <v>#DIV/0!</v>
      </c>
      <c r="H77" s="19">
        <f ca="1">INDIRECT("'"&amp;$A77&amp;"'!AZ27")</f>
        <v>0</v>
      </c>
      <c r="I77" s="95" t="e">
        <f ca="1">SUM(H77/B73*100)</f>
        <v>#DIV/0!</v>
      </c>
    </row>
    <row r="78" spans="1:9" x14ac:dyDescent="0.35">
      <c r="A78" s="94" t="s">
        <v>2529</v>
      </c>
      <c r="B78" s="91">
        <f ca="1">SUM(B76:B77)</f>
        <v>0</v>
      </c>
      <c r="C78" s="92">
        <f ca="1">SUM(C76:C77)</f>
        <v>0</v>
      </c>
      <c r="D78" s="93"/>
      <c r="E78" s="91">
        <f t="shared" ref="E78" ca="1" si="20">SUM(E76:E77)</f>
        <v>0</v>
      </c>
      <c r="F78" s="92">
        <f t="shared" ref="F78" ca="1" si="21">SUM(F76:F77)</f>
        <v>0</v>
      </c>
      <c r="G78" s="90" t="e">
        <f ca="1">SUM(F78/C78*100)</f>
        <v>#DIV/0!</v>
      </c>
      <c r="H78" s="91">
        <f ca="1">SUM(H76:H77)</f>
        <v>0</v>
      </c>
      <c r="I78" s="90" t="e">
        <f ca="1">SUM(H78/B74*100)</f>
        <v>#DIV/0!</v>
      </c>
    </row>
    <row r="79" spans="1:9" x14ac:dyDescent="0.35">
      <c r="A79" s="100"/>
      <c r="B79" s="98"/>
      <c r="C79" s="99"/>
      <c r="D79" s="333" t="s">
        <v>2587</v>
      </c>
      <c r="E79" s="87"/>
      <c r="F79" s="110"/>
      <c r="G79" s="97"/>
      <c r="H79" s="98"/>
      <c r="I79" s="97"/>
    </row>
    <row r="80" spans="1:9" x14ac:dyDescent="0.35">
      <c r="A80" s="96" t="s">
        <v>3631</v>
      </c>
      <c r="B80" s="19">
        <f ca="1">INDIRECT("'"&amp;$A80&amp;"'!AW39")</f>
        <v>0</v>
      </c>
      <c r="C80" s="19">
        <f ca="1">INDIRECT("'"&amp;$A80&amp;"'!AM35")</f>
        <v>0</v>
      </c>
      <c r="D80" s="334"/>
      <c r="E80" s="19">
        <f ca="1">INDIRECT("'"&amp;$A80&amp;"'!AP28")</f>
        <v>0</v>
      </c>
      <c r="F80" s="19">
        <f ca="1">INDIRECT("'"&amp;$A80&amp;"'!AM28")</f>
        <v>0</v>
      </c>
      <c r="G80" s="95" t="e">
        <f ca="1">SUM(F80/C80*100)</f>
        <v>#DIV/0!</v>
      </c>
      <c r="H80" s="19">
        <f ca="1">INDIRECT("'"&amp;$A80&amp;"'!AZ28")</f>
        <v>0</v>
      </c>
      <c r="I80" s="95" t="e">
        <f ca="1">SUM(H80/B76*100)</f>
        <v>#DIV/0!</v>
      </c>
    </row>
    <row r="81" spans="1:9" x14ac:dyDescent="0.35">
      <c r="A81" s="96" t="s">
        <v>3632</v>
      </c>
      <c r="B81" s="19">
        <f ca="1">INDIRECT("'"&amp;$A81&amp;"'!AW39")</f>
        <v>0</v>
      </c>
      <c r="C81" s="19">
        <f ca="1">INDIRECT("'"&amp;$A81&amp;"'!AM35")</f>
        <v>0</v>
      </c>
      <c r="D81" s="335"/>
      <c r="E81" s="19">
        <f ca="1">INDIRECT("'"&amp;$A81&amp;"'!AP28")</f>
        <v>0</v>
      </c>
      <c r="F81" s="19">
        <f ca="1">INDIRECT("'"&amp;$A81&amp;"'!AM28")</f>
        <v>0</v>
      </c>
      <c r="G81" s="95" t="e">
        <f ca="1">SUM(F81/C81*100)</f>
        <v>#DIV/0!</v>
      </c>
      <c r="H81" s="19">
        <f ca="1">INDIRECT("'"&amp;$A81&amp;"'!AZ28")</f>
        <v>0</v>
      </c>
      <c r="I81" s="95" t="e">
        <f ca="1">SUM(H81/B77*100)</f>
        <v>#DIV/0!</v>
      </c>
    </row>
    <row r="82" spans="1:9" x14ac:dyDescent="0.35">
      <c r="A82" s="94" t="s">
        <v>2529</v>
      </c>
      <c r="B82" s="91">
        <f ca="1">SUM(B80:B81)</f>
        <v>0</v>
      </c>
      <c r="C82" s="92">
        <f ca="1">SUM(C80:C81)</f>
        <v>0</v>
      </c>
      <c r="D82" s="93"/>
      <c r="E82" s="91">
        <f t="shared" ref="E82" ca="1" si="22">SUM(E80:E81)</f>
        <v>0</v>
      </c>
      <c r="F82" s="92">
        <f t="shared" ref="F82" ca="1" si="23">SUM(F80:F81)</f>
        <v>0</v>
      </c>
      <c r="G82" s="90" t="e">
        <f ca="1">SUM(F82/C82*100)</f>
        <v>#DIV/0!</v>
      </c>
      <c r="H82" s="91">
        <f ca="1">SUM(H80:H81)</f>
        <v>0</v>
      </c>
      <c r="I82" s="90" t="e">
        <f ca="1">SUM(H82/B78*100)</f>
        <v>#DIV/0!</v>
      </c>
    </row>
    <row r="83" spans="1:9" x14ac:dyDescent="0.35">
      <c r="A83" s="100"/>
      <c r="B83" s="98"/>
      <c r="C83" s="99"/>
      <c r="D83" s="333" t="s">
        <v>2580</v>
      </c>
      <c r="E83" s="87"/>
      <c r="F83" s="110"/>
      <c r="G83" s="97"/>
      <c r="H83" s="98"/>
      <c r="I83" s="97"/>
    </row>
    <row r="84" spans="1:9" x14ac:dyDescent="0.35">
      <c r="A84" s="96" t="s">
        <v>3631</v>
      </c>
      <c r="B84" s="19">
        <f ca="1">INDIRECT("'"&amp;$A84&amp;"'!AW39")</f>
        <v>0</v>
      </c>
      <c r="C84" s="19">
        <f ca="1">INDIRECT("'"&amp;$A84&amp;"'!AM35")</f>
        <v>0</v>
      </c>
      <c r="D84" s="334"/>
      <c r="E84" s="19">
        <f ca="1">INDIRECT("'"&amp;$A84&amp;"'!AP29")</f>
        <v>0</v>
      </c>
      <c r="F84" s="19">
        <f ca="1">INDIRECT("'"&amp;$A84&amp;"'!AM29")</f>
        <v>0</v>
      </c>
      <c r="G84" s="95" t="e">
        <f ca="1">SUM(F84/C84*100)</f>
        <v>#DIV/0!</v>
      </c>
      <c r="H84" s="19">
        <f ca="1">INDIRECT("'"&amp;$A84&amp;"'!AZ29")</f>
        <v>0</v>
      </c>
      <c r="I84" s="95" t="e">
        <f ca="1">SUM(H84/B80*100)</f>
        <v>#DIV/0!</v>
      </c>
    </row>
    <row r="85" spans="1:9" x14ac:dyDescent="0.35">
      <c r="A85" s="96" t="s">
        <v>3632</v>
      </c>
      <c r="B85" s="19">
        <f ca="1">INDIRECT("'"&amp;$A85&amp;"'!AW39")</f>
        <v>0</v>
      </c>
      <c r="C85" s="19">
        <f ca="1">INDIRECT("'"&amp;$A85&amp;"'!AM35")</f>
        <v>0</v>
      </c>
      <c r="D85" s="335"/>
      <c r="E85" s="19">
        <f ca="1">INDIRECT("'"&amp;$A85&amp;"'!AP29")</f>
        <v>0</v>
      </c>
      <c r="F85" s="19">
        <f ca="1">INDIRECT("'"&amp;$A85&amp;"'!AM29")</f>
        <v>0</v>
      </c>
      <c r="G85" s="95" t="e">
        <f ca="1">SUM(F85/C85*100)</f>
        <v>#DIV/0!</v>
      </c>
      <c r="H85" s="19">
        <f ca="1">INDIRECT("'"&amp;$A85&amp;"'!AZ29")</f>
        <v>0</v>
      </c>
      <c r="I85" s="95" t="e">
        <f ca="1">SUM(H85/B81*100)</f>
        <v>#DIV/0!</v>
      </c>
    </row>
    <row r="86" spans="1:9" x14ac:dyDescent="0.35">
      <c r="A86" s="94" t="s">
        <v>2529</v>
      </c>
      <c r="B86" s="91">
        <f ca="1">SUM(B84:B85)</f>
        <v>0</v>
      </c>
      <c r="C86" s="92">
        <f ca="1">SUM(C84:C85)</f>
        <v>0</v>
      </c>
      <c r="D86" s="93"/>
      <c r="E86" s="91">
        <f t="shared" ref="E86" ca="1" si="24">SUM(E84:E85)</f>
        <v>0</v>
      </c>
      <c r="F86" s="92">
        <f t="shared" ref="F86" ca="1" si="25">SUM(F84:F85)</f>
        <v>0</v>
      </c>
      <c r="G86" s="90" t="e">
        <f ca="1">SUM(F86/C86*100)</f>
        <v>#DIV/0!</v>
      </c>
      <c r="H86" s="91">
        <f ca="1">SUM(H84:H85)</f>
        <v>0</v>
      </c>
      <c r="I86" s="90" t="e">
        <f ca="1">SUM(H86/B82*100)</f>
        <v>#DIV/0!</v>
      </c>
    </row>
    <row r="87" spans="1:9" x14ac:dyDescent="0.35">
      <c r="A87" s="100"/>
      <c r="B87" s="98"/>
      <c r="C87" s="99"/>
      <c r="D87" s="333" t="s">
        <v>2597</v>
      </c>
      <c r="E87" s="87"/>
      <c r="F87" s="110"/>
      <c r="G87" s="97"/>
      <c r="H87" s="98"/>
      <c r="I87" s="97"/>
    </row>
    <row r="88" spans="1:9" x14ac:dyDescent="0.35">
      <c r="A88" s="96" t="s">
        <v>3631</v>
      </c>
      <c r="B88" s="19">
        <f ca="1">INDIRECT("'"&amp;$A88&amp;"'!AW39")</f>
        <v>0</v>
      </c>
      <c r="C88" s="19">
        <f ca="1">INDIRECT("'"&amp;$A88&amp;"'!AM35")</f>
        <v>0</v>
      </c>
      <c r="D88" s="334"/>
      <c r="E88" s="19">
        <f ca="1">INDIRECT("'"&amp;$A88&amp;"'!AP31")</f>
        <v>0</v>
      </c>
      <c r="F88" s="19">
        <f ca="1">INDIRECT("'"&amp;$A88&amp;"'!AM31")</f>
        <v>0</v>
      </c>
      <c r="G88" s="95" t="e">
        <f ca="1">SUM(F88/C88*100)</f>
        <v>#DIV/0!</v>
      </c>
      <c r="H88" s="19">
        <f ca="1">INDIRECT("'"&amp;$A88&amp;"'!AZ31")</f>
        <v>0</v>
      </c>
      <c r="I88" s="95" t="e">
        <f ca="1">SUM(H88/B84*100)</f>
        <v>#DIV/0!</v>
      </c>
    </row>
    <row r="89" spans="1:9" x14ac:dyDescent="0.35">
      <c r="A89" s="96" t="s">
        <v>3632</v>
      </c>
      <c r="B89" s="19">
        <f ca="1">INDIRECT("'"&amp;$A89&amp;"'!AW39")</f>
        <v>0</v>
      </c>
      <c r="C89" s="19">
        <f ca="1">INDIRECT("'"&amp;$A89&amp;"'!AM35")</f>
        <v>0</v>
      </c>
      <c r="D89" s="335"/>
      <c r="E89" s="19">
        <f ca="1">INDIRECT("'"&amp;$A89&amp;"'!AP31")</f>
        <v>0</v>
      </c>
      <c r="F89" s="19">
        <f ca="1">INDIRECT("'"&amp;$A89&amp;"'!AM31")</f>
        <v>0</v>
      </c>
      <c r="G89" s="95" t="e">
        <f ca="1">SUM(F89/C89*100)</f>
        <v>#DIV/0!</v>
      </c>
      <c r="H89" s="19">
        <f ca="1">INDIRECT("'"&amp;$A89&amp;"'!AZ31")</f>
        <v>0</v>
      </c>
      <c r="I89" s="95" t="e">
        <f ca="1">SUM(H89/B85*100)</f>
        <v>#DIV/0!</v>
      </c>
    </row>
    <row r="90" spans="1:9" x14ac:dyDescent="0.35">
      <c r="A90" s="94" t="s">
        <v>2529</v>
      </c>
      <c r="B90" s="91">
        <f ca="1">SUM(B88:B89)</f>
        <v>0</v>
      </c>
      <c r="C90" s="92">
        <f ca="1">SUM(C88:C89)</f>
        <v>0</v>
      </c>
      <c r="D90" s="93"/>
      <c r="E90" s="91">
        <f t="shared" ref="E90" ca="1" si="26">SUM(E88:E89)</f>
        <v>0</v>
      </c>
      <c r="F90" s="92">
        <f t="shared" ref="F90" ca="1" si="27">SUM(F88:F89)</f>
        <v>0</v>
      </c>
      <c r="G90" s="90" t="e">
        <f ca="1">SUM(F90/C90*100)</f>
        <v>#DIV/0!</v>
      </c>
      <c r="H90" s="91">
        <f ca="1">SUM(H88:H89)</f>
        <v>0</v>
      </c>
      <c r="I90" s="90" t="e">
        <f ca="1">SUM(H90/B86*100)</f>
        <v>#DIV/0!</v>
      </c>
    </row>
    <row r="91" spans="1:9" x14ac:dyDescent="0.35">
      <c r="A91" s="100"/>
      <c r="B91" s="98"/>
      <c r="C91" s="99"/>
      <c r="D91" s="333" t="s">
        <v>2588</v>
      </c>
      <c r="E91" s="87"/>
      <c r="F91" s="110"/>
      <c r="G91" s="97"/>
      <c r="H91" s="98"/>
      <c r="I91" s="97"/>
    </row>
    <row r="92" spans="1:9" x14ac:dyDescent="0.35">
      <c r="A92" s="96" t="s">
        <v>3631</v>
      </c>
      <c r="B92" s="19">
        <f ca="1">INDIRECT("'"&amp;$A92&amp;"'!AW39")</f>
        <v>0</v>
      </c>
      <c r="C92" s="19">
        <f ca="1">INDIRECT("'"&amp;$A92&amp;"'!AM35")</f>
        <v>0</v>
      </c>
      <c r="D92" s="334"/>
      <c r="E92" s="19">
        <f ca="1">INDIRECT("'"&amp;$A92&amp;"'!AP32")</f>
        <v>0</v>
      </c>
      <c r="F92" s="19">
        <f ca="1">INDIRECT("'"&amp;$A92&amp;"'!AM32")</f>
        <v>0</v>
      </c>
      <c r="G92" s="95" t="e">
        <f ca="1">SUM(F92/C92*100)</f>
        <v>#DIV/0!</v>
      </c>
      <c r="H92" s="19">
        <f ca="1">INDIRECT("'"&amp;$A92&amp;"'!AZ32")</f>
        <v>0</v>
      </c>
      <c r="I92" s="95" t="e">
        <f ca="1">SUM(H92/B88*100)</f>
        <v>#DIV/0!</v>
      </c>
    </row>
    <row r="93" spans="1:9" x14ac:dyDescent="0.35">
      <c r="A93" s="96" t="s">
        <v>3632</v>
      </c>
      <c r="B93" s="19">
        <f ca="1">INDIRECT("'"&amp;$A93&amp;"'!AW39")</f>
        <v>0</v>
      </c>
      <c r="C93" s="19">
        <f ca="1">INDIRECT("'"&amp;$A93&amp;"'!AM35")</f>
        <v>0</v>
      </c>
      <c r="D93" s="335"/>
      <c r="E93" s="19">
        <f ca="1">INDIRECT("'"&amp;$A93&amp;"'!AP32")</f>
        <v>0</v>
      </c>
      <c r="F93" s="19">
        <f ca="1">INDIRECT("'"&amp;$A93&amp;"'!AM32")</f>
        <v>0</v>
      </c>
      <c r="G93" s="95" t="e">
        <f ca="1">SUM(F93/C93*100)</f>
        <v>#DIV/0!</v>
      </c>
      <c r="H93" s="19">
        <f ca="1">INDIRECT("'"&amp;$A93&amp;"'!AZ32")</f>
        <v>0</v>
      </c>
      <c r="I93" s="95" t="e">
        <f ca="1">SUM(H93/B89*100)</f>
        <v>#DIV/0!</v>
      </c>
    </row>
    <row r="94" spans="1:9" x14ac:dyDescent="0.35">
      <c r="A94" s="94" t="s">
        <v>2529</v>
      </c>
      <c r="B94" s="91">
        <f ca="1">SUM(B92:B93)</f>
        <v>0</v>
      </c>
      <c r="C94" s="92">
        <f ca="1">SUM(C92:C93)</f>
        <v>0</v>
      </c>
      <c r="D94" s="93"/>
      <c r="E94" s="91">
        <f t="shared" ref="E94" ca="1" si="28">SUM(E92:E93)</f>
        <v>0</v>
      </c>
      <c r="F94" s="92">
        <f t="shared" ref="F94" ca="1" si="29">SUM(F92:F93)</f>
        <v>0</v>
      </c>
      <c r="G94" s="90" t="e">
        <f ca="1">SUM(F94/C94*100)</f>
        <v>#DIV/0!</v>
      </c>
      <c r="H94" s="91">
        <f ca="1">SUM(H92:H93)</f>
        <v>0</v>
      </c>
      <c r="I94" s="90" t="e">
        <f ca="1">SUM(H94/B90*100)</f>
        <v>#DIV/0!</v>
      </c>
    </row>
    <row r="95" spans="1:9" x14ac:dyDescent="0.35">
      <c r="A95" s="100"/>
      <c r="B95" s="98"/>
      <c r="C95" s="99"/>
      <c r="D95" s="333" t="s">
        <v>2589</v>
      </c>
      <c r="E95" s="87"/>
      <c r="F95" s="110"/>
      <c r="G95" s="97"/>
      <c r="H95" s="98"/>
      <c r="I95" s="97"/>
    </row>
    <row r="96" spans="1:9" x14ac:dyDescent="0.35">
      <c r="A96" s="96" t="s">
        <v>3631</v>
      </c>
      <c r="B96" s="19">
        <f ca="1">INDIRECT("'"&amp;$A96&amp;"'!AW39")</f>
        <v>0</v>
      </c>
      <c r="C96" s="19">
        <f ca="1">INDIRECT("'"&amp;$A96&amp;"'!AM35")</f>
        <v>0</v>
      </c>
      <c r="D96" s="334"/>
      <c r="E96" s="19">
        <f ca="1">INDIRECT("'"&amp;$A96&amp;"'!AP33")</f>
        <v>0</v>
      </c>
      <c r="F96" s="19">
        <f ca="1">INDIRECT("'"&amp;$A96&amp;"'!AM33")</f>
        <v>0</v>
      </c>
      <c r="G96" s="95" t="e">
        <f ca="1">SUM(F96/C96*100)</f>
        <v>#DIV/0!</v>
      </c>
      <c r="H96" s="19">
        <f ca="1">INDIRECT("'"&amp;$A96&amp;"'!AZ33")</f>
        <v>0</v>
      </c>
      <c r="I96" s="95" t="e">
        <f ca="1">SUM(H96/B92*100)</f>
        <v>#DIV/0!</v>
      </c>
    </row>
    <row r="97" spans="1:9" x14ac:dyDescent="0.35">
      <c r="A97" s="96" t="s">
        <v>3632</v>
      </c>
      <c r="B97" s="19">
        <f ca="1">INDIRECT("'"&amp;$A97&amp;"'!AW39")</f>
        <v>0</v>
      </c>
      <c r="C97" s="19">
        <f ca="1">INDIRECT("'"&amp;$A97&amp;"'!AM35")</f>
        <v>0</v>
      </c>
      <c r="D97" s="335"/>
      <c r="E97" s="19">
        <f ca="1">INDIRECT("'"&amp;$A97&amp;"'!AP33")</f>
        <v>0</v>
      </c>
      <c r="F97" s="19">
        <f ca="1">INDIRECT("'"&amp;$A97&amp;"'!AM33")</f>
        <v>0</v>
      </c>
      <c r="G97" s="95" t="e">
        <f ca="1">SUM(F97/C97*100)</f>
        <v>#DIV/0!</v>
      </c>
      <c r="H97" s="19">
        <f ca="1">INDIRECT("'"&amp;$A97&amp;"'!AZ33")</f>
        <v>0</v>
      </c>
      <c r="I97" s="95" t="e">
        <f ca="1">SUM(H97/B93*100)</f>
        <v>#DIV/0!</v>
      </c>
    </row>
    <row r="98" spans="1:9" x14ac:dyDescent="0.35">
      <c r="A98" s="94" t="s">
        <v>2529</v>
      </c>
      <c r="B98" s="91">
        <f ca="1">SUM(B96:B97)</f>
        <v>0</v>
      </c>
      <c r="C98" s="92">
        <f ca="1">SUM(C96:C97)</f>
        <v>0</v>
      </c>
      <c r="D98" s="93"/>
      <c r="E98" s="91">
        <f t="shared" ref="E98" ca="1" si="30">SUM(E96:E97)</f>
        <v>0</v>
      </c>
      <c r="F98" s="92">
        <f t="shared" ref="F98" ca="1" si="31">SUM(F96:F97)</f>
        <v>0</v>
      </c>
      <c r="G98" s="90" t="e">
        <f ca="1">SUM(F98/C98*100)</f>
        <v>#DIV/0!</v>
      </c>
      <c r="H98" s="91">
        <f ca="1">SUM(H96:H97)</f>
        <v>0</v>
      </c>
      <c r="I98" s="90" t="e">
        <f ca="1">SUM(H98/B94*100)</f>
        <v>#DIV/0!</v>
      </c>
    </row>
    <row r="99" spans="1:9" x14ac:dyDescent="0.35">
      <c r="A99" s="100"/>
      <c r="B99" s="98"/>
      <c r="C99" s="99"/>
      <c r="D99" s="333" t="s">
        <v>2530</v>
      </c>
      <c r="E99" s="87"/>
      <c r="F99" s="110"/>
      <c r="G99" s="97"/>
      <c r="H99" s="98"/>
      <c r="I99" s="97"/>
    </row>
    <row r="100" spans="1:9" x14ac:dyDescent="0.35">
      <c r="A100" s="96" t="s">
        <v>3631</v>
      </c>
      <c r="B100" s="19">
        <f ca="1">INDIRECT("'"&amp;$A100&amp;"'!AW39")</f>
        <v>0</v>
      </c>
      <c r="C100" s="19">
        <f ca="1">INDIRECT("'"&amp;$A100&amp;"'!AM35")</f>
        <v>0</v>
      </c>
      <c r="D100" s="334"/>
      <c r="E100" s="19">
        <f ca="1">INDIRECT("'"&amp;$A100&amp;"'!AP34")</f>
        <v>0</v>
      </c>
      <c r="F100" s="19">
        <f ca="1">INDIRECT("'"&amp;$A100&amp;"'!AM34")</f>
        <v>0</v>
      </c>
      <c r="G100" s="95" t="e">
        <f ca="1">SUM(F100/C100*100)</f>
        <v>#DIV/0!</v>
      </c>
      <c r="H100" s="19">
        <f ca="1">INDIRECT("'"&amp;$A100&amp;"'!AZ34")</f>
        <v>0</v>
      </c>
      <c r="I100" s="95" t="e">
        <f ca="1">SUM(H100/B96*100)</f>
        <v>#DIV/0!</v>
      </c>
    </row>
    <row r="101" spans="1:9" x14ac:dyDescent="0.35">
      <c r="A101" s="96" t="s">
        <v>3632</v>
      </c>
      <c r="B101" s="19">
        <f ca="1">INDIRECT("'"&amp;$A101&amp;"'!AW39")</f>
        <v>0</v>
      </c>
      <c r="C101" s="19">
        <f ca="1">INDIRECT("'"&amp;$A101&amp;"'!AM35")</f>
        <v>0</v>
      </c>
      <c r="D101" s="335"/>
      <c r="E101" s="19">
        <f ca="1">INDIRECT("'"&amp;$A101&amp;"'!AP34")</f>
        <v>0</v>
      </c>
      <c r="F101" s="19">
        <f ca="1">INDIRECT("'"&amp;$A101&amp;"'!AM34")</f>
        <v>0</v>
      </c>
      <c r="G101" s="95" t="e">
        <f ca="1">SUM(F101/C101*100)</f>
        <v>#DIV/0!</v>
      </c>
      <c r="H101" s="19">
        <f ca="1">INDIRECT("'"&amp;$A101&amp;"'!AZ34")</f>
        <v>0</v>
      </c>
      <c r="I101" s="95" t="e">
        <f ca="1">SUM(H101/B97*100)</f>
        <v>#DIV/0!</v>
      </c>
    </row>
    <row r="102" spans="1:9" x14ac:dyDescent="0.35">
      <c r="A102" s="94" t="s">
        <v>2529</v>
      </c>
      <c r="B102" s="91">
        <f ca="1">SUM(B100:B101)</f>
        <v>0</v>
      </c>
      <c r="C102" s="92">
        <f ca="1">SUM(C100:C101)</f>
        <v>0</v>
      </c>
      <c r="D102" s="93"/>
      <c r="E102" s="91">
        <f t="shared" ref="E102" ca="1" si="32">SUM(E100:E101)</f>
        <v>0</v>
      </c>
      <c r="F102" s="92">
        <f t="shared" ref="F102" ca="1" si="33">SUM(F100:F101)</f>
        <v>0</v>
      </c>
      <c r="G102" s="90" t="e">
        <f ca="1">SUM(F102/C102*100)</f>
        <v>#DIV/0!</v>
      </c>
      <c r="H102" s="91">
        <f ca="1">SUM(H100:H101)</f>
        <v>0</v>
      </c>
      <c r="I102" s="90" t="e">
        <f ca="1">SUM(H102/B98*100)</f>
        <v>#DIV/0!</v>
      </c>
    </row>
  </sheetData>
  <mergeCells count="25">
    <mergeCell ref="D55:D57"/>
    <mergeCell ref="D23:D25"/>
    <mergeCell ref="D27:D29"/>
    <mergeCell ref="D31:D33"/>
    <mergeCell ref="A2:I2"/>
    <mergeCell ref="D7:D9"/>
    <mergeCell ref="D11:D13"/>
    <mergeCell ref="D15:D17"/>
    <mergeCell ref="D19:D21"/>
    <mergeCell ref="D35:D37"/>
    <mergeCell ref="D39:D41"/>
    <mergeCell ref="D43:D45"/>
    <mergeCell ref="D47:D49"/>
    <mergeCell ref="D51:D53"/>
    <mergeCell ref="D59:D61"/>
    <mergeCell ref="D63:D65"/>
    <mergeCell ref="D67:D69"/>
    <mergeCell ref="D71:D73"/>
    <mergeCell ref="D75:D77"/>
    <mergeCell ref="D99:D101"/>
    <mergeCell ref="D79:D81"/>
    <mergeCell ref="D83:D85"/>
    <mergeCell ref="D87:D89"/>
    <mergeCell ref="D91:D93"/>
    <mergeCell ref="D95:D97"/>
  </mergeCells>
  <printOptions horizontalCentered="1"/>
  <pageMargins left="0.39370078740157483" right="0.39370078740157483" top="0.39370078740157483" bottom="0.39370078740157483" header="0.31496062992125984" footer="0.51181102362204722"/>
  <pageSetup paperSize="9" scale="90" fitToHeight="4" orientation="landscape" r:id="rId1"/>
  <headerFooter alignWithMargins="0"/>
  <rowBreaks count="1" manualBreakCount="1">
    <brk id="38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topLeftCell="A17" zoomScale="85" workbookViewId="0">
      <selection activeCell="C40" sqref="C40"/>
    </sheetView>
  </sheetViews>
  <sheetFormatPr defaultColWidth="9.1796875" defaultRowHeight="14.5" x14ac:dyDescent="0.35"/>
  <cols>
    <col min="1" max="1" width="27" style="4" bestFit="1" customWidth="1"/>
    <col min="2" max="4" width="10.54296875" style="4" bestFit="1" customWidth="1"/>
    <col min="5" max="5" width="12.453125" style="4" bestFit="1" customWidth="1"/>
    <col min="6" max="6" width="10.54296875" style="4" bestFit="1" customWidth="1"/>
    <col min="7" max="7" width="12.453125" style="4" bestFit="1" customWidth="1"/>
    <col min="8" max="16384" width="9.1796875" style="3"/>
  </cols>
  <sheetData>
    <row r="1" spans="1:7" x14ac:dyDescent="0.35">
      <c r="A1" s="226" t="s">
        <v>2566</v>
      </c>
      <c r="B1" s="225"/>
      <c r="C1" s="225"/>
      <c r="D1" s="225"/>
      <c r="E1" s="225"/>
      <c r="F1" s="225"/>
      <c r="G1" s="225"/>
    </row>
    <row r="2" spans="1:7" x14ac:dyDescent="0.35">
      <c r="A2" s="226"/>
      <c r="B2" s="225"/>
      <c r="C2" s="225"/>
      <c r="D2" s="225"/>
      <c r="E2" s="225"/>
      <c r="F2" s="225"/>
      <c r="G2" s="225"/>
    </row>
    <row r="3" spans="1:7" s="5" customFormat="1" ht="50.25" customHeight="1" x14ac:dyDescent="0.35">
      <c r="A3" s="111" t="s">
        <v>2527</v>
      </c>
      <c r="B3" s="111" t="s">
        <v>2544</v>
      </c>
      <c r="C3" s="111" t="s">
        <v>2565</v>
      </c>
      <c r="D3" s="111" t="s">
        <v>2564</v>
      </c>
      <c r="E3" s="111" t="s">
        <v>2563</v>
      </c>
      <c r="F3" s="111" t="s">
        <v>2562</v>
      </c>
      <c r="G3" s="111" t="s">
        <v>2561</v>
      </c>
    </row>
    <row r="4" spans="1:7" ht="16.5" customHeight="1" x14ac:dyDescent="0.35">
      <c r="A4" s="224" t="s">
        <v>2517</v>
      </c>
      <c r="B4" s="84"/>
      <c r="C4" s="84"/>
      <c r="D4" s="223"/>
      <c r="E4" s="84"/>
      <c r="F4" s="223"/>
      <c r="G4" s="84"/>
    </row>
    <row r="5" spans="1:7" ht="16.5" customHeight="1" x14ac:dyDescent="0.35">
      <c r="A5" s="214" t="s">
        <v>3614</v>
      </c>
      <c r="B5" s="19">
        <f ca="1">INDIRECT("'"&amp;$A5&amp;"'!AW39")</f>
        <v>0</v>
      </c>
      <c r="C5" s="19">
        <f ca="1">INDIRECT("'"&amp;$A5&amp;"'!AP35")</f>
        <v>0</v>
      </c>
      <c r="D5" s="19">
        <f ca="1">INDIRECT("'"&amp;$A5&amp;"'!AQ35")</f>
        <v>0</v>
      </c>
      <c r="E5" s="131" t="e">
        <f ca="1">SUM(D5/C5*100)</f>
        <v>#DIV/0!</v>
      </c>
      <c r="F5" s="19">
        <f ca="1">INDIRECT("'"&amp;$A5&amp;"'!AS35")</f>
        <v>0</v>
      </c>
      <c r="G5" s="131" t="e">
        <f ca="1">SUM(F5/B5*100)</f>
        <v>#DIV/0!</v>
      </c>
    </row>
    <row r="6" spans="1:7" ht="16.5" customHeight="1" x14ac:dyDescent="0.35">
      <c r="A6" s="214" t="s">
        <v>3615</v>
      </c>
      <c r="B6" s="19">
        <f t="shared" ref="B6:B7" ca="1" si="0">INDIRECT("'"&amp;$A6&amp;"'!AW39")</f>
        <v>0</v>
      </c>
      <c r="C6" s="19">
        <f t="shared" ref="C6:C7" ca="1" si="1">INDIRECT("'"&amp;$A6&amp;"'!AP35")</f>
        <v>0</v>
      </c>
      <c r="D6" s="19">
        <f t="shared" ref="D6:D7" ca="1" si="2">INDIRECT("'"&amp;$A6&amp;"'!AQ35")</f>
        <v>0</v>
      </c>
      <c r="E6" s="131" t="e">
        <f ca="1">SUM(D6/C6*100)</f>
        <v>#DIV/0!</v>
      </c>
      <c r="F6" s="19">
        <f ca="1">INDIRECT("'"&amp;$A6&amp;"'!AS35")</f>
        <v>0</v>
      </c>
      <c r="G6" s="131" t="e">
        <f ca="1">SUM(F6/B6*100)</f>
        <v>#DIV/0!</v>
      </c>
    </row>
    <row r="7" spans="1:7" ht="16.5" customHeight="1" x14ac:dyDescent="0.35">
      <c r="A7" s="96" t="s">
        <v>3616</v>
      </c>
      <c r="B7" s="19">
        <f t="shared" ca="1" si="0"/>
        <v>0</v>
      </c>
      <c r="C7" s="19">
        <f t="shared" ca="1" si="1"/>
        <v>0</v>
      </c>
      <c r="D7" s="19">
        <f t="shared" ca="1" si="2"/>
        <v>0</v>
      </c>
      <c r="E7" s="131" t="e">
        <f ca="1">SUM(D7/C7*100)</f>
        <v>#DIV/0!</v>
      </c>
      <c r="F7" s="19">
        <f t="shared" ref="F7" ca="1" si="3">INDIRECT("'"&amp;$A7&amp;"'!AS35")</f>
        <v>0</v>
      </c>
      <c r="G7" s="131" t="e">
        <f ca="1">SUM(F7/B7*100)</f>
        <v>#DIV/0!</v>
      </c>
    </row>
    <row r="8" spans="1:7" s="175" customFormat="1" ht="16.5" customHeight="1" x14ac:dyDescent="0.35">
      <c r="A8" s="94" t="s">
        <v>2516</v>
      </c>
      <c r="B8" s="211">
        <f ca="1">SUM(B4:B7)</f>
        <v>0</v>
      </c>
      <c r="C8" s="211">
        <f ca="1">SUM(C4:C7)</f>
        <v>0</v>
      </c>
      <c r="D8" s="211">
        <f ca="1">SUM(D4:D7)</f>
        <v>0</v>
      </c>
      <c r="E8" s="125" t="e">
        <f ca="1">SUM(D8/C8*100)</f>
        <v>#DIV/0!</v>
      </c>
      <c r="F8" s="211">
        <f ca="1">SUM(F4:F7)</f>
        <v>0</v>
      </c>
      <c r="G8" s="125" t="e">
        <f ca="1">SUM(F8/B8*100)</f>
        <v>#DIV/0!</v>
      </c>
    </row>
    <row r="9" spans="1:7" s="175" customFormat="1" ht="16.5" customHeight="1" x14ac:dyDescent="0.35">
      <c r="A9" s="222" t="s">
        <v>2515</v>
      </c>
      <c r="B9" s="221"/>
      <c r="C9" s="221"/>
      <c r="D9" s="220"/>
      <c r="E9" s="218"/>
      <c r="F9" s="219"/>
      <c r="G9" s="218"/>
    </row>
    <row r="10" spans="1:7" ht="16.5" customHeight="1" x14ac:dyDescent="0.35">
      <c r="A10" s="214" t="s">
        <v>3631</v>
      </c>
      <c r="B10" s="19">
        <f t="shared" ref="B10:B11" ca="1" si="4">INDIRECT("'"&amp;$A10&amp;"'!AW39")</f>
        <v>0</v>
      </c>
      <c r="C10" s="19">
        <f ca="1">INDIRECT("'"&amp;$A10&amp;"'!AP35")</f>
        <v>0</v>
      </c>
      <c r="D10" s="19">
        <f ca="1">INDIRECT("'"&amp;$A10&amp;"'!AQ35")</f>
        <v>0</v>
      </c>
      <c r="E10" s="131" t="e">
        <f ca="1">SUM(D10/C10*100)</f>
        <v>#DIV/0!</v>
      </c>
      <c r="F10" s="19">
        <f ca="1">INDIRECT("'"&amp;$A10&amp;"'!AS35")</f>
        <v>0</v>
      </c>
      <c r="G10" s="131" t="e">
        <f ca="1">SUM(F10/B10*100)</f>
        <v>#DIV/0!</v>
      </c>
    </row>
    <row r="11" spans="1:7" ht="16.5" customHeight="1" x14ac:dyDescent="0.35">
      <c r="A11" s="214" t="s">
        <v>3632</v>
      </c>
      <c r="B11" s="19">
        <f t="shared" ca="1" si="4"/>
        <v>0</v>
      </c>
      <c r="C11" s="19">
        <f ca="1">INDIRECT("'"&amp;$A11&amp;"'!AP35")</f>
        <v>0</v>
      </c>
      <c r="D11" s="19">
        <f ca="1">INDIRECT("'"&amp;$A11&amp;"'!AQ35")</f>
        <v>0</v>
      </c>
      <c r="E11" s="131" t="e">
        <f ca="1">SUM(D11/C11*100)</f>
        <v>#DIV/0!</v>
      </c>
      <c r="F11" s="19">
        <f ca="1">INDIRECT("'"&amp;$A11&amp;"'!AS35")</f>
        <v>0</v>
      </c>
      <c r="G11" s="131" t="e">
        <f ca="1">SUM(F11/B11*100)</f>
        <v>#DIV/0!</v>
      </c>
    </row>
    <row r="12" spans="1:7" ht="16.5" customHeight="1" x14ac:dyDescent="0.35">
      <c r="A12" s="94" t="s">
        <v>2514</v>
      </c>
      <c r="B12" s="211">
        <f ca="1">B11+B10</f>
        <v>0</v>
      </c>
      <c r="C12" s="211">
        <f ca="1">C11+C10</f>
        <v>0</v>
      </c>
      <c r="D12" s="211">
        <f ca="1">D11+D10</f>
        <v>0</v>
      </c>
      <c r="E12" s="125" t="e">
        <f ca="1">SUM(D12/C12*100)</f>
        <v>#DIV/0!</v>
      </c>
      <c r="F12" s="211">
        <f ca="1">F11+F10</f>
        <v>0</v>
      </c>
      <c r="G12" s="125" t="e">
        <f ca="1">SUM(F12/B12*100)</f>
        <v>#DIV/0!</v>
      </c>
    </row>
    <row r="13" spans="1:7" ht="16.5" customHeight="1" x14ac:dyDescent="0.35">
      <c r="A13" s="217" t="s">
        <v>2513</v>
      </c>
      <c r="B13" s="215"/>
      <c r="C13" s="215"/>
      <c r="D13" s="216"/>
      <c r="E13" s="216"/>
      <c r="F13" s="216"/>
      <c r="G13" s="215"/>
    </row>
    <row r="14" spans="1:7" ht="16.5" customHeight="1" x14ac:dyDescent="0.35">
      <c r="A14" s="96" t="s">
        <v>2512</v>
      </c>
      <c r="B14" s="19">
        <f ca="1">INDIRECT("'"&amp;$A14&amp;"'!AW39")</f>
        <v>0</v>
      </c>
      <c r="C14" s="19">
        <f ca="1">INDIRECT("'"&amp;$A14&amp;"'!AP35")</f>
        <v>0</v>
      </c>
      <c r="D14" s="19">
        <f ca="1">INDIRECT("'"&amp;$A14&amp;"'!AQ35")</f>
        <v>0</v>
      </c>
      <c r="E14" s="213" t="e">
        <f t="shared" ref="E14:E41" ca="1" si="5">SUM(D14/C14*100)</f>
        <v>#DIV/0!</v>
      </c>
      <c r="F14" s="19">
        <f ca="1">INDIRECT("'"&amp;$A14&amp;"'!AS35")</f>
        <v>0</v>
      </c>
      <c r="G14" s="131" t="e">
        <f t="shared" ref="G14:G41" ca="1" si="6">SUM(F14/B14*100)</f>
        <v>#DIV/0!</v>
      </c>
    </row>
    <row r="15" spans="1:7" ht="16.5" customHeight="1" x14ac:dyDescent="0.35">
      <c r="A15" s="96" t="s">
        <v>2511</v>
      </c>
      <c r="B15" s="19">
        <f t="shared" ref="B15:B39" ca="1" si="7">INDIRECT("'"&amp;$A15&amp;"'!AW39")</f>
        <v>0</v>
      </c>
      <c r="C15" s="19">
        <f t="shared" ref="C15:C39" ca="1" si="8">INDIRECT("'"&amp;$A15&amp;"'!AP35")</f>
        <v>0</v>
      </c>
      <c r="D15" s="19">
        <f t="shared" ref="D15:D39" ca="1" si="9">INDIRECT("'"&amp;$A15&amp;"'!AQ35")</f>
        <v>0</v>
      </c>
      <c r="E15" s="213" t="e">
        <f t="shared" ca="1" si="5"/>
        <v>#DIV/0!</v>
      </c>
      <c r="F15" s="19">
        <f t="shared" ref="F15:F39" ca="1" si="10">INDIRECT("'"&amp;$A15&amp;"'!AS35")</f>
        <v>0</v>
      </c>
      <c r="G15" s="131" t="e">
        <f t="shared" ca="1" si="6"/>
        <v>#DIV/0!</v>
      </c>
    </row>
    <row r="16" spans="1:7" ht="16.5" customHeight="1" x14ac:dyDescent="0.35">
      <c r="A16" s="96" t="s">
        <v>2510</v>
      </c>
      <c r="B16" s="19">
        <f t="shared" ca="1" si="7"/>
        <v>0</v>
      </c>
      <c r="C16" s="19">
        <f t="shared" ca="1" si="8"/>
        <v>0</v>
      </c>
      <c r="D16" s="19">
        <f t="shared" ca="1" si="9"/>
        <v>0</v>
      </c>
      <c r="E16" s="213" t="e">
        <f t="shared" ca="1" si="5"/>
        <v>#DIV/0!</v>
      </c>
      <c r="F16" s="19">
        <f t="shared" ca="1" si="10"/>
        <v>0</v>
      </c>
      <c r="G16" s="131" t="e">
        <f t="shared" ca="1" si="6"/>
        <v>#DIV/0!</v>
      </c>
    </row>
    <row r="17" spans="1:8" ht="16.5" customHeight="1" x14ac:dyDescent="0.35">
      <c r="A17" s="96" t="s">
        <v>3613</v>
      </c>
      <c r="B17" s="19">
        <f t="shared" ca="1" si="7"/>
        <v>0</v>
      </c>
      <c r="C17" s="19">
        <f t="shared" ca="1" si="8"/>
        <v>0</v>
      </c>
      <c r="D17" s="19">
        <f t="shared" ca="1" si="9"/>
        <v>0</v>
      </c>
      <c r="E17" s="213" t="e">
        <f t="shared" ca="1" si="5"/>
        <v>#DIV/0!</v>
      </c>
      <c r="F17" s="19">
        <f t="shared" ca="1" si="10"/>
        <v>0</v>
      </c>
      <c r="G17" s="131" t="e">
        <f t="shared" ca="1" si="6"/>
        <v>#DIV/0!</v>
      </c>
    </row>
    <row r="18" spans="1:8" ht="16.5" customHeight="1" x14ac:dyDescent="0.35">
      <c r="A18" s="96" t="s">
        <v>2509</v>
      </c>
      <c r="B18" s="19">
        <f t="shared" ca="1" si="7"/>
        <v>0</v>
      </c>
      <c r="C18" s="19">
        <f t="shared" ca="1" si="8"/>
        <v>0</v>
      </c>
      <c r="D18" s="19">
        <f t="shared" ca="1" si="9"/>
        <v>0</v>
      </c>
      <c r="E18" s="213" t="e">
        <f t="shared" ca="1" si="5"/>
        <v>#DIV/0!</v>
      </c>
      <c r="F18" s="19">
        <f t="shared" ca="1" si="10"/>
        <v>0</v>
      </c>
      <c r="G18" s="131" t="e">
        <f t="shared" ca="1" si="6"/>
        <v>#DIV/0!</v>
      </c>
    </row>
    <row r="19" spans="1:8" ht="16.5" customHeight="1" x14ac:dyDescent="0.35">
      <c r="A19" s="96" t="s">
        <v>2508</v>
      </c>
      <c r="B19" s="19">
        <f t="shared" ca="1" si="7"/>
        <v>0</v>
      </c>
      <c r="C19" s="19">
        <f t="shared" ca="1" si="8"/>
        <v>0</v>
      </c>
      <c r="D19" s="19">
        <f t="shared" ca="1" si="9"/>
        <v>0</v>
      </c>
      <c r="E19" s="213" t="e">
        <f t="shared" ca="1" si="5"/>
        <v>#DIV/0!</v>
      </c>
      <c r="F19" s="19">
        <f t="shared" ca="1" si="10"/>
        <v>0</v>
      </c>
      <c r="G19" s="131" t="e">
        <f t="shared" ca="1" si="6"/>
        <v>#DIV/0!</v>
      </c>
    </row>
    <row r="20" spans="1:8" ht="16.5" customHeight="1" x14ac:dyDescent="0.35">
      <c r="A20" s="96" t="s">
        <v>2507</v>
      </c>
      <c r="B20" s="19">
        <f t="shared" ca="1" si="7"/>
        <v>0</v>
      </c>
      <c r="C20" s="19">
        <f t="shared" ca="1" si="8"/>
        <v>0</v>
      </c>
      <c r="D20" s="19">
        <f t="shared" ca="1" si="9"/>
        <v>0</v>
      </c>
      <c r="E20" s="213" t="e">
        <f t="shared" ca="1" si="5"/>
        <v>#DIV/0!</v>
      </c>
      <c r="F20" s="19">
        <f t="shared" ca="1" si="10"/>
        <v>0</v>
      </c>
      <c r="G20" s="131" t="e">
        <f t="shared" ca="1" si="6"/>
        <v>#DIV/0!</v>
      </c>
    </row>
    <row r="21" spans="1:8" ht="16.5" customHeight="1" x14ac:dyDescent="0.35">
      <c r="A21" s="96" t="s">
        <v>3617</v>
      </c>
      <c r="B21" s="19">
        <f t="shared" ca="1" si="7"/>
        <v>0</v>
      </c>
      <c r="C21" s="19">
        <f t="shared" ca="1" si="8"/>
        <v>0</v>
      </c>
      <c r="D21" s="19">
        <f t="shared" ca="1" si="9"/>
        <v>0</v>
      </c>
      <c r="E21" s="213" t="e">
        <f t="shared" ca="1" si="5"/>
        <v>#DIV/0!</v>
      </c>
      <c r="F21" s="19">
        <f t="shared" ca="1" si="10"/>
        <v>0</v>
      </c>
      <c r="G21" s="131" t="e">
        <f t="shared" ca="1" si="6"/>
        <v>#DIV/0!</v>
      </c>
    </row>
    <row r="22" spans="1:8" ht="16.5" customHeight="1" x14ac:dyDescent="0.35">
      <c r="A22" s="96" t="s">
        <v>2506</v>
      </c>
      <c r="B22" s="19">
        <f t="shared" ca="1" si="7"/>
        <v>0</v>
      </c>
      <c r="C22" s="19">
        <f t="shared" ca="1" si="8"/>
        <v>0</v>
      </c>
      <c r="D22" s="19">
        <f t="shared" ca="1" si="9"/>
        <v>0</v>
      </c>
      <c r="E22" s="213" t="e">
        <f t="shared" ca="1" si="5"/>
        <v>#DIV/0!</v>
      </c>
      <c r="F22" s="19">
        <f t="shared" ca="1" si="10"/>
        <v>0</v>
      </c>
      <c r="G22" s="131" t="e">
        <f t="shared" ca="1" si="6"/>
        <v>#DIV/0!</v>
      </c>
    </row>
    <row r="23" spans="1:8" ht="16.5" customHeight="1" x14ac:dyDescent="0.35">
      <c r="A23" s="96" t="s">
        <v>2505</v>
      </c>
      <c r="B23" s="19">
        <f t="shared" ca="1" si="7"/>
        <v>40</v>
      </c>
      <c r="C23" s="19">
        <f t="shared" ca="1" si="8"/>
        <v>90</v>
      </c>
      <c r="D23" s="19">
        <f t="shared" ca="1" si="9"/>
        <v>35</v>
      </c>
      <c r="E23" s="213">
        <f t="shared" ca="1" si="5"/>
        <v>38.888888888888893</v>
      </c>
      <c r="F23" s="19">
        <f t="shared" ca="1" si="10"/>
        <v>13</v>
      </c>
      <c r="G23" s="131">
        <f t="shared" ca="1" si="6"/>
        <v>32.5</v>
      </c>
    </row>
    <row r="24" spans="1:8" ht="16.5" customHeight="1" x14ac:dyDescent="0.35">
      <c r="A24" s="96" t="s">
        <v>2504</v>
      </c>
      <c r="B24" s="19">
        <f t="shared" ca="1" si="7"/>
        <v>0</v>
      </c>
      <c r="C24" s="19">
        <f t="shared" ca="1" si="8"/>
        <v>0</v>
      </c>
      <c r="D24" s="19">
        <f t="shared" ca="1" si="9"/>
        <v>0</v>
      </c>
      <c r="E24" s="213" t="e">
        <f t="shared" ca="1" si="5"/>
        <v>#DIV/0!</v>
      </c>
      <c r="F24" s="19">
        <f t="shared" ca="1" si="10"/>
        <v>0</v>
      </c>
      <c r="G24" s="131" t="e">
        <f t="shared" ca="1" si="6"/>
        <v>#DIV/0!</v>
      </c>
    </row>
    <row r="25" spans="1:8" ht="16.5" customHeight="1" x14ac:dyDescent="0.35">
      <c r="A25" s="96" t="s">
        <v>2503</v>
      </c>
      <c r="B25" s="19">
        <f t="shared" ca="1" si="7"/>
        <v>0</v>
      </c>
      <c r="C25" s="19">
        <f t="shared" ca="1" si="8"/>
        <v>0</v>
      </c>
      <c r="D25" s="19">
        <f t="shared" ca="1" si="9"/>
        <v>0</v>
      </c>
      <c r="E25" s="213" t="e">
        <f t="shared" ca="1" si="5"/>
        <v>#DIV/0!</v>
      </c>
      <c r="F25" s="19">
        <f t="shared" ca="1" si="10"/>
        <v>0</v>
      </c>
      <c r="G25" s="131" t="e">
        <f t="shared" ca="1" si="6"/>
        <v>#DIV/0!</v>
      </c>
    </row>
    <row r="26" spans="1:8" ht="16.5" customHeight="1" x14ac:dyDescent="0.35">
      <c r="A26" s="96" t="s">
        <v>1335</v>
      </c>
      <c r="B26" s="19">
        <f t="shared" ca="1" si="7"/>
        <v>0</v>
      </c>
      <c r="C26" s="19">
        <f t="shared" ca="1" si="8"/>
        <v>0</v>
      </c>
      <c r="D26" s="19">
        <f t="shared" ca="1" si="9"/>
        <v>0</v>
      </c>
      <c r="E26" s="213" t="e">
        <f t="shared" ca="1" si="5"/>
        <v>#DIV/0!</v>
      </c>
      <c r="F26" s="19">
        <f t="shared" ca="1" si="10"/>
        <v>0</v>
      </c>
      <c r="G26" s="131" t="e">
        <f t="shared" ca="1" si="6"/>
        <v>#DIV/0!</v>
      </c>
    </row>
    <row r="27" spans="1:8" ht="16.5" customHeight="1" x14ac:dyDescent="0.35">
      <c r="A27" s="96" t="s">
        <v>2502</v>
      </c>
      <c r="B27" s="19">
        <f t="shared" ca="1" si="7"/>
        <v>0</v>
      </c>
      <c r="C27" s="19">
        <f t="shared" ca="1" si="8"/>
        <v>0</v>
      </c>
      <c r="D27" s="19">
        <f t="shared" ca="1" si="9"/>
        <v>0</v>
      </c>
      <c r="E27" s="213" t="e">
        <f t="shared" ca="1" si="5"/>
        <v>#DIV/0!</v>
      </c>
      <c r="F27" s="19">
        <f t="shared" ca="1" si="10"/>
        <v>0</v>
      </c>
      <c r="G27" s="131" t="e">
        <f t="shared" ca="1" si="6"/>
        <v>#DIV/0!</v>
      </c>
    </row>
    <row r="28" spans="1:8" ht="16.5" customHeight="1" x14ac:dyDescent="0.35">
      <c r="A28" s="96" t="s">
        <v>2501</v>
      </c>
      <c r="B28" s="19">
        <f t="shared" ca="1" si="7"/>
        <v>0</v>
      </c>
      <c r="C28" s="19">
        <f t="shared" ca="1" si="8"/>
        <v>0</v>
      </c>
      <c r="D28" s="19">
        <f t="shared" ca="1" si="9"/>
        <v>0</v>
      </c>
      <c r="E28" s="213" t="e">
        <f t="shared" ca="1" si="5"/>
        <v>#DIV/0!</v>
      </c>
      <c r="F28" s="19">
        <f t="shared" ca="1" si="10"/>
        <v>0</v>
      </c>
      <c r="G28" s="131" t="e">
        <f t="shared" ca="1" si="6"/>
        <v>#DIV/0!</v>
      </c>
    </row>
    <row r="29" spans="1:8" ht="16.5" customHeight="1" x14ac:dyDescent="0.35">
      <c r="A29" s="96" t="s">
        <v>2500</v>
      </c>
      <c r="B29" s="19">
        <f t="shared" ca="1" si="7"/>
        <v>0</v>
      </c>
      <c r="C29" s="19">
        <f t="shared" ca="1" si="8"/>
        <v>0</v>
      </c>
      <c r="D29" s="19">
        <f t="shared" ca="1" si="9"/>
        <v>0</v>
      </c>
      <c r="E29" s="213" t="e">
        <f t="shared" ca="1" si="5"/>
        <v>#DIV/0!</v>
      </c>
      <c r="F29" s="19">
        <f t="shared" ca="1" si="10"/>
        <v>0</v>
      </c>
      <c r="G29" s="131" t="e">
        <f t="shared" ca="1" si="6"/>
        <v>#DIV/0!</v>
      </c>
    </row>
    <row r="30" spans="1:8" ht="16.5" customHeight="1" x14ac:dyDescent="0.35">
      <c r="A30" s="96" t="s">
        <v>2499</v>
      </c>
      <c r="B30" s="19">
        <f t="shared" ca="1" si="7"/>
        <v>0</v>
      </c>
      <c r="C30" s="19">
        <f t="shared" ca="1" si="8"/>
        <v>0</v>
      </c>
      <c r="D30" s="19">
        <f t="shared" ca="1" si="9"/>
        <v>0</v>
      </c>
      <c r="E30" s="213" t="e">
        <f t="shared" ca="1" si="5"/>
        <v>#DIV/0!</v>
      </c>
      <c r="F30" s="19">
        <f t="shared" ca="1" si="10"/>
        <v>0</v>
      </c>
      <c r="G30" s="131" t="e">
        <f t="shared" ca="1" si="6"/>
        <v>#DIV/0!</v>
      </c>
    </row>
    <row r="31" spans="1:8" ht="16.5" customHeight="1" x14ac:dyDescent="0.35">
      <c r="A31" s="96" t="s">
        <v>2498</v>
      </c>
      <c r="B31" s="19">
        <f t="shared" ca="1" si="7"/>
        <v>0</v>
      </c>
      <c r="C31" s="19">
        <f t="shared" ca="1" si="8"/>
        <v>0</v>
      </c>
      <c r="D31" s="19">
        <f t="shared" ca="1" si="9"/>
        <v>0</v>
      </c>
      <c r="E31" s="213" t="e">
        <f t="shared" ca="1" si="5"/>
        <v>#DIV/0!</v>
      </c>
      <c r="F31" s="19">
        <f t="shared" ca="1" si="10"/>
        <v>0</v>
      </c>
      <c r="G31" s="131" t="e">
        <f t="shared" ca="1" si="6"/>
        <v>#DIV/0!</v>
      </c>
      <c r="H31" s="3" t="s">
        <v>2487</v>
      </c>
    </row>
    <row r="32" spans="1:8" ht="16.5" customHeight="1" x14ac:dyDescent="0.35">
      <c r="A32" s="96" t="s">
        <v>2497</v>
      </c>
      <c r="B32" s="19">
        <f t="shared" ca="1" si="7"/>
        <v>0</v>
      </c>
      <c r="C32" s="19">
        <f t="shared" ca="1" si="8"/>
        <v>0</v>
      </c>
      <c r="D32" s="19">
        <f t="shared" ca="1" si="9"/>
        <v>0</v>
      </c>
      <c r="E32" s="213" t="e">
        <f t="shared" ca="1" si="5"/>
        <v>#DIV/0!</v>
      </c>
      <c r="F32" s="19">
        <f t="shared" ca="1" si="10"/>
        <v>0</v>
      </c>
      <c r="G32" s="131" t="e">
        <f t="shared" ca="1" si="6"/>
        <v>#DIV/0!</v>
      </c>
    </row>
    <row r="33" spans="1:7" ht="16.5" customHeight="1" x14ac:dyDescent="0.35">
      <c r="A33" s="96" t="s">
        <v>2496</v>
      </c>
      <c r="B33" s="19">
        <f t="shared" ca="1" si="7"/>
        <v>0</v>
      </c>
      <c r="C33" s="19">
        <f t="shared" ca="1" si="8"/>
        <v>0</v>
      </c>
      <c r="D33" s="19">
        <f t="shared" ca="1" si="9"/>
        <v>0</v>
      </c>
      <c r="E33" s="213" t="e">
        <f t="shared" ca="1" si="5"/>
        <v>#DIV/0!</v>
      </c>
      <c r="F33" s="19">
        <f t="shared" ca="1" si="10"/>
        <v>0</v>
      </c>
      <c r="G33" s="131" t="e">
        <f t="shared" ca="1" si="6"/>
        <v>#DIV/0!</v>
      </c>
    </row>
    <row r="34" spans="1:7" ht="16.5" customHeight="1" x14ac:dyDescent="0.35">
      <c r="A34" s="96" t="s">
        <v>2495</v>
      </c>
      <c r="B34" s="19">
        <f t="shared" ca="1" si="7"/>
        <v>0</v>
      </c>
      <c r="C34" s="19">
        <f t="shared" ca="1" si="8"/>
        <v>0</v>
      </c>
      <c r="D34" s="19">
        <f t="shared" ca="1" si="9"/>
        <v>0</v>
      </c>
      <c r="E34" s="213" t="e">
        <f t="shared" ca="1" si="5"/>
        <v>#DIV/0!</v>
      </c>
      <c r="F34" s="19">
        <f t="shared" ca="1" si="10"/>
        <v>0</v>
      </c>
      <c r="G34" s="131" t="e">
        <f t="shared" ca="1" si="6"/>
        <v>#DIV/0!</v>
      </c>
    </row>
    <row r="35" spans="1:7" ht="16.5" customHeight="1" x14ac:dyDescent="0.35">
      <c r="A35" s="214" t="s">
        <v>2494</v>
      </c>
      <c r="B35" s="19">
        <f t="shared" ca="1" si="7"/>
        <v>0</v>
      </c>
      <c r="C35" s="19">
        <f ca="1">INDIRECT("'"&amp;$A35&amp;"'!AP35")</f>
        <v>0</v>
      </c>
      <c r="D35" s="19">
        <f t="shared" ca="1" si="9"/>
        <v>0</v>
      </c>
      <c r="E35" s="213" t="e">
        <f t="shared" ca="1" si="5"/>
        <v>#DIV/0!</v>
      </c>
      <c r="F35" s="19">
        <f ca="1">INDIRECT("'"&amp;$A35&amp;"'!AS35")</f>
        <v>0</v>
      </c>
      <c r="G35" s="131" t="e">
        <f t="shared" ca="1" si="6"/>
        <v>#DIV/0!</v>
      </c>
    </row>
    <row r="36" spans="1:7" ht="16.5" customHeight="1" x14ac:dyDescent="0.35">
      <c r="A36" s="214" t="s">
        <v>2493</v>
      </c>
      <c r="B36" s="19">
        <f t="shared" ca="1" si="7"/>
        <v>0</v>
      </c>
      <c r="C36" s="19">
        <f t="shared" ca="1" si="8"/>
        <v>0</v>
      </c>
      <c r="D36" s="19">
        <f t="shared" ca="1" si="9"/>
        <v>0</v>
      </c>
      <c r="E36" s="213" t="e">
        <f t="shared" ca="1" si="5"/>
        <v>#DIV/0!</v>
      </c>
      <c r="F36" s="19">
        <f t="shared" ca="1" si="10"/>
        <v>0</v>
      </c>
      <c r="G36" s="131" t="e">
        <f t="shared" ca="1" si="6"/>
        <v>#DIV/0!</v>
      </c>
    </row>
    <row r="37" spans="1:7" ht="16.5" customHeight="1" x14ac:dyDescent="0.35">
      <c r="A37" s="214" t="s">
        <v>2492</v>
      </c>
      <c r="B37" s="19">
        <f t="shared" ca="1" si="7"/>
        <v>0</v>
      </c>
      <c r="C37" s="19">
        <f t="shared" ca="1" si="8"/>
        <v>0</v>
      </c>
      <c r="D37" s="19">
        <f t="shared" ca="1" si="9"/>
        <v>0</v>
      </c>
      <c r="E37" s="213" t="e">
        <f t="shared" ca="1" si="5"/>
        <v>#DIV/0!</v>
      </c>
      <c r="F37" s="19">
        <f t="shared" ca="1" si="10"/>
        <v>0</v>
      </c>
      <c r="G37" s="131" t="e">
        <f t="shared" ca="1" si="6"/>
        <v>#DIV/0!</v>
      </c>
    </row>
    <row r="38" spans="1:7" ht="16.5" customHeight="1" x14ac:dyDescent="0.35">
      <c r="A38" s="214" t="s">
        <v>2491</v>
      </c>
      <c r="B38" s="19">
        <f t="shared" ca="1" si="7"/>
        <v>0</v>
      </c>
      <c r="C38" s="19">
        <f t="shared" ca="1" si="8"/>
        <v>0</v>
      </c>
      <c r="D38" s="19">
        <f t="shared" ca="1" si="9"/>
        <v>0</v>
      </c>
      <c r="E38" s="213" t="e">
        <f t="shared" ca="1" si="5"/>
        <v>#DIV/0!</v>
      </c>
      <c r="F38" s="19">
        <f t="shared" ca="1" si="10"/>
        <v>0</v>
      </c>
      <c r="G38" s="131" t="e">
        <f t="shared" ca="1" si="6"/>
        <v>#DIV/0!</v>
      </c>
    </row>
    <row r="39" spans="1:7" ht="16.5" customHeight="1" x14ac:dyDescent="0.35">
      <c r="A39" s="214" t="s">
        <v>2490</v>
      </c>
      <c r="B39" s="19">
        <f t="shared" ca="1" si="7"/>
        <v>0</v>
      </c>
      <c r="C39" s="19">
        <f t="shared" ca="1" si="8"/>
        <v>0</v>
      </c>
      <c r="D39" s="19">
        <f t="shared" ca="1" si="9"/>
        <v>0</v>
      </c>
      <c r="E39" s="213" t="e">
        <f t="shared" ca="1" si="5"/>
        <v>#DIV/0!</v>
      </c>
      <c r="F39" s="19">
        <f t="shared" ca="1" si="10"/>
        <v>0</v>
      </c>
      <c r="G39" s="131" t="e">
        <f t="shared" ca="1" si="6"/>
        <v>#DIV/0!</v>
      </c>
    </row>
    <row r="40" spans="1:7" ht="16.5" customHeight="1" x14ac:dyDescent="0.35">
      <c r="A40" s="94" t="s">
        <v>2489</v>
      </c>
      <c r="B40" s="211">
        <f ca="1">SUM(B14:B39)</f>
        <v>40</v>
      </c>
      <c r="C40" s="212">
        <f ca="1">SUM(C14:C39)</f>
        <v>90</v>
      </c>
      <c r="D40" s="211">
        <f ca="1">SUM(D14:D39)</f>
        <v>35</v>
      </c>
      <c r="E40" s="210">
        <f t="shared" ca="1" si="5"/>
        <v>38.888888888888893</v>
      </c>
      <c r="F40" s="209">
        <f ca="1">SUM(F14:F39)</f>
        <v>13</v>
      </c>
      <c r="G40" s="125">
        <f t="shared" ca="1" si="6"/>
        <v>32.5</v>
      </c>
    </row>
    <row r="41" spans="1:7" s="5" customFormat="1" ht="16.5" customHeight="1" x14ac:dyDescent="0.35">
      <c r="A41" s="208" t="s">
        <v>2488</v>
      </c>
      <c r="B41" s="206">
        <f ca="1">B8+B12+B40</f>
        <v>40</v>
      </c>
      <c r="C41" s="207">
        <f ca="1">C8+C12+C40</f>
        <v>90</v>
      </c>
      <c r="D41" s="206">
        <f ca="1">D8+D12+D40</f>
        <v>35</v>
      </c>
      <c r="E41" s="205">
        <f t="shared" ca="1" si="5"/>
        <v>38.888888888888893</v>
      </c>
      <c r="F41" s="206">
        <f ca="1">F8+F12+F40</f>
        <v>13</v>
      </c>
      <c r="G41" s="205">
        <f t="shared" ca="1" si="6"/>
        <v>32.5</v>
      </c>
    </row>
  </sheetData>
  <printOptions horizontalCentered="1"/>
  <pageMargins left="0.59055118110236227" right="0.19685039370078741" top="0.59055118110236227" bottom="0.19685039370078741" header="0.78740157480314965" footer="0.39370078740157483"/>
  <pageSetup paperSize="9" scale="9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V65"/>
  <sheetViews>
    <sheetView topLeftCell="A34" workbookViewId="0">
      <selection activeCell="A5" sqref="A5:E43"/>
    </sheetView>
  </sheetViews>
  <sheetFormatPr defaultColWidth="8.81640625" defaultRowHeight="14.5" x14ac:dyDescent="0.35"/>
  <cols>
    <col min="1" max="1" width="28.7265625" customWidth="1"/>
    <col min="2" max="2" width="13" style="228" customWidth="1"/>
    <col min="3" max="3" width="20.7265625" customWidth="1"/>
    <col min="4" max="4" width="12.1796875" customWidth="1"/>
    <col min="5" max="5" width="17.26953125" style="227" customWidth="1"/>
    <col min="6" max="21" width="9.1796875" customWidth="1"/>
  </cols>
  <sheetData>
    <row r="2" spans="1:22" x14ac:dyDescent="0.35">
      <c r="A2" s="236" t="s">
        <v>2572</v>
      </c>
      <c r="B2" s="236"/>
      <c r="C2" s="236"/>
      <c r="D2" s="236"/>
      <c r="E2" s="237"/>
    </row>
    <row r="3" spans="1:22" x14ac:dyDescent="0.35">
      <c r="A3" s="236" t="s">
        <v>2571</v>
      </c>
      <c r="B3" s="236"/>
      <c r="C3" s="235"/>
      <c r="D3" s="235"/>
      <c r="E3" s="234"/>
    </row>
    <row r="4" spans="1:22" x14ac:dyDescent="0.35">
      <c r="C4" s="233"/>
      <c r="D4" s="233"/>
      <c r="E4" s="232"/>
    </row>
    <row r="5" spans="1:22" ht="43.5" x14ac:dyDescent="0.35">
      <c r="A5" s="266" t="s">
        <v>2527</v>
      </c>
      <c r="B5" s="267" t="s">
        <v>760</v>
      </c>
      <c r="C5" s="268" t="s">
        <v>2570</v>
      </c>
      <c r="D5" s="268" t="s">
        <v>2569</v>
      </c>
      <c r="E5" s="269" t="s">
        <v>2568</v>
      </c>
    </row>
    <row r="6" spans="1:22" s="229" customFormat="1" x14ac:dyDescent="0.35">
      <c r="A6" s="270" t="s">
        <v>2517</v>
      </c>
      <c r="B6" s="271"/>
      <c r="C6" s="272"/>
      <c r="D6" s="272"/>
      <c r="E6" s="273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1"/>
    </row>
    <row r="7" spans="1:22" s="229" customFormat="1" x14ac:dyDescent="0.35">
      <c r="A7" s="274" t="s">
        <v>3614</v>
      </c>
      <c r="B7" s="19">
        <f ca="1">INDIRECT("'"&amp;$A7&amp;"'!AW39")</f>
        <v>0</v>
      </c>
      <c r="C7" s="19">
        <f ca="1">INDIRECT("'"&amp;$A7&amp;"'!BB8")</f>
        <v>0</v>
      </c>
      <c r="D7" s="19">
        <f ca="1">INDIRECT("'"&amp;$A7&amp;"'!BC8")</f>
        <v>0</v>
      </c>
      <c r="E7" s="275" t="e">
        <f ca="1">D7/C7*100</f>
        <v>#DIV/0!</v>
      </c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1"/>
    </row>
    <row r="8" spans="1:22" s="229" customFormat="1" x14ac:dyDescent="0.35">
      <c r="A8" s="274" t="s">
        <v>3615</v>
      </c>
      <c r="B8" s="19">
        <f t="shared" ref="B8:B9" ca="1" si="0">INDIRECT("'"&amp;$A8&amp;"'!AW39")</f>
        <v>0</v>
      </c>
      <c r="C8" s="19">
        <f t="shared" ref="C8:C9" ca="1" si="1">INDIRECT("'"&amp;$A8&amp;"'!BB8")</f>
        <v>0</v>
      </c>
      <c r="D8" s="19">
        <f t="shared" ref="D8:D9" ca="1" si="2">INDIRECT("'"&amp;$A8&amp;"'!BC8")</f>
        <v>0</v>
      </c>
      <c r="E8" s="275" t="e">
        <f ca="1">D8/C8*100</f>
        <v>#DIV/0!</v>
      </c>
      <c r="F8" s="230" t="s">
        <v>2487</v>
      </c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1"/>
    </row>
    <row r="9" spans="1:22" s="229" customFormat="1" x14ac:dyDescent="0.35">
      <c r="A9" s="274" t="s">
        <v>3616</v>
      </c>
      <c r="B9" s="19">
        <f t="shared" ca="1" si="0"/>
        <v>0</v>
      </c>
      <c r="C9" s="19">
        <f t="shared" ca="1" si="1"/>
        <v>0</v>
      </c>
      <c r="D9" s="19">
        <f t="shared" ca="1" si="2"/>
        <v>0</v>
      </c>
      <c r="E9" s="275" t="e">
        <f ca="1">D9/C9*100</f>
        <v>#DIV/0!</v>
      </c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1"/>
    </row>
    <row r="10" spans="1:22" s="230" customFormat="1" x14ac:dyDescent="0.35">
      <c r="A10" s="276" t="s">
        <v>2516</v>
      </c>
      <c r="B10" s="277">
        <f ca="1">SUM(B7:B9)</f>
        <v>0</v>
      </c>
      <c r="C10" s="278">
        <f ca="1">SUM(C7:C9)</f>
        <v>0</v>
      </c>
      <c r="D10" s="278">
        <f ca="1">SUM(D7:D9)</f>
        <v>0</v>
      </c>
      <c r="E10" s="279" t="e">
        <f ca="1">D10/C10*100</f>
        <v>#DIV/0!</v>
      </c>
    </row>
    <row r="11" spans="1:22" ht="15" customHeight="1" x14ac:dyDescent="0.35">
      <c r="A11" s="270" t="s">
        <v>2515</v>
      </c>
      <c r="B11" s="280"/>
      <c r="C11" s="281"/>
      <c r="D11" s="281"/>
      <c r="E11" s="275" t="s">
        <v>2487</v>
      </c>
    </row>
    <row r="12" spans="1:22" ht="15" customHeight="1" x14ac:dyDescent="0.35">
      <c r="A12" s="274" t="s">
        <v>3631</v>
      </c>
      <c r="B12" s="19">
        <f t="shared" ref="B12:B13" ca="1" si="3">INDIRECT("'"&amp;$A12&amp;"'!AW39")</f>
        <v>0</v>
      </c>
      <c r="C12" s="19">
        <f ca="1">INDIRECT("'"&amp;$A12&amp;"'!BB8")</f>
        <v>0</v>
      </c>
      <c r="D12" s="19">
        <f t="shared" ref="D12:D13" ca="1" si="4">INDIRECT("'"&amp;$A12&amp;"'!BC8")</f>
        <v>0</v>
      </c>
      <c r="E12" s="275" t="e">
        <f ca="1">D12/C12*100</f>
        <v>#DIV/0!</v>
      </c>
    </row>
    <row r="13" spans="1:22" ht="15" customHeight="1" x14ac:dyDescent="0.35">
      <c r="A13" s="274" t="s">
        <v>3632</v>
      </c>
      <c r="B13" s="19">
        <f t="shared" ca="1" si="3"/>
        <v>0</v>
      </c>
      <c r="C13" s="19">
        <f ca="1">INDIRECT("'"&amp;$A13&amp;"'!BB8")</f>
        <v>0</v>
      </c>
      <c r="D13" s="19">
        <f t="shared" ca="1" si="4"/>
        <v>0</v>
      </c>
      <c r="E13" s="275" t="e">
        <f ca="1">D13/C13*100</f>
        <v>#DIV/0!</v>
      </c>
    </row>
    <row r="14" spans="1:22" ht="15" customHeight="1" x14ac:dyDescent="0.35">
      <c r="A14" s="276" t="s">
        <v>2514</v>
      </c>
      <c r="B14" s="277">
        <f ca="1">SUM(B12:B13)</f>
        <v>0</v>
      </c>
      <c r="C14" s="282">
        <f ca="1">SUM(C12:C13)</f>
        <v>0</v>
      </c>
      <c r="D14" s="282">
        <f ca="1">SUM(D12:D13)</f>
        <v>0</v>
      </c>
      <c r="E14" s="279" t="e">
        <f ca="1">D14/C14*100</f>
        <v>#DIV/0!</v>
      </c>
    </row>
    <row r="15" spans="1:22" ht="15" customHeight="1" x14ac:dyDescent="0.35">
      <c r="A15" s="270" t="s">
        <v>2513</v>
      </c>
      <c r="B15" s="280"/>
      <c r="C15" s="281"/>
      <c r="D15" s="281"/>
      <c r="E15" s="275" t="s">
        <v>2487</v>
      </c>
    </row>
    <row r="16" spans="1:22" ht="15" customHeight="1" x14ac:dyDescent="0.35">
      <c r="A16" s="283" t="s">
        <v>2512</v>
      </c>
      <c r="B16" s="19">
        <f ca="1">INDIRECT("'"&amp;$A16&amp;"'!AW39")</f>
        <v>0</v>
      </c>
      <c r="C16" s="19">
        <f ca="1">INDIRECT("'"&amp;$A16&amp;"'!BB8")</f>
        <v>0</v>
      </c>
      <c r="D16" s="19">
        <f ca="1">INDIRECT("'"&amp;$A16&amp;"'!BC8")</f>
        <v>0</v>
      </c>
      <c r="E16" s="275" t="e">
        <f t="shared" ref="E16:E43" ca="1" si="5">D16/C16*100</f>
        <v>#DIV/0!</v>
      </c>
      <c r="F16" t="s">
        <v>2487</v>
      </c>
    </row>
    <row r="17" spans="1:6" ht="15" customHeight="1" x14ac:dyDescent="0.35">
      <c r="A17" s="283" t="s">
        <v>2511</v>
      </c>
      <c r="B17" s="19">
        <f t="shared" ref="B17:B41" ca="1" si="6">INDIRECT("'"&amp;$A17&amp;"'!AW39")</f>
        <v>0</v>
      </c>
      <c r="C17" s="19">
        <f t="shared" ref="C17:C41" ca="1" si="7">INDIRECT("'"&amp;$A17&amp;"'!BB8")</f>
        <v>0</v>
      </c>
      <c r="D17" s="19">
        <f t="shared" ref="D17:D41" ca="1" si="8">INDIRECT("'"&amp;$A17&amp;"'!BC8")</f>
        <v>0</v>
      </c>
      <c r="E17" s="275" t="e">
        <f t="shared" ca="1" si="5"/>
        <v>#DIV/0!</v>
      </c>
    </row>
    <row r="18" spans="1:6" ht="15" customHeight="1" x14ac:dyDescent="0.35">
      <c r="A18" s="283" t="s">
        <v>2510</v>
      </c>
      <c r="B18" s="19">
        <f t="shared" ca="1" si="6"/>
        <v>0</v>
      </c>
      <c r="C18" s="19">
        <f t="shared" ca="1" si="7"/>
        <v>0</v>
      </c>
      <c r="D18" s="19">
        <f t="shared" ca="1" si="8"/>
        <v>0</v>
      </c>
      <c r="E18" s="275" t="e">
        <f t="shared" ca="1" si="5"/>
        <v>#DIV/0!</v>
      </c>
    </row>
    <row r="19" spans="1:6" ht="15" customHeight="1" x14ac:dyDescent="0.35">
      <c r="A19" s="283" t="s">
        <v>3613</v>
      </c>
      <c r="B19" s="19">
        <f t="shared" ca="1" si="6"/>
        <v>0</v>
      </c>
      <c r="C19" s="19">
        <f t="shared" ca="1" si="7"/>
        <v>0</v>
      </c>
      <c r="D19" s="19">
        <f t="shared" ca="1" si="8"/>
        <v>0</v>
      </c>
      <c r="E19" s="275" t="e">
        <f t="shared" ca="1" si="5"/>
        <v>#DIV/0!</v>
      </c>
      <c r="F19" t="s">
        <v>2487</v>
      </c>
    </row>
    <row r="20" spans="1:6" ht="15" customHeight="1" x14ac:dyDescent="0.35">
      <c r="A20" s="283" t="s">
        <v>2509</v>
      </c>
      <c r="B20" s="19">
        <f t="shared" ca="1" si="6"/>
        <v>0</v>
      </c>
      <c r="C20" s="19">
        <f t="shared" ca="1" si="7"/>
        <v>0</v>
      </c>
      <c r="D20" s="19">
        <f t="shared" ca="1" si="8"/>
        <v>0</v>
      </c>
      <c r="E20" s="275" t="e">
        <f t="shared" ca="1" si="5"/>
        <v>#DIV/0!</v>
      </c>
      <c r="F20" t="s">
        <v>2487</v>
      </c>
    </row>
    <row r="21" spans="1:6" ht="15" customHeight="1" x14ac:dyDescent="0.35">
      <c r="A21" s="283" t="s">
        <v>2508</v>
      </c>
      <c r="B21" s="19">
        <f t="shared" ca="1" si="6"/>
        <v>0</v>
      </c>
      <c r="C21" s="19">
        <f t="shared" ca="1" si="7"/>
        <v>0</v>
      </c>
      <c r="D21" s="19">
        <f t="shared" ca="1" si="8"/>
        <v>0</v>
      </c>
      <c r="E21" s="275" t="e">
        <f t="shared" ca="1" si="5"/>
        <v>#DIV/0!</v>
      </c>
    </row>
    <row r="22" spans="1:6" ht="15" customHeight="1" x14ac:dyDescent="0.35">
      <c r="A22" s="283" t="s">
        <v>2507</v>
      </c>
      <c r="B22" s="19">
        <f t="shared" ca="1" si="6"/>
        <v>0</v>
      </c>
      <c r="C22" s="19">
        <f t="shared" ca="1" si="7"/>
        <v>0</v>
      </c>
      <c r="D22" s="19">
        <f t="shared" ca="1" si="8"/>
        <v>0</v>
      </c>
      <c r="E22" s="275" t="e">
        <f t="shared" ca="1" si="5"/>
        <v>#DIV/0!</v>
      </c>
    </row>
    <row r="23" spans="1:6" ht="15" customHeight="1" x14ac:dyDescent="0.35">
      <c r="A23" s="283" t="s">
        <v>3617</v>
      </c>
      <c r="B23" s="19">
        <f t="shared" ca="1" si="6"/>
        <v>0</v>
      </c>
      <c r="C23" s="19">
        <f t="shared" ca="1" si="7"/>
        <v>0</v>
      </c>
      <c r="D23" s="19">
        <f t="shared" ca="1" si="8"/>
        <v>0</v>
      </c>
      <c r="E23" s="275" t="e">
        <f t="shared" ca="1" si="5"/>
        <v>#DIV/0!</v>
      </c>
    </row>
    <row r="24" spans="1:6" ht="15" customHeight="1" x14ac:dyDescent="0.35">
      <c r="A24" s="274" t="s">
        <v>2506</v>
      </c>
      <c r="B24" s="19">
        <f t="shared" ca="1" si="6"/>
        <v>0</v>
      </c>
      <c r="C24" s="19">
        <f t="shared" ca="1" si="7"/>
        <v>0</v>
      </c>
      <c r="D24" s="19">
        <f t="shared" ca="1" si="8"/>
        <v>0</v>
      </c>
      <c r="E24" s="275" t="e">
        <f t="shared" ca="1" si="5"/>
        <v>#DIV/0!</v>
      </c>
    </row>
    <row r="25" spans="1:6" ht="15" customHeight="1" x14ac:dyDescent="0.35">
      <c r="A25" s="283" t="s">
        <v>2505</v>
      </c>
      <c r="B25" s="19">
        <f t="shared" ca="1" si="6"/>
        <v>40</v>
      </c>
      <c r="C25" s="19">
        <f t="shared" ca="1" si="7"/>
        <v>34</v>
      </c>
      <c r="D25" s="19">
        <f t="shared" ca="1" si="8"/>
        <v>31</v>
      </c>
      <c r="E25" s="275">
        <f t="shared" ca="1" si="5"/>
        <v>91.17647058823529</v>
      </c>
    </row>
    <row r="26" spans="1:6" ht="15" customHeight="1" x14ac:dyDescent="0.35">
      <c r="A26" s="283" t="s">
        <v>2504</v>
      </c>
      <c r="B26" s="19">
        <f t="shared" ca="1" si="6"/>
        <v>0</v>
      </c>
      <c r="C26" s="19">
        <f t="shared" ca="1" si="7"/>
        <v>0</v>
      </c>
      <c r="D26" s="19">
        <f t="shared" ca="1" si="8"/>
        <v>0</v>
      </c>
      <c r="E26" s="275" t="e">
        <f t="shared" ca="1" si="5"/>
        <v>#DIV/0!</v>
      </c>
    </row>
    <row r="27" spans="1:6" ht="15" customHeight="1" x14ac:dyDescent="0.35">
      <c r="A27" s="283" t="s">
        <v>2503</v>
      </c>
      <c r="B27" s="19">
        <f t="shared" ca="1" si="6"/>
        <v>0</v>
      </c>
      <c r="C27" s="19">
        <f t="shared" ca="1" si="7"/>
        <v>0</v>
      </c>
      <c r="D27" s="19">
        <f t="shared" ca="1" si="8"/>
        <v>0</v>
      </c>
      <c r="E27" s="275" t="e">
        <f t="shared" ca="1" si="5"/>
        <v>#DIV/0!</v>
      </c>
    </row>
    <row r="28" spans="1:6" ht="15" customHeight="1" x14ac:dyDescent="0.35">
      <c r="A28" s="283" t="s">
        <v>1335</v>
      </c>
      <c r="B28" s="19">
        <f t="shared" ca="1" si="6"/>
        <v>0</v>
      </c>
      <c r="C28" s="19">
        <f t="shared" ca="1" si="7"/>
        <v>0</v>
      </c>
      <c r="D28" s="19">
        <f t="shared" ca="1" si="8"/>
        <v>0</v>
      </c>
      <c r="E28" s="275" t="e">
        <f t="shared" ca="1" si="5"/>
        <v>#DIV/0!</v>
      </c>
    </row>
    <row r="29" spans="1:6" ht="15" customHeight="1" x14ac:dyDescent="0.35">
      <c r="A29" s="283" t="s">
        <v>2502</v>
      </c>
      <c r="B29" s="19">
        <f t="shared" ca="1" si="6"/>
        <v>0</v>
      </c>
      <c r="C29" s="19">
        <f t="shared" ca="1" si="7"/>
        <v>0</v>
      </c>
      <c r="D29" s="19">
        <f t="shared" ca="1" si="8"/>
        <v>0</v>
      </c>
      <c r="E29" s="275" t="e">
        <f t="shared" ca="1" si="5"/>
        <v>#DIV/0!</v>
      </c>
    </row>
    <row r="30" spans="1:6" ht="15" customHeight="1" x14ac:dyDescent="0.35">
      <c r="A30" s="283" t="s">
        <v>2501</v>
      </c>
      <c r="B30" s="19">
        <f t="shared" ca="1" si="6"/>
        <v>0</v>
      </c>
      <c r="C30" s="19">
        <f t="shared" ca="1" si="7"/>
        <v>0</v>
      </c>
      <c r="D30" s="19">
        <f t="shared" ca="1" si="8"/>
        <v>0</v>
      </c>
      <c r="E30" s="275" t="e">
        <f t="shared" ca="1" si="5"/>
        <v>#DIV/0!</v>
      </c>
      <c r="F30" t="s">
        <v>2487</v>
      </c>
    </row>
    <row r="31" spans="1:6" ht="15" customHeight="1" x14ac:dyDescent="0.35">
      <c r="A31" s="283" t="s">
        <v>2500</v>
      </c>
      <c r="B31" s="19">
        <f t="shared" ca="1" si="6"/>
        <v>0</v>
      </c>
      <c r="C31" s="19">
        <f t="shared" ca="1" si="7"/>
        <v>0</v>
      </c>
      <c r="D31" s="19">
        <f t="shared" ca="1" si="8"/>
        <v>0</v>
      </c>
      <c r="E31" s="275" t="e">
        <f t="shared" ca="1" si="5"/>
        <v>#DIV/0!</v>
      </c>
    </row>
    <row r="32" spans="1:6" ht="15" customHeight="1" x14ac:dyDescent="0.35">
      <c r="A32" s="283" t="s">
        <v>2499</v>
      </c>
      <c r="B32" s="19">
        <f t="shared" ca="1" si="6"/>
        <v>0</v>
      </c>
      <c r="C32" s="19">
        <f t="shared" ca="1" si="7"/>
        <v>0</v>
      </c>
      <c r="D32" s="19">
        <f t="shared" ca="1" si="8"/>
        <v>0</v>
      </c>
      <c r="E32" s="275" t="e">
        <f t="shared" ca="1" si="5"/>
        <v>#DIV/0!</v>
      </c>
    </row>
    <row r="33" spans="1:6" ht="15" customHeight="1" x14ac:dyDescent="0.35">
      <c r="A33" s="283" t="s">
        <v>2498</v>
      </c>
      <c r="B33" s="19">
        <f t="shared" ca="1" si="6"/>
        <v>0</v>
      </c>
      <c r="C33" s="19">
        <f t="shared" ca="1" si="7"/>
        <v>0</v>
      </c>
      <c r="D33" s="19">
        <f t="shared" ca="1" si="8"/>
        <v>0</v>
      </c>
      <c r="E33" s="275" t="e">
        <f t="shared" ca="1" si="5"/>
        <v>#DIV/0!</v>
      </c>
    </row>
    <row r="34" spans="1:6" ht="15" customHeight="1" x14ac:dyDescent="0.35">
      <c r="A34" s="283" t="s">
        <v>2497</v>
      </c>
      <c r="B34" s="19">
        <f t="shared" ca="1" si="6"/>
        <v>0</v>
      </c>
      <c r="C34" s="19">
        <f t="shared" ca="1" si="7"/>
        <v>0</v>
      </c>
      <c r="D34" s="19">
        <f t="shared" ca="1" si="8"/>
        <v>0</v>
      </c>
      <c r="E34" s="275" t="e">
        <f t="shared" ca="1" si="5"/>
        <v>#DIV/0!</v>
      </c>
    </row>
    <row r="35" spans="1:6" ht="15" customHeight="1" x14ac:dyDescent="0.35">
      <c r="A35" s="283" t="s">
        <v>2496</v>
      </c>
      <c r="B35" s="19">
        <f t="shared" ca="1" si="6"/>
        <v>0</v>
      </c>
      <c r="C35" s="19">
        <f t="shared" ca="1" si="7"/>
        <v>0</v>
      </c>
      <c r="D35" s="19">
        <f t="shared" ca="1" si="8"/>
        <v>0</v>
      </c>
      <c r="E35" s="275" t="e">
        <f t="shared" ca="1" si="5"/>
        <v>#DIV/0!</v>
      </c>
    </row>
    <row r="36" spans="1:6" ht="15" customHeight="1" x14ac:dyDescent="0.35">
      <c r="A36" s="283" t="s">
        <v>2495</v>
      </c>
      <c r="B36" s="19">
        <f t="shared" ca="1" si="6"/>
        <v>0</v>
      </c>
      <c r="C36" s="19">
        <f t="shared" ca="1" si="7"/>
        <v>0</v>
      </c>
      <c r="D36" s="19">
        <f t="shared" ca="1" si="8"/>
        <v>0</v>
      </c>
      <c r="E36" s="275" t="e">
        <f t="shared" ca="1" si="5"/>
        <v>#DIV/0!</v>
      </c>
    </row>
    <row r="37" spans="1:6" ht="15" customHeight="1" x14ac:dyDescent="0.35">
      <c r="A37" s="283" t="s">
        <v>2494</v>
      </c>
      <c r="B37" s="19">
        <f t="shared" ca="1" si="6"/>
        <v>0</v>
      </c>
      <c r="C37" s="19">
        <f t="shared" ca="1" si="7"/>
        <v>0</v>
      </c>
      <c r="D37" s="19">
        <f t="shared" ca="1" si="8"/>
        <v>0</v>
      </c>
      <c r="E37" s="275" t="e">
        <f t="shared" ca="1" si="5"/>
        <v>#DIV/0!</v>
      </c>
    </row>
    <row r="38" spans="1:6" ht="15" customHeight="1" x14ac:dyDescent="0.35">
      <c r="A38" s="283" t="s">
        <v>2493</v>
      </c>
      <c r="B38" s="19">
        <f t="shared" ca="1" si="6"/>
        <v>0</v>
      </c>
      <c r="C38" s="19">
        <f t="shared" ca="1" si="7"/>
        <v>0</v>
      </c>
      <c r="D38" s="19">
        <f t="shared" ca="1" si="8"/>
        <v>0</v>
      </c>
      <c r="E38" s="275" t="e">
        <f t="shared" ca="1" si="5"/>
        <v>#DIV/0!</v>
      </c>
      <c r="F38" t="s">
        <v>2487</v>
      </c>
    </row>
    <row r="39" spans="1:6" ht="15" customHeight="1" x14ac:dyDescent="0.35">
      <c r="A39" s="283" t="s">
        <v>2492</v>
      </c>
      <c r="B39" s="19">
        <f t="shared" ca="1" si="6"/>
        <v>0</v>
      </c>
      <c r="C39" s="19">
        <f t="shared" ca="1" si="7"/>
        <v>0</v>
      </c>
      <c r="D39" s="19">
        <f t="shared" ca="1" si="8"/>
        <v>0</v>
      </c>
      <c r="E39" s="275" t="e">
        <f t="shared" ca="1" si="5"/>
        <v>#DIV/0!</v>
      </c>
    </row>
    <row r="40" spans="1:6" ht="15" customHeight="1" x14ac:dyDescent="0.35">
      <c r="A40" s="283" t="s">
        <v>2491</v>
      </c>
      <c r="B40" s="19">
        <f t="shared" ca="1" si="6"/>
        <v>0</v>
      </c>
      <c r="C40" s="19">
        <f t="shared" ca="1" si="7"/>
        <v>0</v>
      </c>
      <c r="D40" s="19">
        <f t="shared" ca="1" si="8"/>
        <v>0</v>
      </c>
      <c r="E40" s="275" t="e">
        <f t="shared" ca="1" si="5"/>
        <v>#DIV/0!</v>
      </c>
    </row>
    <row r="41" spans="1:6" ht="15" customHeight="1" x14ac:dyDescent="0.35">
      <c r="A41" s="283" t="s">
        <v>2490</v>
      </c>
      <c r="B41" s="19">
        <f t="shared" ca="1" si="6"/>
        <v>0</v>
      </c>
      <c r="C41" s="19">
        <f t="shared" ca="1" si="7"/>
        <v>0</v>
      </c>
      <c r="D41" s="19">
        <f t="shared" ca="1" si="8"/>
        <v>0</v>
      </c>
      <c r="E41" s="275" t="e">
        <f t="shared" ca="1" si="5"/>
        <v>#DIV/0!</v>
      </c>
    </row>
    <row r="42" spans="1:6" x14ac:dyDescent="0.35">
      <c r="A42" s="276" t="s">
        <v>2489</v>
      </c>
      <c r="B42" s="277">
        <f ca="1">SUM(B16:B41)</f>
        <v>40</v>
      </c>
      <c r="C42" s="277">
        <f ca="1">SUM(C16:C41)</f>
        <v>34</v>
      </c>
      <c r="D42" s="277">
        <f ca="1">SUM(D16:D41)</f>
        <v>31</v>
      </c>
      <c r="E42" s="279">
        <f t="shared" ca="1" si="5"/>
        <v>91.17647058823529</v>
      </c>
    </row>
    <row r="43" spans="1:6" x14ac:dyDescent="0.35">
      <c r="A43" s="284" t="s">
        <v>2488</v>
      </c>
      <c r="B43" s="285">
        <f ca="1">B42+B10+B14</f>
        <v>40</v>
      </c>
      <c r="C43" s="285">
        <f ca="1">C42+C14+C10</f>
        <v>34</v>
      </c>
      <c r="D43" s="285">
        <f ca="1">D42+D14+D10</f>
        <v>31</v>
      </c>
      <c r="E43" s="286">
        <f t="shared" ca="1" si="5"/>
        <v>91.17647058823529</v>
      </c>
    </row>
    <row r="50" spans="5:5" x14ac:dyDescent="0.35">
      <c r="E50" s="227" t="s">
        <v>2487</v>
      </c>
    </row>
    <row r="65" spans="5:5" x14ac:dyDescent="0.35">
      <c r="E65" s="227" t="s">
        <v>2567</v>
      </c>
    </row>
  </sheetData>
  <printOptions horizontalCentered="1"/>
  <pageMargins left="0.31496062992125984" right="0.31496062992125984" top="0.35433070866141736" bottom="0.15748031496062992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D255"/>
  <sheetViews>
    <sheetView zoomScale="68" zoomScaleNormal="40" workbookViewId="0">
      <selection activeCell="W13" sqref="W13"/>
    </sheetView>
  </sheetViews>
  <sheetFormatPr defaultRowHeight="14.5" x14ac:dyDescent="0.35"/>
  <cols>
    <col min="1" max="1" width="54.453125" bestFit="1" customWidth="1"/>
    <col min="3" max="3" width="28.1796875" bestFit="1" customWidth="1"/>
    <col min="20" max="20" width="8.81640625"/>
    <col min="21" max="26" width="11.26953125" customWidth="1"/>
    <col min="27" max="27" width="11" bestFit="1" customWidth="1"/>
    <col min="28" max="28" width="9.453125" bestFit="1" customWidth="1"/>
    <col min="31" max="31" width="18.1796875" bestFit="1" customWidth="1"/>
    <col min="33" max="33" width="13.26953125" bestFit="1" customWidth="1"/>
    <col min="34" max="34" width="20.54296875" bestFit="1" customWidth="1"/>
    <col min="35" max="35" width="23.26953125" bestFit="1" customWidth="1"/>
    <col min="36" max="36" width="24.1796875" bestFit="1" customWidth="1"/>
  </cols>
  <sheetData>
    <row r="1" spans="1:56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</row>
    <row r="2" spans="1:56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</row>
    <row r="3" spans="1:56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</row>
    <row r="4" spans="1:56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</row>
    <row r="5" spans="1:56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6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6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  <c r="BD7" s="240"/>
    </row>
    <row r="8" spans="1:56" x14ac:dyDescent="0.35">
      <c r="A8" s="339" t="s">
        <v>1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O8" t="s">
        <v>15</v>
      </c>
      <c r="P8" t="s">
        <v>16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  <c r="BB8" s="238"/>
      <c r="BC8" s="238"/>
    </row>
    <row r="9" spans="1:56" ht="15.5" x14ac:dyDescent="0.35">
      <c r="A9" s="339" t="s">
        <v>0</v>
      </c>
      <c r="B9" s="339" t="s">
        <v>0</v>
      </c>
      <c r="C9" s="33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U9" s="256"/>
      <c r="V9" s="256"/>
      <c r="W9" s="256"/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6" x14ac:dyDescent="0.35">
      <c r="A10" s="339" t="s">
        <v>2732</v>
      </c>
      <c r="B10" s="339" t="s">
        <v>31</v>
      </c>
      <c r="C10" s="340">
        <v>240</v>
      </c>
      <c r="D10" s="1">
        <v>21</v>
      </c>
      <c r="E10" s="1">
        <v>9</v>
      </c>
      <c r="F10" s="1">
        <v>3</v>
      </c>
      <c r="G10" s="1">
        <v>3</v>
      </c>
      <c r="H10" s="1">
        <v>1</v>
      </c>
      <c r="I10" s="1">
        <v>0</v>
      </c>
      <c r="J10" s="1">
        <v>5</v>
      </c>
      <c r="K10" s="1">
        <v>1</v>
      </c>
      <c r="L10" s="1">
        <v>-283</v>
      </c>
      <c r="M10" s="1">
        <v>0</v>
      </c>
      <c r="N10" s="1">
        <v>0</v>
      </c>
      <c r="O10" s="1">
        <v>0</v>
      </c>
      <c r="P10" s="1">
        <v>0</v>
      </c>
      <c r="AB10" s="238"/>
      <c r="AC10" s="238"/>
      <c r="AD10" s="227"/>
      <c r="AF10" s="227"/>
      <c r="AG10" s="238"/>
      <c r="AJ10" s="227"/>
      <c r="AM10" s="238"/>
      <c r="AP10" s="241"/>
      <c r="AQ10" s="238"/>
      <c r="AR10" s="242"/>
      <c r="AT10" s="243"/>
      <c r="AU10" s="244"/>
      <c r="AV10" s="242"/>
      <c r="AX10" s="242"/>
    </row>
    <row r="11" spans="1:56" x14ac:dyDescent="0.35">
      <c r="A11" s="339" t="s">
        <v>0</v>
      </c>
      <c r="B11" s="339" t="s">
        <v>0</v>
      </c>
      <c r="C11" s="340">
        <v>240</v>
      </c>
      <c r="D11" s="2">
        <v>261</v>
      </c>
      <c r="E11" s="2">
        <v>270</v>
      </c>
      <c r="F11" s="2">
        <v>273</v>
      </c>
      <c r="G11" s="2">
        <v>276</v>
      </c>
      <c r="H11" s="2">
        <v>277</v>
      </c>
      <c r="I11" s="2">
        <v>277</v>
      </c>
      <c r="J11" s="2">
        <v>282</v>
      </c>
      <c r="K11" s="2">
        <v>283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AM11" s="238"/>
      <c r="AP11" s="241"/>
      <c r="AQ11" s="238"/>
      <c r="AR11" s="242"/>
      <c r="AT11" s="243"/>
      <c r="AU11" s="244"/>
      <c r="AV11" s="242"/>
      <c r="AX11" s="242"/>
    </row>
    <row r="12" spans="1:56" x14ac:dyDescent="0.35">
      <c r="A12" s="339" t="s">
        <v>32</v>
      </c>
      <c r="B12" s="339" t="s">
        <v>33</v>
      </c>
      <c r="C12" s="340">
        <v>893</v>
      </c>
      <c r="D12" s="1">
        <v>154</v>
      </c>
      <c r="E12" s="1">
        <v>0</v>
      </c>
      <c r="F12" s="1">
        <v>-48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AM12" s="238"/>
      <c r="AP12" s="241"/>
      <c r="AQ12" s="238"/>
      <c r="AR12" s="242"/>
      <c r="AT12" s="243"/>
      <c r="AU12" s="244"/>
      <c r="AV12" s="242"/>
      <c r="AX12" s="242"/>
    </row>
    <row r="13" spans="1:56" x14ac:dyDescent="0.35">
      <c r="A13" s="339" t="s">
        <v>0</v>
      </c>
      <c r="B13" s="339" t="s">
        <v>0</v>
      </c>
      <c r="C13" s="340">
        <v>893</v>
      </c>
      <c r="D13" s="2">
        <v>1047</v>
      </c>
      <c r="E13" s="2">
        <v>1047</v>
      </c>
      <c r="F13" s="2">
        <v>999</v>
      </c>
      <c r="G13" s="2">
        <v>999</v>
      </c>
      <c r="H13" s="2">
        <v>999</v>
      </c>
      <c r="I13" s="2">
        <v>999</v>
      </c>
      <c r="J13" s="2">
        <v>999</v>
      </c>
      <c r="K13" s="2">
        <v>999</v>
      </c>
      <c r="L13" s="2">
        <v>999</v>
      </c>
      <c r="M13" s="2">
        <v>999</v>
      </c>
      <c r="N13" s="2">
        <v>999</v>
      </c>
      <c r="O13" s="2">
        <v>999</v>
      </c>
      <c r="P13" s="2">
        <v>999</v>
      </c>
      <c r="AM13" s="238"/>
      <c r="AP13" s="241"/>
      <c r="AQ13" s="238"/>
      <c r="AR13" s="242"/>
      <c r="AT13" s="243"/>
      <c r="AU13" s="244"/>
      <c r="AV13" s="242"/>
      <c r="AX13" s="242"/>
    </row>
    <row r="14" spans="1:56" x14ac:dyDescent="0.35">
      <c r="A14" s="339" t="s">
        <v>34</v>
      </c>
      <c r="B14" s="339" t="s">
        <v>33</v>
      </c>
      <c r="C14" s="340">
        <v>348</v>
      </c>
      <c r="D14" s="1">
        <v>16</v>
      </c>
      <c r="E14" s="1">
        <v>4</v>
      </c>
      <c r="F14" s="1">
        <v>1</v>
      </c>
      <c r="G14" s="1">
        <v>3</v>
      </c>
      <c r="H14" s="1">
        <v>2</v>
      </c>
      <c r="I14" s="1">
        <v>0</v>
      </c>
      <c r="J14" s="1">
        <v>64</v>
      </c>
      <c r="K14" s="1">
        <v>5</v>
      </c>
      <c r="L14" s="1">
        <v>15</v>
      </c>
      <c r="M14" s="1">
        <v>160</v>
      </c>
      <c r="N14" s="1">
        <v>25</v>
      </c>
      <c r="O14" s="1">
        <v>14</v>
      </c>
      <c r="P14" s="1">
        <v>27</v>
      </c>
      <c r="AM14" s="238"/>
      <c r="AP14" s="241"/>
      <c r="AQ14" s="238"/>
      <c r="AR14" s="242"/>
      <c r="AT14" s="243"/>
      <c r="AU14" s="244"/>
      <c r="AV14" s="242"/>
      <c r="AX14" s="242"/>
    </row>
    <row r="15" spans="1:56" x14ac:dyDescent="0.35">
      <c r="A15" s="339" t="s">
        <v>0</v>
      </c>
      <c r="B15" s="339" t="s">
        <v>0</v>
      </c>
      <c r="C15" s="340">
        <v>348</v>
      </c>
      <c r="D15" s="2">
        <v>364</v>
      </c>
      <c r="E15" s="2">
        <v>368</v>
      </c>
      <c r="F15" s="2">
        <v>369</v>
      </c>
      <c r="G15" s="2">
        <v>372</v>
      </c>
      <c r="H15" s="2">
        <v>374</v>
      </c>
      <c r="I15" s="2">
        <v>374</v>
      </c>
      <c r="J15" s="2">
        <v>438</v>
      </c>
      <c r="K15" s="2">
        <v>443</v>
      </c>
      <c r="L15" s="2">
        <v>458</v>
      </c>
      <c r="M15" s="2">
        <v>618</v>
      </c>
      <c r="N15" s="2">
        <v>643</v>
      </c>
      <c r="O15" s="2">
        <v>657</v>
      </c>
      <c r="P15" s="2">
        <v>684</v>
      </c>
      <c r="AM15" s="238"/>
      <c r="AP15" s="241"/>
      <c r="AQ15" s="238"/>
      <c r="AR15" s="242"/>
      <c r="AT15" s="243"/>
      <c r="AU15" s="244"/>
      <c r="AV15" s="242"/>
      <c r="AX15" s="242"/>
    </row>
    <row r="16" spans="1:56" x14ac:dyDescent="0.35">
      <c r="A16" s="339" t="s">
        <v>2742</v>
      </c>
      <c r="B16" s="339" t="s">
        <v>33</v>
      </c>
      <c r="C16" s="340">
        <v>590</v>
      </c>
      <c r="D16" s="1">
        <v>47</v>
      </c>
      <c r="E16" s="1">
        <v>12</v>
      </c>
      <c r="F16" s="1">
        <v>6</v>
      </c>
      <c r="G16" s="1">
        <v>1</v>
      </c>
      <c r="H16" s="1">
        <v>12</v>
      </c>
      <c r="I16" s="1">
        <v>22</v>
      </c>
      <c r="J16" s="1">
        <v>8</v>
      </c>
      <c r="K16" s="1">
        <v>36</v>
      </c>
      <c r="L16" s="1">
        <v>18</v>
      </c>
      <c r="M16" s="1">
        <v>21</v>
      </c>
      <c r="N16" s="1">
        <v>40</v>
      </c>
      <c r="O16" s="1">
        <v>155</v>
      </c>
      <c r="P16" s="1">
        <v>90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590</v>
      </c>
      <c r="D17" s="2">
        <v>637</v>
      </c>
      <c r="E17" s="2">
        <v>649</v>
      </c>
      <c r="F17" s="2">
        <v>655</v>
      </c>
      <c r="G17" s="2">
        <v>656</v>
      </c>
      <c r="H17" s="2">
        <v>668</v>
      </c>
      <c r="I17" s="2">
        <v>690</v>
      </c>
      <c r="J17" s="2">
        <v>698</v>
      </c>
      <c r="K17" s="2">
        <v>734</v>
      </c>
      <c r="L17" s="2">
        <v>752</v>
      </c>
      <c r="M17" s="2">
        <v>773</v>
      </c>
      <c r="N17" s="2">
        <v>813</v>
      </c>
      <c r="O17" s="2">
        <v>968</v>
      </c>
      <c r="P17" s="2">
        <v>1058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35</v>
      </c>
      <c r="B18" s="339" t="s">
        <v>31</v>
      </c>
      <c r="C18" s="340">
        <v>238</v>
      </c>
      <c r="D18" s="1">
        <v>12</v>
      </c>
      <c r="E18" s="1">
        <v>3</v>
      </c>
      <c r="F18" s="1">
        <v>1</v>
      </c>
      <c r="G18" s="1">
        <v>2</v>
      </c>
      <c r="H18" s="1">
        <v>2</v>
      </c>
      <c r="I18" s="1">
        <v>5</v>
      </c>
      <c r="J18" s="1">
        <v>51</v>
      </c>
      <c r="K18" s="1">
        <v>1</v>
      </c>
      <c r="L18" s="1">
        <v>14</v>
      </c>
      <c r="M18" s="1">
        <v>-329</v>
      </c>
      <c r="N18" s="1">
        <v>0</v>
      </c>
      <c r="O18" s="1">
        <v>0</v>
      </c>
      <c r="P18" s="1">
        <v>0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238</v>
      </c>
      <c r="D19" s="2">
        <v>250</v>
      </c>
      <c r="E19" s="2">
        <v>253</v>
      </c>
      <c r="F19" s="2">
        <v>254</v>
      </c>
      <c r="G19" s="2">
        <v>256</v>
      </c>
      <c r="H19" s="2">
        <v>258</v>
      </c>
      <c r="I19" s="2">
        <v>263</v>
      </c>
      <c r="J19" s="2">
        <v>314</v>
      </c>
      <c r="K19" s="2">
        <v>315</v>
      </c>
      <c r="L19" s="2">
        <v>329</v>
      </c>
      <c r="M19" s="2">
        <v>0</v>
      </c>
      <c r="N19" s="2">
        <v>0</v>
      </c>
      <c r="O19" s="2">
        <v>0</v>
      </c>
      <c r="P19" s="2">
        <v>0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36</v>
      </c>
      <c r="B20" s="339" t="s">
        <v>31</v>
      </c>
      <c r="C20" s="340">
        <v>1149</v>
      </c>
      <c r="D20" s="1">
        <v>0</v>
      </c>
      <c r="E20" s="1">
        <v>-150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1149</v>
      </c>
      <c r="D21" s="2">
        <v>1149</v>
      </c>
      <c r="E21" s="2">
        <v>999</v>
      </c>
      <c r="F21" s="2">
        <v>999</v>
      </c>
      <c r="G21" s="2">
        <v>999</v>
      </c>
      <c r="H21" s="2">
        <v>999</v>
      </c>
      <c r="I21" s="2">
        <v>999</v>
      </c>
      <c r="J21" s="2">
        <v>999</v>
      </c>
      <c r="K21" s="2">
        <v>999</v>
      </c>
      <c r="L21" s="2">
        <v>999</v>
      </c>
      <c r="M21" s="2">
        <v>999</v>
      </c>
      <c r="N21" s="2">
        <v>999</v>
      </c>
      <c r="O21" s="2">
        <v>999</v>
      </c>
      <c r="P21" s="2">
        <v>999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37</v>
      </c>
      <c r="B22" s="339" t="s">
        <v>31</v>
      </c>
      <c r="C22" s="340">
        <v>132</v>
      </c>
      <c r="D22" s="1">
        <v>5</v>
      </c>
      <c r="E22" s="1">
        <v>2</v>
      </c>
      <c r="F22" s="1">
        <v>1</v>
      </c>
      <c r="G22" s="1">
        <v>0</v>
      </c>
      <c r="H22" s="1">
        <v>-140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132</v>
      </c>
      <c r="D23" s="2">
        <v>137</v>
      </c>
      <c r="E23" s="2">
        <v>139</v>
      </c>
      <c r="F23" s="2">
        <v>140</v>
      </c>
      <c r="G23" s="2">
        <v>140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38</v>
      </c>
      <c r="B24" s="339" t="s">
        <v>33</v>
      </c>
      <c r="C24" s="340">
        <v>425</v>
      </c>
      <c r="D24" s="1">
        <v>97</v>
      </c>
      <c r="E24" s="1">
        <v>26</v>
      </c>
      <c r="F24" s="1">
        <v>12</v>
      </c>
      <c r="G24" s="1">
        <v>3</v>
      </c>
      <c r="H24" s="1">
        <v>4</v>
      </c>
      <c r="I24" s="1">
        <v>2</v>
      </c>
      <c r="J24" s="1">
        <v>8</v>
      </c>
      <c r="K24" s="1">
        <v>5</v>
      </c>
      <c r="L24" s="1">
        <v>54</v>
      </c>
      <c r="M24" s="1">
        <v>13</v>
      </c>
      <c r="N24" s="1">
        <v>38</v>
      </c>
      <c r="O24" s="1">
        <v>17</v>
      </c>
      <c r="P24" s="1">
        <v>202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425</v>
      </c>
      <c r="D25" s="2">
        <v>522</v>
      </c>
      <c r="E25" s="2">
        <v>548</v>
      </c>
      <c r="F25" s="2">
        <v>560</v>
      </c>
      <c r="G25" s="2">
        <v>563</v>
      </c>
      <c r="H25" s="2">
        <v>567</v>
      </c>
      <c r="I25" s="2">
        <v>569</v>
      </c>
      <c r="J25" s="2">
        <v>577</v>
      </c>
      <c r="K25" s="2">
        <v>582</v>
      </c>
      <c r="L25" s="2">
        <v>636</v>
      </c>
      <c r="M25" s="2">
        <v>649</v>
      </c>
      <c r="N25" s="2">
        <v>687</v>
      </c>
      <c r="O25" s="2">
        <v>704</v>
      </c>
      <c r="P25" s="2">
        <v>906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39</v>
      </c>
      <c r="B26" s="339" t="s">
        <v>33</v>
      </c>
      <c r="C26" s="340">
        <v>156</v>
      </c>
      <c r="D26" s="1">
        <v>21</v>
      </c>
      <c r="E26" s="1">
        <v>3</v>
      </c>
      <c r="F26" s="1">
        <v>1</v>
      </c>
      <c r="G26" s="1">
        <v>0</v>
      </c>
      <c r="H26" s="1">
        <v>4</v>
      </c>
      <c r="I26" s="1">
        <v>3</v>
      </c>
      <c r="J26" s="1">
        <v>-188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156</v>
      </c>
      <c r="D27" s="2">
        <v>177</v>
      </c>
      <c r="E27" s="2">
        <v>180</v>
      </c>
      <c r="F27" s="2">
        <v>181</v>
      </c>
      <c r="G27" s="2">
        <v>181</v>
      </c>
      <c r="H27" s="2">
        <v>185</v>
      </c>
      <c r="I27" s="2">
        <v>188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40</v>
      </c>
      <c r="B28" s="339" t="s">
        <v>33</v>
      </c>
      <c r="C28" s="340">
        <v>562</v>
      </c>
      <c r="D28" s="1">
        <v>134</v>
      </c>
      <c r="E28" s="1">
        <v>37</v>
      </c>
      <c r="F28" s="1">
        <v>10</v>
      </c>
      <c r="G28" s="1">
        <v>1</v>
      </c>
      <c r="H28" s="1">
        <v>5</v>
      </c>
      <c r="I28" s="1">
        <v>7</v>
      </c>
      <c r="J28" s="1">
        <v>6</v>
      </c>
      <c r="K28" s="1">
        <v>7</v>
      </c>
      <c r="L28" s="1">
        <v>14</v>
      </c>
      <c r="M28" s="1">
        <v>8</v>
      </c>
      <c r="N28" s="1">
        <v>22</v>
      </c>
      <c r="O28" s="1">
        <v>15</v>
      </c>
      <c r="P28" s="1">
        <v>103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562</v>
      </c>
      <c r="D29" s="2">
        <v>696</v>
      </c>
      <c r="E29" s="2">
        <v>733</v>
      </c>
      <c r="F29" s="2">
        <v>743</v>
      </c>
      <c r="G29" s="2">
        <v>744</v>
      </c>
      <c r="H29" s="2">
        <v>749</v>
      </c>
      <c r="I29" s="2">
        <v>756</v>
      </c>
      <c r="J29" s="2">
        <v>762</v>
      </c>
      <c r="K29" s="2">
        <v>769</v>
      </c>
      <c r="L29" s="2">
        <v>783</v>
      </c>
      <c r="M29" s="2">
        <v>791</v>
      </c>
      <c r="N29" s="2">
        <v>813</v>
      </c>
      <c r="O29" s="2">
        <v>828</v>
      </c>
      <c r="P29" s="2">
        <v>931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41</v>
      </c>
      <c r="B30" s="339" t="s">
        <v>33</v>
      </c>
      <c r="C30" s="340">
        <v>157</v>
      </c>
      <c r="D30" s="1">
        <v>3</v>
      </c>
      <c r="E30" s="1">
        <v>0</v>
      </c>
      <c r="F30" s="1">
        <v>0</v>
      </c>
      <c r="G30" s="1">
        <v>0</v>
      </c>
      <c r="H30" s="1">
        <v>37</v>
      </c>
      <c r="I30" s="1">
        <v>27</v>
      </c>
      <c r="J30" s="1">
        <v>0</v>
      </c>
      <c r="K30" s="1">
        <v>-224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157</v>
      </c>
      <c r="D31" s="2">
        <v>160</v>
      </c>
      <c r="E31" s="2">
        <v>160</v>
      </c>
      <c r="F31" s="2">
        <v>160</v>
      </c>
      <c r="G31" s="2">
        <v>160</v>
      </c>
      <c r="H31" s="2">
        <v>197</v>
      </c>
      <c r="I31" s="2">
        <v>224</v>
      </c>
      <c r="J31" s="2">
        <v>224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42</v>
      </c>
      <c r="B32" s="339" t="s">
        <v>33</v>
      </c>
      <c r="C32" s="340">
        <v>398</v>
      </c>
      <c r="D32" s="1">
        <v>94</v>
      </c>
      <c r="E32" s="1">
        <v>29</v>
      </c>
      <c r="F32" s="1">
        <v>7</v>
      </c>
      <c r="G32" s="1">
        <v>0</v>
      </c>
      <c r="H32" s="1">
        <v>2</v>
      </c>
      <c r="I32" s="1">
        <v>3</v>
      </c>
      <c r="J32" s="1">
        <v>6</v>
      </c>
      <c r="K32" s="1">
        <v>8</v>
      </c>
      <c r="L32" s="1">
        <v>35</v>
      </c>
      <c r="M32" s="1">
        <v>9</v>
      </c>
      <c r="N32" s="1">
        <v>27</v>
      </c>
      <c r="O32" s="1">
        <v>7</v>
      </c>
      <c r="P32" s="1">
        <v>-625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398</v>
      </c>
      <c r="D33" s="2">
        <v>492</v>
      </c>
      <c r="E33" s="2">
        <v>521</v>
      </c>
      <c r="F33" s="2">
        <v>528</v>
      </c>
      <c r="G33" s="2">
        <v>528</v>
      </c>
      <c r="H33" s="2">
        <v>530</v>
      </c>
      <c r="I33" s="2">
        <v>533</v>
      </c>
      <c r="J33" s="2">
        <v>539</v>
      </c>
      <c r="K33" s="2">
        <v>547</v>
      </c>
      <c r="L33" s="2">
        <v>582</v>
      </c>
      <c r="M33" s="2">
        <v>591</v>
      </c>
      <c r="N33" s="2">
        <v>618</v>
      </c>
      <c r="O33" s="2">
        <v>625</v>
      </c>
      <c r="P33" s="2">
        <v>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2734</v>
      </c>
      <c r="B34" s="339" t="s">
        <v>31</v>
      </c>
      <c r="C34" s="340">
        <v>176</v>
      </c>
      <c r="D34" s="1">
        <v>26</v>
      </c>
      <c r="E34" s="1">
        <v>9</v>
      </c>
      <c r="F34" s="1">
        <v>3</v>
      </c>
      <c r="G34" s="1">
        <v>55</v>
      </c>
      <c r="H34" s="1">
        <v>3</v>
      </c>
      <c r="I34" s="1">
        <v>7</v>
      </c>
      <c r="J34" s="1">
        <v>9</v>
      </c>
      <c r="K34" s="1">
        <v>7</v>
      </c>
      <c r="L34" s="1">
        <v>40</v>
      </c>
      <c r="M34" s="1">
        <v>20</v>
      </c>
      <c r="N34" s="1">
        <v>-355</v>
      </c>
      <c r="O34" s="1">
        <v>0</v>
      </c>
      <c r="P34" s="1">
        <v>0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176</v>
      </c>
      <c r="D35" s="2">
        <v>202</v>
      </c>
      <c r="E35" s="2">
        <v>211</v>
      </c>
      <c r="F35" s="2">
        <v>214</v>
      </c>
      <c r="G35" s="2">
        <v>269</v>
      </c>
      <c r="H35" s="2">
        <v>272</v>
      </c>
      <c r="I35" s="2">
        <v>279</v>
      </c>
      <c r="J35" s="2">
        <v>288</v>
      </c>
      <c r="K35" s="2">
        <v>295</v>
      </c>
      <c r="L35" s="2">
        <v>335</v>
      </c>
      <c r="M35" s="2">
        <v>355</v>
      </c>
      <c r="N35" s="2">
        <v>0</v>
      </c>
      <c r="O35" s="2">
        <v>0</v>
      </c>
      <c r="P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43</v>
      </c>
      <c r="B36" s="339" t="s">
        <v>33</v>
      </c>
      <c r="C36" s="340">
        <v>1678</v>
      </c>
      <c r="D36" s="1">
        <v>-679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50" x14ac:dyDescent="0.35">
      <c r="A37" s="339" t="s">
        <v>0</v>
      </c>
      <c r="B37" s="339" t="s">
        <v>0</v>
      </c>
      <c r="C37" s="340">
        <v>1678</v>
      </c>
      <c r="D37" s="2">
        <v>999</v>
      </c>
      <c r="E37" s="2">
        <v>999</v>
      </c>
      <c r="F37" s="2">
        <v>999</v>
      </c>
      <c r="G37" s="2">
        <v>999</v>
      </c>
      <c r="H37" s="2">
        <v>999</v>
      </c>
      <c r="I37" s="2">
        <v>999</v>
      </c>
      <c r="J37" s="2">
        <v>999</v>
      </c>
      <c r="K37" s="2">
        <v>999</v>
      </c>
      <c r="L37" s="2">
        <v>999</v>
      </c>
      <c r="M37" s="2">
        <v>999</v>
      </c>
      <c r="N37" s="2">
        <v>999</v>
      </c>
      <c r="O37" s="2">
        <v>999</v>
      </c>
      <c r="P37" s="2">
        <v>999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s="339" t="s">
        <v>44</v>
      </c>
      <c r="B38" s="339" t="s">
        <v>31</v>
      </c>
      <c r="C38" s="340">
        <v>141</v>
      </c>
      <c r="D38" s="1">
        <v>6</v>
      </c>
      <c r="E38" s="1">
        <v>1</v>
      </c>
      <c r="F38" s="1">
        <v>0</v>
      </c>
      <c r="G38" s="1">
        <v>2</v>
      </c>
      <c r="H38" s="1">
        <v>31</v>
      </c>
      <c r="I38" s="1">
        <v>-181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39" s="339" t="s">
        <v>0</v>
      </c>
      <c r="B39" s="339" t="s">
        <v>0</v>
      </c>
      <c r="C39" s="340">
        <v>141</v>
      </c>
      <c r="D39" s="2">
        <v>147</v>
      </c>
      <c r="E39" s="2">
        <v>148</v>
      </c>
      <c r="F39" s="2">
        <v>148</v>
      </c>
      <c r="G39" s="2">
        <v>150</v>
      </c>
      <c r="H39" s="2">
        <v>181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AU39" s="250"/>
      <c r="AV39" s="251"/>
      <c r="AW39" s="255"/>
    </row>
    <row r="40" spans="1:50" x14ac:dyDescent="0.35">
      <c r="A40" s="339" t="s">
        <v>2735</v>
      </c>
      <c r="B40" s="339" t="s">
        <v>33</v>
      </c>
      <c r="C40" s="340">
        <v>113</v>
      </c>
      <c r="D40" s="1">
        <v>8</v>
      </c>
      <c r="E40" s="1">
        <v>3</v>
      </c>
      <c r="F40" s="1">
        <v>0</v>
      </c>
      <c r="G40" s="1">
        <v>-124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50" x14ac:dyDescent="0.35">
      <c r="A41" s="339" t="s">
        <v>0</v>
      </c>
      <c r="B41" s="339" t="s">
        <v>0</v>
      </c>
      <c r="C41" s="340">
        <v>113</v>
      </c>
      <c r="D41" s="2">
        <v>121</v>
      </c>
      <c r="E41" s="2">
        <v>124</v>
      </c>
      <c r="F41" s="2">
        <v>124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50" x14ac:dyDescent="0.35">
      <c r="A42" s="339" t="s">
        <v>45</v>
      </c>
      <c r="B42" s="339" t="s">
        <v>31</v>
      </c>
      <c r="C42" s="340">
        <v>418</v>
      </c>
      <c r="D42" s="1">
        <v>31</v>
      </c>
      <c r="E42" s="1">
        <v>11</v>
      </c>
      <c r="F42" s="1">
        <v>3</v>
      </c>
      <c r="G42" s="1">
        <v>44</v>
      </c>
      <c r="H42" s="1">
        <v>3</v>
      </c>
      <c r="I42" s="1">
        <v>9</v>
      </c>
      <c r="J42" s="1">
        <v>11</v>
      </c>
      <c r="K42" s="1">
        <v>7</v>
      </c>
      <c r="L42" s="1">
        <v>60</v>
      </c>
      <c r="M42" s="1">
        <v>42</v>
      </c>
      <c r="N42" s="1">
        <v>80</v>
      </c>
      <c r="O42" s="1">
        <v>12</v>
      </c>
      <c r="P42" s="1">
        <v>39</v>
      </c>
    </row>
    <row r="43" spans="1:50" x14ac:dyDescent="0.35">
      <c r="A43" s="339" t="s">
        <v>0</v>
      </c>
      <c r="B43" s="339" t="s">
        <v>0</v>
      </c>
      <c r="C43" s="340">
        <v>418</v>
      </c>
      <c r="D43" s="2">
        <v>449</v>
      </c>
      <c r="E43" s="2">
        <v>460</v>
      </c>
      <c r="F43" s="2">
        <v>463</v>
      </c>
      <c r="G43" s="2">
        <v>507</v>
      </c>
      <c r="H43" s="2">
        <v>510</v>
      </c>
      <c r="I43" s="2">
        <v>519</v>
      </c>
      <c r="J43" s="2">
        <v>530</v>
      </c>
      <c r="K43" s="2">
        <v>537</v>
      </c>
      <c r="L43" s="2">
        <v>597</v>
      </c>
      <c r="M43" s="2">
        <v>639</v>
      </c>
      <c r="N43" s="2">
        <v>719</v>
      </c>
      <c r="O43" s="2">
        <v>731</v>
      </c>
      <c r="P43" s="2">
        <v>770</v>
      </c>
    </row>
    <row r="44" spans="1:50" x14ac:dyDescent="0.35">
      <c r="A44" s="339" t="s">
        <v>46</v>
      </c>
      <c r="B44" s="339" t="s">
        <v>33</v>
      </c>
      <c r="C44" s="340">
        <v>171</v>
      </c>
      <c r="D44" s="1">
        <v>4</v>
      </c>
      <c r="E44" s="1">
        <v>1</v>
      </c>
      <c r="F44" s="1">
        <v>0</v>
      </c>
      <c r="G44" s="1">
        <v>0</v>
      </c>
      <c r="H44" s="1">
        <v>13</v>
      </c>
      <c r="I44" s="1">
        <v>76</v>
      </c>
      <c r="J44" s="1">
        <v>6</v>
      </c>
      <c r="K44" s="1">
        <v>94</v>
      </c>
      <c r="L44" s="1">
        <v>3</v>
      </c>
      <c r="M44" s="1">
        <v>3</v>
      </c>
      <c r="N44" s="1">
        <v>10</v>
      </c>
      <c r="O44" s="1">
        <v>-381</v>
      </c>
      <c r="P44" s="1">
        <v>0</v>
      </c>
    </row>
    <row r="45" spans="1:50" x14ac:dyDescent="0.35">
      <c r="A45" s="339" t="s">
        <v>0</v>
      </c>
      <c r="B45" s="339" t="s">
        <v>0</v>
      </c>
      <c r="C45" s="340">
        <v>171</v>
      </c>
      <c r="D45" s="2">
        <v>175</v>
      </c>
      <c r="E45" s="2">
        <v>176</v>
      </c>
      <c r="F45" s="2">
        <v>176</v>
      </c>
      <c r="G45" s="2">
        <v>176</v>
      </c>
      <c r="H45" s="2">
        <v>189</v>
      </c>
      <c r="I45" s="2">
        <v>265</v>
      </c>
      <c r="J45" s="2">
        <v>271</v>
      </c>
      <c r="K45" s="2">
        <v>365</v>
      </c>
      <c r="L45" s="2">
        <v>368</v>
      </c>
      <c r="M45" s="2">
        <v>371</v>
      </c>
      <c r="N45" s="2">
        <v>381</v>
      </c>
      <c r="O45" s="2">
        <v>0</v>
      </c>
      <c r="P45" s="2">
        <v>0</v>
      </c>
    </row>
    <row r="46" spans="1:50" x14ac:dyDescent="0.35">
      <c r="A46" s="339" t="s">
        <v>47</v>
      </c>
      <c r="B46" s="339" t="s">
        <v>0</v>
      </c>
      <c r="C46" s="341">
        <v>0</v>
      </c>
      <c r="D46" s="1">
        <f>(D10+D12+D14+D16+D18+D20+D22+D24+D26+D28+D30+D32+D34+D36+D38+D40+D42+D44)*(-1)</f>
        <v>0</v>
      </c>
      <c r="E46" s="1">
        <f t="shared" ref="E46:P46" si="0">(E10+E12+E14+E16+E18+E20+E22+E24+E26+E28+E30+E32+E34+E36+E38+E40+E42+E44)*(-1)</f>
        <v>0</v>
      </c>
      <c r="F46" s="1">
        <f t="shared" si="0"/>
        <v>0</v>
      </c>
      <c r="G46" s="1">
        <f t="shared" si="0"/>
        <v>10</v>
      </c>
      <c r="H46" s="1">
        <f t="shared" si="0"/>
        <v>21</v>
      </c>
      <c r="I46" s="1">
        <f t="shared" si="0"/>
        <v>20</v>
      </c>
      <c r="J46" s="1">
        <f t="shared" si="0"/>
        <v>14</v>
      </c>
      <c r="K46" s="1">
        <f t="shared" si="0"/>
        <v>53</v>
      </c>
      <c r="L46" s="1">
        <f t="shared" si="0"/>
        <v>30</v>
      </c>
      <c r="M46" s="1">
        <f t="shared" si="0"/>
        <v>53</v>
      </c>
      <c r="N46" s="1">
        <f t="shared" si="0"/>
        <v>113</v>
      </c>
      <c r="O46" s="1">
        <f t="shared" si="0"/>
        <v>161</v>
      </c>
      <c r="P46" s="1">
        <f t="shared" si="0"/>
        <v>164</v>
      </c>
    </row>
    <row r="47" spans="1:50" x14ac:dyDescent="0.35">
      <c r="A47" s="339" t="s">
        <v>0</v>
      </c>
      <c r="B47" s="339" t="s">
        <v>0</v>
      </c>
      <c r="C47" s="340">
        <v>0</v>
      </c>
      <c r="D47" s="2">
        <v>0</v>
      </c>
      <c r="E47" s="2">
        <v>0</v>
      </c>
      <c r="F47" s="2">
        <v>0</v>
      </c>
      <c r="G47" s="288">
        <v>10</v>
      </c>
      <c r="H47" s="288">
        <v>31</v>
      </c>
      <c r="I47" s="288">
        <v>51</v>
      </c>
      <c r="J47" s="288">
        <v>65</v>
      </c>
      <c r="K47" s="288">
        <v>118</v>
      </c>
      <c r="L47" s="288">
        <v>148</v>
      </c>
      <c r="M47" s="288">
        <v>201</v>
      </c>
      <c r="N47" s="288">
        <v>314</v>
      </c>
      <c r="O47" s="288">
        <v>475</v>
      </c>
      <c r="P47" s="288">
        <v>639</v>
      </c>
    </row>
    <row r="48" spans="1:50" x14ac:dyDescent="0.35">
      <c r="A48" t="s">
        <v>48</v>
      </c>
      <c r="B48" t="s">
        <v>0</v>
      </c>
      <c r="C48" s="2">
        <v>7985</v>
      </c>
      <c r="D48" s="2">
        <v>7985</v>
      </c>
      <c r="E48" s="2">
        <v>7985</v>
      </c>
      <c r="F48" s="2">
        <v>7985</v>
      </c>
      <c r="G48" s="2">
        <v>7985</v>
      </c>
      <c r="H48" s="2">
        <v>7985</v>
      </c>
      <c r="I48" s="2">
        <v>7985</v>
      </c>
      <c r="J48" s="2">
        <v>7985</v>
      </c>
      <c r="K48" s="2">
        <v>7985</v>
      </c>
      <c r="L48" s="2">
        <v>7985</v>
      </c>
      <c r="M48" s="2">
        <v>7985</v>
      </c>
      <c r="N48" s="2">
        <v>7985</v>
      </c>
      <c r="O48" s="2">
        <v>7985</v>
      </c>
      <c r="P48" s="2">
        <v>7985</v>
      </c>
    </row>
    <row r="50" spans="1:36" ht="15.5" x14ac:dyDescent="0.35">
      <c r="U50" s="256"/>
      <c r="V50" s="256"/>
      <c r="W50" s="256"/>
      <c r="Y50" s="256"/>
      <c r="Z50" s="256"/>
    </row>
    <row r="52" spans="1:36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</row>
    <row r="53" spans="1:36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</row>
    <row r="54" spans="1:36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</row>
    <row r="55" spans="1:36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</row>
    <row r="56" spans="1:36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</row>
    <row r="57" spans="1:36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</row>
    <row r="58" spans="1:36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</row>
    <row r="59" spans="1:36" x14ac:dyDescent="0.35">
      <c r="A59" s="339" t="s">
        <v>49</v>
      </c>
      <c r="B59" s="339" t="s">
        <v>2</v>
      </c>
      <c r="C59" s="339" t="s">
        <v>3</v>
      </c>
      <c r="D59" t="s">
        <v>4</v>
      </c>
      <c r="E59" t="s">
        <v>5</v>
      </c>
      <c r="F59" t="s">
        <v>6</v>
      </c>
    </row>
    <row r="60" spans="1:36" x14ac:dyDescent="0.35">
      <c r="A60" s="339" t="s">
        <v>0</v>
      </c>
      <c r="B60" s="339" t="s">
        <v>0</v>
      </c>
      <c r="C60" s="339" t="s">
        <v>17</v>
      </c>
      <c r="D60" t="s">
        <v>50</v>
      </c>
      <c r="E60" t="s">
        <v>51</v>
      </c>
      <c r="F60" t="s">
        <v>52</v>
      </c>
    </row>
    <row r="61" spans="1:36" x14ac:dyDescent="0.35">
      <c r="A61" s="339" t="s">
        <v>53</v>
      </c>
      <c r="B61" s="339" t="s">
        <v>33</v>
      </c>
      <c r="C61" s="340">
        <v>943</v>
      </c>
      <c r="D61" s="1">
        <v>140</v>
      </c>
      <c r="E61" s="1">
        <v>25</v>
      </c>
      <c r="F61" s="1">
        <v>76</v>
      </c>
      <c r="AB61" s="238"/>
      <c r="AC61" s="238"/>
      <c r="AD61" s="227"/>
      <c r="AF61" s="227"/>
      <c r="AG61" s="238"/>
      <c r="AJ61" s="227"/>
    </row>
    <row r="62" spans="1:36" x14ac:dyDescent="0.35">
      <c r="A62" s="339" t="s">
        <v>0</v>
      </c>
      <c r="B62" s="339" t="s">
        <v>0</v>
      </c>
      <c r="C62" s="340">
        <v>943</v>
      </c>
      <c r="D62" s="2">
        <v>1083</v>
      </c>
      <c r="E62" s="2">
        <v>1108</v>
      </c>
      <c r="F62" s="2">
        <v>1184</v>
      </c>
    </row>
    <row r="63" spans="1:36" x14ac:dyDescent="0.35">
      <c r="A63" s="339" t="s">
        <v>54</v>
      </c>
      <c r="B63" s="339" t="s">
        <v>31</v>
      </c>
      <c r="C63" s="340">
        <v>210</v>
      </c>
      <c r="D63" s="1">
        <v>8</v>
      </c>
      <c r="E63" s="1">
        <v>2</v>
      </c>
      <c r="F63" s="1">
        <v>-220</v>
      </c>
    </row>
    <row r="64" spans="1:36" x14ac:dyDescent="0.35">
      <c r="A64" s="339" t="s">
        <v>0</v>
      </c>
      <c r="B64" s="339" t="s">
        <v>0</v>
      </c>
      <c r="C64" s="340">
        <v>210</v>
      </c>
      <c r="D64" s="2">
        <v>218</v>
      </c>
      <c r="E64" s="2">
        <v>220</v>
      </c>
      <c r="F64" s="2">
        <v>0</v>
      </c>
    </row>
    <row r="65" spans="1:6" x14ac:dyDescent="0.35">
      <c r="A65" s="339" t="s">
        <v>55</v>
      </c>
      <c r="B65" s="339" t="s">
        <v>33</v>
      </c>
      <c r="C65" s="340">
        <v>1018</v>
      </c>
      <c r="D65" s="1">
        <v>36</v>
      </c>
      <c r="E65" s="1">
        <v>17</v>
      </c>
      <c r="F65" s="1">
        <v>221</v>
      </c>
    </row>
    <row r="66" spans="1:6" x14ac:dyDescent="0.35">
      <c r="A66" s="339" t="s">
        <v>0</v>
      </c>
      <c r="B66" s="339" t="s">
        <v>0</v>
      </c>
      <c r="C66" s="340">
        <v>1018</v>
      </c>
      <c r="D66" s="2">
        <v>1054</v>
      </c>
      <c r="E66" s="2">
        <v>1071</v>
      </c>
      <c r="F66" s="2">
        <v>1292</v>
      </c>
    </row>
    <row r="67" spans="1:6" x14ac:dyDescent="0.35">
      <c r="A67" s="339" t="s">
        <v>56</v>
      </c>
      <c r="B67" s="339" t="s">
        <v>33</v>
      </c>
      <c r="C67" s="340">
        <v>1732</v>
      </c>
      <c r="D67" s="1">
        <v>-549</v>
      </c>
      <c r="E67" s="1">
        <v>0</v>
      </c>
      <c r="F67" s="1">
        <v>0</v>
      </c>
    </row>
    <row r="68" spans="1:6" x14ac:dyDescent="0.35">
      <c r="A68" s="339" t="s">
        <v>0</v>
      </c>
      <c r="B68" s="339" t="s">
        <v>0</v>
      </c>
      <c r="C68" s="340">
        <v>1732</v>
      </c>
      <c r="D68" s="2">
        <v>1183</v>
      </c>
      <c r="E68" s="2">
        <v>1183</v>
      </c>
      <c r="F68" s="2">
        <v>1183</v>
      </c>
    </row>
    <row r="69" spans="1:6" x14ac:dyDescent="0.35">
      <c r="A69" s="339" t="s">
        <v>57</v>
      </c>
      <c r="B69" s="339" t="s">
        <v>33</v>
      </c>
      <c r="C69" s="340">
        <v>819</v>
      </c>
      <c r="D69" s="1">
        <v>56</v>
      </c>
      <c r="E69" s="1">
        <v>23</v>
      </c>
      <c r="F69" s="1">
        <v>40</v>
      </c>
    </row>
    <row r="70" spans="1:6" x14ac:dyDescent="0.35">
      <c r="A70" s="339" t="s">
        <v>0</v>
      </c>
      <c r="B70" s="339" t="s">
        <v>0</v>
      </c>
      <c r="C70" s="340">
        <v>819</v>
      </c>
      <c r="D70" s="2">
        <v>875</v>
      </c>
      <c r="E70" s="2">
        <v>898</v>
      </c>
      <c r="F70" s="2">
        <v>938</v>
      </c>
    </row>
    <row r="71" spans="1:6" x14ac:dyDescent="0.35">
      <c r="A71" s="339" t="s">
        <v>2733</v>
      </c>
      <c r="B71" s="339" t="s">
        <v>33</v>
      </c>
      <c r="C71" s="340">
        <v>295</v>
      </c>
      <c r="D71" s="1">
        <v>20</v>
      </c>
      <c r="E71" s="1">
        <v>3</v>
      </c>
      <c r="F71" s="1">
        <v>-318</v>
      </c>
    </row>
    <row r="72" spans="1:6" x14ac:dyDescent="0.35">
      <c r="A72" s="339" t="s">
        <v>0</v>
      </c>
      <c r="B72" s="339" t="s">
        <v>0</v>
      </c>
      <c r="C72" s="340">
        <v>295</v>
      </c>
      <c r="D72" s="2">
        <v>315</v>
      </c>
      <c r="E72" s="2">
        <v>318</v>
      </c>
      <c r="F72" s="2">
        <v>0</v>
      </c>
    </row>
    <row r="73" spans="1:6" x14ac:dyDescent="0.35">
      <c r="A73" s="339" t="s">
        <v>58</v>
      </c>
      <c r="B73" s="339" t="s">
        <v>33</v>
      </c>
      <c r="C73" s="340">
        <v>986</v>
      </c>
      <c r="D73" s="1">
        <v>84</v>
      </c>
      <c r="E73" s="1">
        <v>42</v>
      </c>
      <c r="F73" s="1">
        <v>116</v>
      </c>
    </row>
    <row r="74" spans="1:6" x14ac:dyDescent="0.35">
      <c r="A74" s="339" t="s">
        <v>0</v>
      </c>
      <c r="B74" s="339" t="s">
        <v>0</v>
      </c>
      <c r="C74" s="340">
        <v>986</v>
      </c>
      <c r="D74" s="2">
        <v>1070</v>
      </c>
      <c r="E74" s="2">
        <v>1112</v>
      </c>
      <c r="F74" s="2">
        <v>1228</v>
      </c>
    </row>
    <row r="75" spans="1:6" x14ac:dyDescent="0.35">
      <c r="A75" s="339" t="s">
        <v>2743</v>
      </c>
      <c r="B75" s="339" t="s">
        <v>33</v>
      </c>
      <c r="C75" s="340">
        <v>1090</v>
      </c>
      <c r="D75" s="1">
        <v>205</v>
      </c>
      <c r="E75" s="1">
        <v>-112</v>
      </c>
      <c r="F75" s="1">
        <v>0</v>
      </c>
    </row>
    <row r="76" spans="1:6" x14ac:dyDescent="0.35">
      <c r="A76" s="339" t="s">
        <v>0</v>
      </c>
      <c r="B76" s="339" t="s">
        <v>0</v>
      </c>
      <c r="C76" s="340">
        <v>1090</v>
      </c>
      <c r="D76" s="2">
        <v>1295</v>
      </c>
      <c r="E76" s="2">
        <v>1183</v>
      </c>
      <c r="F76" s="2">
        <v>1183</v>
      </c>
    </row>
    <row r="77" spans="1:6" x14ac:dyDescent="0.35">
      <c r="A77" s="339" t="s">
        <v>47</v>
      </c>
      <c r="B77" s="339" t="s">
        <v>0</v>
      </c>
      <c r="C77" s="341">
        <v>0</v>
      </c>
      <c r="D77" s="1">
        <f>(D61+D63+D65+D67+D69+D71+D73+D75)*(-1)</f>
        <v>0</v>
      </c>
      <c r="E77" s="1">
        <f t="shared" ref="E77:F77" si="1">(E61+E63+E65+E67+E69+E71+E73+E75)*(-1)</f>
        <v>0</v>
      </c>
      <c r="F77" s="1">
        <f t="shared" si="1"/>
        <v>85</v>
      </c>
    </row>
    <row r="78" spans="1:6" x14ac:dyDescent="0.35">
      <c r="A78" s="339" t="s">
        <v>0</v>
      </c>
      <c r="B78" s="339" t="s">
        <v>0</v>
      </c>
      <c r="C78" s="340">
        <v>0</v>
      </c>
      <c r="D78" s="2">
        <v>0</v>
      </c>
      <c r="E78" s="2">
        <v>0</v>
      </c>
      <c r="F78" s="2">
        <v>85</v>
      </c>
    </row>
    <row r="79" spans="1:6" x14ac:dyDescent="0.35">
      <c r="A79" t="s">
        <v>48</v>
      </c>
      <c r="B79" t="s">
        <v>0</v>
      </c>
      <c r="C79" s="2">
        <v>7093</v>
      </c>
      <c r="D79" s="2">
        <v>7093</v>
      </c>
      <c r="E79" s="2">
        <v>7093</v>
      </c>
      <c r="F79" s="2">
        <v>7093</v>
      </c>
    </row>
    <row r="83" spans="1:3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</row>
    <row r="84" spans="1:36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</row>
    <row r="85" spans="1:36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</row>
    <row r="86" spans="1:36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</row>
    <row r="87" spans="1:36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</row>
    <row r="88" spans="1:36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</row>
    <row r="89" spans="1:36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</row>
    <row r="90" spans="1:36" x14ac:dyDescent="0.35">
      <c r="A90" s="339" t="s">
        <v>59</v>
      </c>
      <c r="B90" s="339" t="s">
        <v>2</v>
      </c>
      <c r="C90" s="339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  <c r="I90" t="s">
        <v>9</v>
      </c>
      <c r="J90" t="s">
        <v>10</v>
      </c>
      <c r="K90" t="s">
        <v>11</v>
      </c>
      <c r="L90" t="s">
        <v>12</v>
      </c>
      <c r="M90" t="s">
        <v>13</v>
      </c>
      <c r="N90" t="s">
        <v>14</v>
      </c>
      <c r="O90" t="s">
        <v>15</v>
      </c>
    </row>
    <row r="91" spans="1:36" x14ac:dyDescent="0.35">
      <c r="A91" s="339" t="s">
        <v>0</v>
      </c>
      <c r="B91" s="339" t="s">
        <v>0</v>
      </c>
      <c r="C91" s="339" t="s">
        <v>17</v>
      </c>
      <c r="D91" t="s">
        <v>60</v>
      </c>
      <c r="E91" t="s">
        <v>61</v>
      </c>
      <c r="F91" t="s">
        <v>62</v>
      </c>
      <c r="G91" t="s">
        <v>25</v>
      </c>
      <c r="H91" t="s">
        <v>63</v>
      </c>
      <c r="I91" t="s">
        <v>64</v>
      </c>
      <c r="J91" t="s">
        <v>65</v>
      </c>
      <c r="K91" t="s">
        <v>66</v>
      </c>
      <c r="L91" t="s">
        <v>67</v>
      </c>
      <c r="M91" t="s">
        <v>68</v>
      </c>
      <c r="N91" t="s">
        <v>69</v>
      </c>
      <c r="O91" t="s">
        <v>70</v>
      </c>
    </row>
    <row r="92" spans="1:36" x14ac:dyDescent="0.35">
      <c r="A92" s="339" t="s">
        <v>71</v>
      </c>
      <c r="B92" s="339" t="s">
        <v>33</v>
      </c>
      <c r="C92" s="340">
        <v>178</v>
      </c>
      <c r="D92" s="1">
        <v>6</v>
      </c>
      <c r="E92" s="1">
        <v>4</v>
      </c>
      <c r="F92" s="1">
        <v>4</v>
      </c>
      <c r="G92" s="1">
        <v>10</v>
      </c>
      <c r="H92" s="1">
        <v>-202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AB92" s="238"/>
      <c r="AC92" s="238"/>
      <c r="AD92" s="227"/>
      <c r="AF92" s="227"/>
      <c r="AG92" s="238"/>
      <c r="AJ92" s="227"/>
    </row>
    <row r="93" spans="1:36" x14ac:dyDescent="0.35">
      <c r="A93" s="339" t="s">
        <v>0</v>
      </c>
      <c r="B93" s="339" t="s">
        <v>0</v>
      </c>
      <c r="C93" s="340">
        <v>178</v>
      </c>
      <c r="D93" s="2">
        <v>184</v>
      </c>
      <c r="E93" s="2">
        <v>188</v>
      </c>
      <c r="F93" s="2">
        <v>192</v>
      </c>
      <c r="G93" s="2">
        <v>202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</row>
    <row r="94" spans="1:36" x14ac:dyDescent="0.35">
      <c r="A94" s="339" t="s">
        <v>2693</v>
      </c>
      <c r="B94" s="339" t="s">
        <v>31</v>
      </c>
      <c r="C94" s="340">
        <v>614</v>
      </c>
      <c r="D94" s="1">
        <v>14</v>
      </c>
      <c r="E94" s="1">
        <v>56</v>
      </c>
      <c r="F94" s="1">
        <v>6</v>
      </c>
      <c r="G94" s="1">
        <v>2</v>
      </c>
      <c r="H94" s="1">
        <v>17</v>
      </c>
      <c r="I94" s="1">
        <v>0</v>
      </c>
      <c r="J94" s="1">
        <v>5</v>
      </c>
      <c r="K94" s="1">
        <v>3</v>
      </c>
      <c r="L94" s="1">
        <v>28</v>
      </c>
      <c r="M94" s="1">
        <v>35</v>
      </c>
      <c r="N94" s="1">
        <v>84</v>
      </c>
      <c r="O94" s="1">
        <v>28</v>
      </c>
    </row>
    <row r="95" spans="1:36" x14ac:dyDescent="0.35">
      <c r="A95" s="339" t="s">
        <v>0</v>
      </c>
      <c r="B95" s="339" t="s">
        <v>0</v>
      </c>
      <c r="C95" s="340">
        <v>614</v>
      </c>
      <c r="D95" s="2">
        <v>628</v>
      </c>
      <c r="E95" s="2">
        <v>684</v>
      </c>
      <c r="F95" s="2">
        <v>690</v>
      </c>
      <c r="G95" s="2">
        <v>692</v>
      </c>
      <c r="H95" s="2">
        <v>709</v>
      </c>
      <c r="I95" s="2">
        <v>709</v>
      </c>
      <c r="J95" s="2">
        <v>714</v>
      </c>
      <c r="K95" s="2">
        <v>717</v>
      </c>
      <c r="L95" s="2">
        <v>745</v>
      </c>
      <c r="M95" s="2">
        <v>780</v>
      </c>
      <c r="N95" s="2">
        <v>864</v>
      </c>
      <c r="O95" s="2">
        <v>892</v>
      </c>
    </row>
    <row r="96" spans="1:36" x14ac:dyDescent="0.35">
      <c r="A96" s="339" t="s">
        <v>72</v>
      </c>
      <c r="B96" s="339" t="s">
        <v>33</v>
      </c>
      <c r="C96" s="340">
        <v>419</v>
      </c>
      <c r="D96" s="1">
        <v>9</v>
      </c>
      <c r="E96" s="1">
        <v>5</v>
      </c>
      <c r="F96" s="1">
        <v>20</v>
      </c>
      <c r="G96" s="1">
        <v>4</v>
      </c>
      <c r="H96" s="1">
        <v>31</v>
      </c>
      <c r="I96" s="1">
        <v>16</v>
      </c>
      <c r="J96" s="1">
        <v>184</v>
      </c>
      <c r="K96" s="1">
        <v>4</v>
      </c>
      <c r="L96" s="1">
        <v>43</v>
      </c>
      <c r="M96" s="1">
        <v>56</v>
      </c>
      <c r="N96" s="1">
        <v>88</v>
      </c>
      <c r="O96" s="1">
        <v>14</v>
      </c>
    </row>
    <row r="97" spans="1:15" x14ac:dyDescent="0.35">
      <c r="A97" s="339" t="s">
        <v>0</v>
      </c>
      <c r="B97" s="339" t="s">
        <v>0</v>
      </c>
      <c r="C97" s="340">
        <v>419</v>
      </c>
      <c r="D97" s="2">
        <v>428</v>
      </c>
      <c r="E97" s="2">
        <v>433</v>
      </c>
      <c r="F97" s="2">
        <v>453</v>
      </c>
      <c r="G97" s="2">
        <v>457</v>
      </c>
      <c r="H97" s="2">
        <v>488</v>
      </c>
      <c r="I97" s="2">
        <v>504</v>
      </c>
      <c r="J97" s="2">
        <v>688</v>
      </c>
      <c r="K97" s="2">
        <v>692</v>
      </c>
      <c r="L97" s="2">
        <v>735</v>
      </c>
      <c r="M97" s="2">
        <v>791</v>
      </c>
      <c r="N97" s="2">
        <v>879</v>
      </c>
      <c r="O97" s="2">
        <v>893</v>
      </c>
    </row>
    <row r="98" spans="1:15" x14ac:dyDescent="0.35">
      <c r="A98" s="339" t="s">
        <v>2736</v>
      </c>
      <c r="B98" s="339" t="s">
        <v>31</v>
      </c>
      <c r="C98" s="340">
        <v>185</v>
      </c>
      <c r="D98" s="1">
        <v>6</v>
      </c>
      <c r="E98" s="1">
        <v>3</v>
      </c>
      <c r="F98" s="1">
        <v>4</v>
      </c>
      <c r="G98" s="1">
        <v>21</v>
      </c>
      <c r="H98" s="1">
        <v>12</v>
      </c>
      <c r="I98" s="1">
        <v>-231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 spans="1:15" x14ac:dyDescent="0.35">
      <c r="A99" s="339" t="s">
        <v>0</v>
      </c>
      <c r="B99" s="339" t="s">
        <v>0</v>
      </c>
      <c r="C99" s="340">
        <v>185</v>
      </c>
      <c r="D99" s="2">
        <v>191</v>
      </c>
      <c r="E99" s="2">
        <v>194</v>
      </c>
      <c r="F99" s="2">
        <v>198</v>
      </c>
      <c r="G99" s="2">
        <v>219</v>
      </c>
      <c r="H99" s="2">
        <v>231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</row>
    <row r="100" spans="1:15" x14ac:dyDescent="0.35">
      <c r="A100" s="339" t="s">
        <v>73</v>
      </c>
      <c r="B100" s="339" t="s">
        <v>33</v>
      </c>
      <c r="C100" s="340">
        <v>218</v>
      </c>
      <c r="D100" s="1">
        <v>6</v>
      </c>
      <c r="E100" s="1">
        <v>1</v>
      </c>
      <c r="F100" s="1">
        <v>69</v>
      </c>
      <c r="G100" s="1">
        <v>2</v>
      </c>
      <c r="H100" s="1">
        <v>17</v>
      </c>
      <c r="I100" s="1">
        <v>23</v>
      </c>
      <c r="J100" s="1">
        <v>-336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x14ac:dyDescent="0.35">
      <c r="A101" s="339" t="s">
        <v>0</v>
      </c>
      <c r="B101" s="339" t="s">
        <v>0</v>
      </c>
      <c r="C101" s="340">
        <v>218</v>
      </c>
      <c r="D101" s="2">
        <v>224</v>
      </c>
      <c r="E101" s="2">
        <v>225</v>
      </c>
      <c r="F101" s="2">
        <v>294</v>
      </c>
      <c r="G101" s="2">
        <v>296</v>
      </c>
      <c r="H101" s="2">
        <v>313</v>
      </c>
      <c r="I101" s="2">
        <v>336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</row>
    <row r="102" spans="1:15" x14ac:dyDescent="0.35">
      <c r="A102" s="339" t="s">
        <v>74</v>
      </c>
      <c r="B102" s="339" t="s">
        <v>33</v>
      </c>
      <c r="C102" s="340">
        <v>362</v>
      </c>
      <c r="D102" s="1">
        <v>48</v>
      </c>
      <c r="E102" s="1">
        <v>21</v>
      </c>
      <c r="F102" s="1">
        <v>1</v>
      </c>
      <c r="G102" s="1">
        <v>0</v>
      </c>
      <c r="H102" s="1">
        <v>7</v>
      </c>
      <c r="I102" s="1">
        <v>11</v>
      </c>
      <c r="J102" s="1">
        <v>6</v>
      </c>
      <c r="K102" s="1">
        <v>0</v>
      </c>
      <c r="L102" s="1">
        <v>22</v>
      </c>
      <c r="M102" s="1">
        <v>-478</v>
      </c>
      <c r="N102" s="1">
        <v>0</v>
      </c>
      <c r="O102" s="1">
        <v>0</v>
      </c>
    </row>
    <row r="103" spans="1:15" x14ac:dyDescent="0.35">
      <c r="A103" s="339" t="s">
        <v>0</v>
      </c>
      <c r="B103" s="339" t="s">
        <v>0</v>
      </c>
      <c r="C103" s="340">
        <v>362</v>
      </c>
      <c r="D103" s="2">
        <v>410</v>
      </c>
      <c r="E103" s="2">
        <v>431</v>
      </c>
      <c r="F103" s="2">
        <v>432</v>
      </c>
      <c r="G103" s="2">
        <v>432</v>
      </c>
      <c r="H103" s="2">
        <v>439</v>
      </c>
      <c r="I103" s="2">
        <v>450</v>
      </c>
      <c r="J103" s="2">
        <v>456</v>
      </c>
      <c r="K103" s="2">
        <v>456</v>
      </c>
      <c r="L103" s="2">
        <v>478</v>
      </c>
      <c r="M103" s="2">
        <v>0</v>
      </c>
      <c r="N103" s="2">
        <v>0</v>
      </c>
      <c r="O103" s="2">
        <v>0</v>
      </c>
    </row>
    <row r="104" spans="1:15" x14ac:dyDescent="0.35">
      <c r="A104" s="339" t="s">
        <v>2737</v>
      </c>
      <c r="B104" s="339" t="s">
        <v>31</v>
      </c>
      <c r="C104" s="340">
        <v>254</v>
      </c>
      <c r="D104" s="1">
        <v>16</v>
      </c>
      <c r="E104" s="1">
        <v>4</v>
      </c>
      <c r="F104" s="1">
        <v>8</v>
      </c>
      <c r="G104" s="1">
        <v>17</v>
      </c>
      <c r="H104" s="1">
        <v>20</v>
      </c>
      <c r="I104" s="1">
        <v>61</v>
      </c>
      <c r="J104" s="1">
        <v>20</v>
      </c>
      <c r="K104" s="1">
        <v>5</v>
      </c>
      <c r="L104" s="1">
        <v>-405</v>
      </c>
      <c r="M104" s="1">
        <v>0</v>
      </c>
      <c r="N104" s="1">
        <v>0</v>
      </c>
      <c r="O104" s="1">
        <v>0</v>
      </c>
    </row>
    <row r="105" spans="1:15" x14ac:dyDescent="0.35">
      <c r="A105" s="339" t="s">
        <v>0</v>
      </c>
      <c r="B105" s="339" t="s">
        <v>0</v>
      </c>
      <c r="C105" s="340">
        <v>254</v>
      </c>
      <c r="D105" s="2">
        <v>270</v>
      </c>
      <c r="E105" s="2">
        <v>274</v>
      </c>
      <c r="F105" s="2">
        <v>282</v>
      </c>
      <c r="G105" s="2">
        <v>299</v>
      </c>
      <c r="H105" s="2">
        <v>319</v>
      </c>
      <c r="I105" s="2">
        <v>380</v>
      </c>
      <c r="J105" s="2">
        <v>400</v>
      </c>
      <c r="K105" s="2">
        <v>405</v>
      </c>
      <c r="L105" s="2">
        <v>0</v>
      </c>
      <c r="M105" s="2">
        <v>0</v>
      </c>
      <c r="N105" s="2">
        <v>0</v>
      </c>
      <c r="O105" s="2">
        <v>0</v>
      </c>
    </row>
    <row r="106" spans="1:15" x14ac:dyDescent="0.35">
      <c r="A106" s="339" t="s">
        <v>2738</v>
      </c>
      <c r="B106" s="339" t="s">
        <v>33</v>
      </c>
      <c r="C106" s="340">
        <v>1286</v>
      </c>
      <c r="D106" s="1">
        <v>0</v>
      </c>
      <c r="E106" s="1">
        <v>-172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35">
      <c r="A107" s="339" t="s">
        <v>0</v>
      </c>
      <c r="B107" s="339" t="s">
        <v>0</v>
      </c>
      <c r="C107" s="340">
        <v>1286</v>
      </c>
      <c r="D107" s="2">
        <v>1286</v>
      </c>
      <c r="E107" s="2">
        <v>1114</v>
      </c>
      <c r="F107" s="2">
        <v>1114</v>
      </c>
      <c r="G107" s="2">
        <v>1114</v>
      </c>
      <c r="H107" s="2">
        <v>1114</v>
      </c>
      <c r="I107" s="2">
        <v>1114</v>
      </c>
      <c r="J107" s="2">
        <v>1114</v>
      </c>
      <c r="K107" s="2">
        <v>1114</v>
      </c>
      <c r="L107" s="2">
        <v>1114</v>
      </c>
      <c r="M107" s="2">
        <v>1114</v>
      </c>
      <c r="N107" s="2">
        <v>1114</v>
      </c>
      <c r="O107" s="2">
        <v>1114</v>
      </c>
    </row>
    <row r="108" spans="1:15" x14ac:dyDescent="0.35">
      <c r="A108" s="339" t="s">
        <v>41</v>
      </c>
      <c r="B108" s="339" t="s">
        <v>33</v>
      </c>
      <c r="C108" s="340">
        <v>146</v>
      </c>
      <c r="D108" s="1">
        <v>2</v>
      </c>
      <c r="E108" s="1">
        <v>2</v>
      </c>
      <c r="F108" s="1">
        <v>1</v>
      </c>
      <c r="G108" s="1">
        <v>-151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x14ac:dyDescent="0.35">
      <c r="A109" s="339" t="s">
        <v>0</v>
      </c>
      <c r="B109" s="339" t="s">
        <v>0</v>
      </c>
      <c r="C109" s="340">
        <v>146</v>
      </c>
      <c r="D109" s="2">
        <v>148</v>
      </c>
      <c r="E109" s="2">
        <v>150</v>
      </c>
      <c r="F109" s="2">
        <v>151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</row>
    <row r="110" spans="1:15" x14ac:dyDescent="0.35">
      <c r="A110" s="339" t="s">
        <v>2739</v>
      </c>
      <c r="B110" s="339" t="s">
        <v>33</v>
      </c>
      <c r="C110" s="340">
        <v>323</v>
      </c>
      <c r="D110" s="1">
        <v>7</v>
      </c>
      <c r="E110" s="1">
        <v>32</v>
      </c>
      <c r="F110" s="1">
        <v>1</v>
      </c>
      <c r="G110" s="1">
        <v>16</v>
      </c>
      <c r="H110" s="1">
        <v>11</v>
      </c>
      <c r="I110" s="1">
        <v>17</v>
      </c>
      <c r="J110" s="1">
        <v>7</v>
      </c>
      <c r="K110" s="1">
        <v>2</v>
      </c>
      <c r="L110" s="1">
        <v>90</v>
      </c>
      <c r="M110" s="1">
        <v>82</v>
      </c>
      <c r="N110" s="1">
        <v>-588</v>
      </c>
      <c r="O110" s="1">
        <v>0</v>
      </c>
    </row>
    <row r="111" spans="1:15" x14ac:dyDescent="0.35">
      <c r="A111" s="339" t="s">
        <v>0</v>
      </c>
      <c r="B111" s="339" t="s">
        <v>0</v>
      </c>
      <c r="C111" s="340">
        <v>323</v>
      </c>
      <c r="D111" s="2">
        <v>330</v>
      </c>
      <c r="E111" s="2">
        <v>362</v>
      </c>
      <c r="F111" s="2">
        <v>363</v>
      </c>
      <c r="G111" s="2">
        <v>379</v>
      </c>
      <c r="H111" s="2">
        <v>390</v>
      </c>
      <c r="I111" s="2">
        <v>407</v>
      </c>
      <c r="J111" s="2">
        <v>414</v>
      </c>
      <c r="K111" s="2">
        <v>416</v>
      </c>
      <c r="L111" s="2">
        <v>506</v>
      </c>
      <c r="M111" s="2">
        <v>588</v>
      </c>
      <c r="N111" s="2">
        <v>0</v>
      </c>
      <c r="O111" s="2">
        <v>0</v>
      </c>
    </row>
    <row r="112" spans="1:15" x14ac:dyDescent="0.35">
      <c r="A112" s="339" t="s">
        <v>75</v>
      </c>
      <c r="B112" s="339" t="s">
        <v>33</v>
      </c>
      <c r="C112" s="340">
        <v>631</v>
      </c>
      <c r="D112" s="1">
        <v>33</v>
      </c>
      <c r="E112" s="1">
        <v>6</v>
      </c>
      <c r="F112" s="1">
        <v>1</v>
      </c>
      <c r="G112" s="1">
        <v>5</v>
      </c>
      <c r="H112" s="1">
        <v>7</v>
      </c>
      <c r="I112" s="1">
        <v>8</v>
      </c>
      <c r="J112" s="1">
        <v>36</v>
      </c>
      <c r="K112" s="1">
        <v>2</v>
      </c>
      <c r="L112" s="1">
        <v>67</v>
      </c>
      <c r="M112" s="1">
        <v>55</v>
      </c>
      <c r="N112" s="1">
        <v>23</v>
      </c>
      <c r="O112" s="1">
        <v>21</v>
      </c>
    </row>
    <row r="113" spans="1:36" x14ac:dyDescent="0.35">
      <c r="A113" s="339" t="s">
        <v>0</v>
      </c>
      <c r="B113" s="339" t="s">
        <v>0</v>
      </c>
      <c r="C113" s="340">
        <v>631</v>
      </c>
      <c r="D113" s="2">
        <v>664</v>
      </c>
      <c r="E113" s="2">
        <v>670</v>
      </c>
      <c r="F113" s="2">
        <v>671</v>
      </c>
      <c r="G113" s="2">
        <v>676</v>
      </c>
      <c r="H113" s="2">
        <v>683</v>
      </c>
      <c r="I113" s="2">
        <v>691</v>
      </c>
      <c r="J113" s="2">
        <v>727</v>
      </c>
      <c r="K113" s="2">
        <v>729</v>
      </c>
      <c r="L113" s="2">
        <v>796</v>
      </c>
      <c r="M113" s="2">
        <v>851</v>
      </c>
      <c r="N113" s="2">
        <v>874</v>
      </c>
      <c r="O113" s="2">
        <v>895</v>
      </c>
    </row>
    <row r="114" spans="1:36" x14ac:dyDescent="0.35">
      <c r="A114" s="339" t="s">
        <v>2740</v>
      </c>
      <c r="B114" s="339" t="s">
        <v>33</v>
      </c>
      <c r="C114" s="340">
        <v>1017</v>
      </c>
      <c r="D114" s="1">
        <v>35</v>
      </c>
      <c r="E114" s="1">
        <v>14</v>
      </c>
      <c r="F114" s="1">
        <v>7</v>
      </c>
      <c r="G114" s="1">
        <v>30</v>
      </c>
      <c r="H114" s="1">
        <v>32</v>
      </c>
      <c r="I114" s="1">
        <v>0</v>
      </c>
      <c r="J114" s="1">
        <v>0</v>
      </c>
      <c r="K114" s="1">
        <v>-21</v>
      </c>
      <c r="L114" s="1">
        <v>0</v>
      </c>
      <c r="M114" s="1">
        <v>0</v>
      </c>
      <c r="N114" s="1">
        <v>0</v>
      </c>
      <c r="O114" s="1">
        <v>0</v>
      </c>
    </row>
    <row r="115" spans="1:36" x14ac:dyDescent="0.35">
      <c r="A115" s="339" t="s">
        <v>0</v>
      </c>
      <c r="B115" s="339" t="s">
        <v>0</v>
      </c>
      <c r="C115" s="340">
        <v>1017</v>
      </c>
      <c r="D115" s="2">
        <v>1052</v>
      </c>
      <c r="E115" s="2">
        <v>1066</v>
      </c>
      <c r="F115" s="2">
        <v>1073</v>
      </c>
      <c r="G115" s="2">
        <v>1103</v>
      </c>
      <c r="H115" s="2">
        <v>1135</v>
      </c>
      <c r="I115" s="2">
        <v>1135</v>
      </c>
      <c r="J115" s="2">
        <v>1135</v>
      </c>
      <c r="K115" s="2">
        <v>1114</v>
      </c>
      <c r="L115" s="2">
        <v>1114</v>
      </c>
      <c r="M115" s="2">
        <v>1114</v>
      </c>
      <c r="N115" s="2">
        <v>1114</v>
      </c>
      <c r="O115" s="2">
        <v>1114</v>
      </c>
    </row>
    <row r="116" spans="1:36" x14ac:dyDescent="0.35">
      <c r="A116" s="339" t="s">
        <v>76</v>
      </c>
      <c r="B116" s="339" t="s">
        <v>33</v>
      </c>
      <c r="C116" s="340">
        <v>1335</v>
      </c>
      <c r="D116" s="1">
        <v>-221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36" x14ac:dyDescent="0.35">
      <c r="A117" s="339" t="s">
        <v>0</v>
      </c>
      <c r="B117" s="339" t="s">
        <v>0</v>
      </c>
      <c r="C117" s="340">
        <v>1335</v>
      </c>
      <c r="D117" s="2">
        <v>1114</v>
      </c>
      <c r="E117" s="2">
        <v>1114</v>
      </c>
      <c r="F117" s="2">
        <v>1114</v>
      </c>
      <c r="G117" s="2">
        <v>1114</v>
      </c>
      <c r="H117" s="2">
        <v>1114</v>
      </c>
      <c r="I117" s="2">
        <v>1114</v>
      </c>
      <c r="J117" s="2">
        <v>1114</v>
      </c>
      <c r="K117" s="2">
        <v>1114</v>
      </c>
      <c r="L117" s="2">
        <v>1114</v>
      </c>
      <c r="M117" s="2">
        <v>1114</v>
      </c>
      <c r="N117" s="2">
        <v>1114</v>
      </c>
      <c r="O117" s="2">
        <v>1114</v>
      </c>
    </row>
    <row r="118" spans="1:36" x14ac:dyDescent="0.35">
      <c r="A118" s="339" t="s">
        <v>77</v>
      </c>
      <c r="B118" s="339" t="s">
        <v>31</v>
      </c>
      <c r="C118" s="340">
        <v>125</v>
      </c>
      <c r="D118" s="1">
        <v>4</v>
      </c>
      <c r="E118" s="1">
        <v>2</v>
      </c>
      <c r="F118" s="1">
        <v>-131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36" x14ac:dyDescent="0.35">
      <c r="A119" s="339" t="s">
        <v>0</v>
      </c>
      <c r="B119" s="339" t="s">
        <v>0</v>
      </c>
      <c r="C119" s="340">
        <v>125</v>
      </c>
      <c r="D119" s="2">
        <v>129</v>
      </c>
      <c r="E119" s="2">
        <v>131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36" x14ac:dyDescent="0.35">
      <c r="A120" s="339" t="s">
        <v>78</v>
      </c>
      <c r="B120" s="339" t="s">
        <v>33</v>
      </c>
      <c r="C120" s="340">
        <v>704</v>
      </c>
      <c r="D120" s="1">
        <v>35</v>
      </c>
      <c r="E120" s="1">
        <v>22</v>
      </c>
      <c r="F120" s="1">
        <v>3</v>
      </c>
      <c r="G120" s="1">
        <v>7</v>
      </c>
      <c r="H120" s="1">
        <v>24</v>
      </c>
      <c r="I120" s="1">
        <v>42</v>
      </c>
      <c r="J120" s="1">
        <v>17</v>
      </c>
      <c r="K120" s="1">
        <v>5</v>
      </c>
      <c r="L120" s="1">
        <v>29</v>
      </c>
      <c r="M120" s="1">
        <v>121</v>
      </c>
      <c r="N120" s="1">
        <v>168</v>
      </c>
      <c r="O120" s="1">
        <v>-63</v>
      </c>
    </row>
    <row r="121" spans="1:36" x14ac:dyDescent="0.35">
      <c r="A121" s="339" t="s">
        <v>0</v>
      </c>
      <c r="B121" s="339" t="s">
        <v>0</v>
      </c>
      <c r="C121" s="340">
        <v>704</v>
      </c>
      <c r="D121" s="2">
        <v>739</v>
      </c>
      <c r="E121" s="2">
        <v>761</v>
      </c>
      <c r="F121" s="2">
        <v>764</v>
      </c>
      <c r="G121" s="2">
        <v>771</v>
      </c>
      <c r="H121" s="2">
        <v>795</v>
      </c>
      <c r="I121" s="2">
        <v>837</v>
      </c>
      <c r="J121" s="2">
        <v>854</v>
      </c>
      <c r="K121" s="2">
        <v>859</v>
      </c>
      <c r="L121" s="2">
        <v>888</v>
      </c>
      <c r="M121" s="2">
        <v>1009</v>
      </c>
      <c r="N121" s="2">
        <v>1177</v>
      </c>
      <c r="O121" s="2">
        <v>1114</v>
      </c>
    </row>
    <row r="122" spans="1:36" x14ac:dyDescent="0.35">
      <c r="A122" s="339" t="s">
        <v>47</v>
      </c>
      <c r="B122" s="339" t="s">
        <v>0</v>
      </c>
      <c r="C122" s="341">
        <v>0</v>
      </c>
      <c r="D122" s="1">
        <f>(D92+D94+D96+D98+D100+D102+D104+D106+D108+D110+D112+D114+D116+D118+D120)*(-1)</f>
        <v>0</v>
      </c>
      <c r="E122" s="1">
        <f t="shared" ref="E122:O122" si="2">(E92+E94+E96+E98+E100+E102+E104+E106+E108+E110+E112+E114+E116+E118+E120)*(-1)</f>
        <v>0</v>
      </c>
      <c r="F122" s="1">
        <f t="shared" si="2"/>
        <v>6</v>
      </c>
      <c r="G122" s="1">
        <f t="shared" si="2"/>
        <v>37</v>
      </c>
      <c r="H122" s="1">
        <f t="shared" si="2"/>
        <v>24</v>
      </c>
      <c r="I122" s="1">
        <f t="shared" si="2"/>
        <v>53</v>
      </c>
      <c r="J122" s="1">
        <f t="shared" si="2"/>
        <v>61</v>
      </c>
      <c r="K122" s="1">
        <f t="shared" si="2"/>
        <v>0</v>
      </c>
      <c r="L122" s="1">
        <f t="shared" si="2"/>
        <v>126</v>
      </c>
      <c r="M122" s="1">
        <f t="shared" si="2"/>
        <v>129</v>
      </c>
      <c r="N122" s="1">
        <f t="shared" si="2"/>
        <v>225</v>
      </c>
      <c r="O122" s="1">
        <f t="shared" si="2"/>
        <v>0</v>
      </c>
    </row>
    <row r="123" spans="1:36" x14ac:dyDescent="0.35">
      <c r="A123" s="339" t="s">
        <v>0</v>
      </c>
      <c r="B123" s="339" t="s">
        <v>0</v>
      </c>
      <c r="C123" s="340">
        <v>0</v>
      </c>
      <c r="D123" s="2">
        <v>0</v>
      </c>
      <c r="E123" s="2">
        <v>0</v>
      </c>
      <c r="F123" s="288">
        <v>6</v>
      </c>
      <c r="G123" s="288">
        <v>43</v>
      </c>
      <c r="H123" s="288">
        <v>67</v>
      </c>
      <c r="I123" s="288">
        <v>120</v>
      </c>
      <c r="J123" s="288">
        <v>181</v>
      </c>
      <c r="K123" s="288">
        <v>181</v>
      </c>
      <c r="L123" s="288">
        <v>307</v>
      </c>
      <c r="M123" s="288">
        <v>436</v>
      </c>
      <c r="N123" s="288">
        <v>661</v>
      </c>
      <c r="O123" s="288">
        <v>661</v>
      </c>
    </row>
    <row r="124" spans="1:36" x14ac:dyDescent="0.35">
      <c r="A124" t="s">
        <v>48</v>
      </c>
      <c r="B124" t="s">
        <v>0</v>
      </c>
      <c r="C124" s="2">
        <v>7797</v>
      </c>
      <c r="D124" s="2">
        <v>7797</v>
      </c>
      <c r="E124" s="2">
        <v>7797</v>
      </c>
      <c r="F124" s="2">
        <v>7797</v>
      </c>
      <c r="G124" s="2">
        <v>7797</v>
      </c>
      <c r="H124" s="2">
        <v>7797</v>
      </c>
      <c r="I124" s="2">
        <v>7797</v>
      </c>
      <c r="J124" s="2">
        <v>7797</v>
      </c>
      <c r="K124" s="2">
        <v>7797</v>
      </c>
      <c r="L124" s="2">
        <v>7797</v>
      </c>
      <c r="M124" s="2">
        <v>7797</v>
      </c>
      <c r="N124" s="2">
        <v>7797</v>
      </c>
      <c r="O124" s="2">
        <v>7797</v>
      </c>
    </row>
    <row r="126" spans="1:36" x14ac:dyDescent="0.35">
      <c r="B126" t="s">
        <v>2593</v>
      </c>
    </row>
    <row r="127" spans="1:36" x14ac:dyDescent="0.35">
      <c r="A127" t="s">
        <v>2535</v>
      </c>
      <c r="B127" s="2">
        <f>C20+C28+C36+C69+C73+C102+C116</f>
        <v>6891</v>
      </c>
      <c r="AB127" s="238"/>
      <c r="AC127" s="238"/>
      <c r="AD127" s="227"/>
      <c r="AF127" s="227"/>
      <c r="AG127" s="238"/>
      <c r="AJ127" s="227"/>
    </row>
    <row r="128" spans="1:36" x14ac:dyDescent="0.35">
      <c r="A128" t="s">
        <v>2534</v>
      </c>
      <c r="B128" s="2">
        <f>C12+C24+C32+C61+C67+C94+C112+C120</f>
        <v>6340</v>
      </c>
    </row>
    <row r="129" spans="1:29" x14ac:dyDescent="0.35">
      <c r="A129" t="s">
        <v>2536</v>
      </c>
      <c r="B129" s="2">
        <f>C14+C18+C26+C63+C65+C96+C100+C118</f>
        <v>2732</v>
      </c>
    </row>
    <row r="130" spans="1:29" ht="15.5" x14ac:dyDescent="0.35">
      <c r="A130" t="s">
        <v>2727</v>
      </c>
      <c r="B130" s="2">
        <f>C75</f>
        <v>1090</v>
      </c>
      <c r="U130" s="256"/>
      <c r="V130" s="256"/>
      <c r="W130" s="256"/>
      <c r="X130" s="256"/>
      <c r="Y130" s="256"/>
      <c r="Z130" s="256"/>
      <c r="AB130" s="238"/>
      <c r="AC130" s="238"/>
    </row>
    <row r="131" spans="1:29" x14ac:dyDescent="0.35">
      <c r="A131" t="s">
        <v>2574</v>
      </c>
      <c r="B131">
        <f>0</f>
        <v>0</v>
      </c>
    </row>
    <row r="132" spans="1:29" x14ac:dyDescent="0.35">
      <c r="A132" t="s">
        <v>2573</v>
      </c>
      <c r="B132" s="2">
        <f>C10+C71</f>
        <v>535</v>
      </c>
    </row>
    <row r="133" spans="1:29" x14ac:dyDescent="0.35">
      <c r="A133" t="s">
        <v>2575</v>
      </c>
      <c r="B133" s="2">
        <f>C16</f>
        <v>590</v>
      </c>
    </row>
    <row r="134" spans="1:29" x14ac:dyDescent="0.35">
      <c r="A134" t="s">
        <v>2594</v>
      </c>
      <c r="B134" s="2">
        <f>C42+C92</f>
        <v>596</v>
      </c>
    </row>
    <row r="135" spans="1:29" x14ac:dyDescent="0.35">
      <c r="A135" t="s">
        <v>2576</v>
      </c>
      <c r="B135">
        <v>0</v>
      </c>
    </row>
    <row r="136" spans="1:29" x14ac:dyDescent="0.35">
      <c r="A136" t="s">
        <v>2590</v>
      </c>
      <c r="B136">
        <v>0</v>
      </c>
    </row>
    <row r="137" spans="1:29" x14ac:dyDescent="0.35">
      <c r="A137" t="s">
        <v>2582</v>
      </c>
      <c r="B137">
        <v>0</v>
      </c>
    </row>
    <row r="138" spans="1:29" x14ac:dyDescent="0.35">
      <c r="A138" t="s">
        <v>2583</v>
      </c>
      <c r="B138" s="2">
        <f>C22</f>
        <v>132</v>
      </c>
    </row>
    <row r="139" spans="1:29" x14ac:dyDescent="0.35">
      <c r="A139" t="s">
        <v>2584</v>
      </c>
      <c r="B139" s="2">
        <f>C30+C108</f>
        <v>303</v>
      </c>
    </row>
    <row r="140" spans="1:29" x14ac:dyDescent="0.35">
      <c r="A140" t="s">
        <v>2577</v>
      </c>
      <c r="B140">
        <v>0</v>
      </c>
    </row>
    <row r="141" spans="1:29" x14ac:dyDescent="0.35">
      <c r="A141" t="s">
        <v>2578</v>
      </c>
      <c r="B141">
        <v>0</v>
      </c>
    </row>
    <row r="142" spans="1:29" x14ac:dyDescent="0.35">
      <c r="A142" t="s">
        <v>2581</v>
      </c>
      <c r="B142">
        <v>0</v>
      </c>
    </row>
    <row r="143" spans="1:29" x14ac:dyDescent="0.35">
      <c r="A143" t="s">
        <v>2579</v>
      </c>
      <c r="B143">
        <v>0</v>
      </c>
    </row>
    <row r="144" spans="1:29" x14ac:dyDescent="0.35">
      <c r="A144" t="s">
        <v>2585</v>
      </c>
      <c r="B144">
        <v>0</v>
      </c>
    </row>
    <row r="145" spans="1:12" x14ac:dyDescent="0.35">
      <c r="A145" t="s">
        <v>2591</v>
      </c>
      <c r="B145">
        <v>0</v>
      </c>
    </row>
    <row r="146" spans="1:12" x14ac:dyDescent="0.35">
      <c r="A146" t="s">
        <v>2586</v>
      </c>
      <c r="B146" s="2">
        <f>C44</f>
        <v>171</v>
      </c>
    </row>
    <row r="147" spans="1:12" x14ac:dyDescent="0.35">
      <c r="A147" t="s">
        <v>2587</v>
      </c>
      <c r="B147" s="2">
        <f>C38</f>
        <v>141</v>
      </c>
    </row>
    <row r="148" spans="1:12" x14ac:dyDescent="0.35">
      <c r="A148" t="s">
        <v>2580</v>
      </c>
      <c r="B148">
        <v>0</v>
      </c>
    </row>
    <row r="149" spans="1:12" x14ac:dyDescent="0.35">
      <c r="A149" t="s">
        <v>2592</v>
      </c>
      <c r="B149">
        <v>0</v>
      </c>
    </row>
    <row r="150" spans="1:12" x14ac:dyDescent="0.35">
      <c r="A150" t="s">
        <v>2597</v>
      </c>
      <c r="B150">
        <v>0</v>
      </c>
    </row>
    <row r="151" spans="1:12" x14ac:dyDescent="0.35">
      <c r="A151" t="s">
        <v>2588</v>
      </c>
      <c r="B151">
        <v>0</v>
      </c>
    </row>
    <row r="152" spans="1:12" x14ac:dyDescent="0.35">
      <c r="A152" t="s">
        <v>2589</v>
      </c>
      <c r="B152">
        <v>0</v>
      </c>
    </row>
    <row r="153" spans="1:12" x14ac:dyDescent="0.35">
      <c r="A153" t="s">
        <v>2741</v>
      </c>
      <c r="B153" s="2">
        <f>C34+C40+C98+C104+C106+C110+C114</f>
        <v>3354</v>
      </c>
    </row>
    <row r="154" spans="1:12" x14ac:dyDescent="0.35">
      <c r="B154" s="2">
        <f>SUM(B127:B153)</f>
        <v>22875</v>
      </c>
    </row>
    <row r="157" spans="1:12" x14ac:dyDescent="0.35">
      <c r="A157" s="2"/>
      <c r="B157" s="2"/>
      <c r="C157" s="2"/>
      <c r="D157" s="2"/>
      <c r="E157" s="2"/>
      <c r="F157" s="2"/>
      <c r="G157" s="2"/>
      <c r="H157" s="239" t="s">
        <v>2648</v>
      </c>
      <c r="I157" s="2"/>
      <c r="J157" s="2"/>
      <c r="K157" s="2"/>
      <c r="L157" s="239" t="s">
        <v>2649</v>
      </c>
    </row>
    <row r="158" spans="1:12" x14ac:dyDescent="0.35">
      <c r="D158" s="240" t="s">
        <v>2529</v>
      </c>
      <c r="E158" s="240" t="s">
        <v>2650</v>
      </c>
      <c r="F158" s="240" t="s">
        <v>2651</v>
      </c>
      <c r="G158" s="240" t="s">
        <v>2650</v>
      </c>
      <c r="H158" s="240" t="s">
        <v>2652</v>
      </c>
      <c r="I158" s="240" t="s">
        <v>2653</v>
      </c>
      <c r="J158" s="240" t="s">
        <v>2649</v>
      </c>
      <c r="K158" s="240" t="s">
        <v>2654</v>
      </c>
      <c r="L158" s="240" t="s">
        <v>2652</v>
      </c>
    </row>
    <row r="159" spans="1:12" x14ac:dyDescent="0.35">
      <c r="D159" s="240" t="s">
        <v>2655</v>
      </c>
      <c r="E159" s="240" t="s">
        <v>2655</v>
      </c>
      <c r="F159" s="240" t="s">
        <v>2652</v>
      </c>
      <c r="G159" s="240" t="s">
        <v>2656</v>
      </c>
      <c r="H159" s="240" t="s">
        <v>2656</v>
      </c>
      <c r="I159" s="240" t="s">
        <v>2655</v>
      </c>
      <c r="J159" s="240" t="s">
        <v>2652</v>
      </c>
      <c r="K159" s="240" t="s">
        <v>2656</v>
      </c>
      <c r="L159" s="240" t="s">
        <v>2656</v>
      </c>
    </row>
    <row r="160" spans="1:12" x14ac:dyDescent="0.35">
      <c r="A160" s="238">
        <f>SUMIFS($C$10:$C$284, $X$10:$X$284, B160)</f>
        <v>0</v>
      </c>
      <c r="B160" t="s">
        <v>2657</v>
      </c>
      <c r="C160" t="s">
        <v>2535</v>
      </c>
      <c r="D160" s="241">
        <f>E160+I160</f>
        <v>0</v>
      </c>
      <c r="E160" s="238">
        <f>COUNTIFS($X$10:$X$283, B160,$B$10:$B$283,"F")</f>
        <v>0</v>
      </c>
      <c r="F160" s="242">
        <f t="shared" ref="F160:F186" si="3">IFERROR(E160/D160,0)</f>
        <v>0</v>
      </c>
      <c r="G160">
        <f>COUNTIFS($X$10:$X$283, B160,$B$10:$B$283,"F",$Z$10:$Z$283,"Elected")</f>
        <v>0</v>
      </c>
      <c r="H160" s="243">
        <f>IFERROR(G160/D160,0)</f>
        <v>0</v>
      </c>
      <c r="I160" s="244">
        <f>COUNTIFS($X$10:$X$283, B160,$B$10:$B$283,"M")</f>
        <v>0</v>
      </c>
      <c r="J160" s="242">
        <f>IFERROR(I160/D160,0)</f>
        <v>0</v>
      </c>
      <c r="K160">
        <f>COUNTIFS($X$10:$X$283, B160,$B$10:$B$283,"M",$Z$10:$Z$283,"Elected")</f>
        <v>0</v>
      </c>
      <c r="L160" s="242">
        <f>IFERROR(K160/D160,0)</f>
        <v>0</v>
      </c>
    </row>
    <row r="161" spans="1:26" x14ac:dyDescent="0.35">
      <c r="A161" s="238">
        <f t="shared" ref="A161:A185" si="4">SUMIFS($C$10:$C$284, $X$10:$X$284, B161)</f>
        <v>0</v>
      </c>
      <c r="B161" t="s">
        <v>2658</v>
      </c>
      <c r="C161" t="s">
        <v>2534</v>
      </c>
      <c r="D161" s="241">
        <f>E161+I161</f>
        <v>0</v>
      </c>
      <c r="E161" s="238">
        <f>COUNTIFS($X$10:$X$283, B161,$B$10:$B$283,"F")</f>
        <v>0</v>
      </c>
      <c r="F161" s="242">
        <f t="shared" si="3"/>
        <v>0</v>
      </c>
      <c r="G161">
        <f t="shared" ref="G161:G186" si="5">COUNTIFS($X$10:$X$283, B161,$B$10:$B$283,"F",$Z$10:$Z$283,"Elected")</f>
        <v>0</v>
      </c>
      <c r="H161" s="243">
        <f t="shared" ref="H161:H186" si="6">IFERROR(G161/D161,0)</f>
        <v>0</v>
      </c>
      <c r="I161" s="244">
        <f t="shared" ref="I161:I186" si="7">COUNTIFS($X$10:$X$283, B161,$B$10:$B$283,"M")</f>
        <v>0</v>
      </c>
      <c r="J161" s="242">
        <f t="shared" ref="J161:J186" si="8">IFERROR(I161/D161,0)</f>
        <v>0</v>
      </c>
      <c r="K161">
        <f t="shared" ref="K161:K186" si="9">COUNTIFS($X$10:$X$283, B161,$B$10:$B$283,"M",$Z$10:$Z$283,"Elected")</f>
        <v>0</v>
      </c>
      <c r="L161" s="242">
        <f t="shared" ref="L161:L186" si="10">IFERROR(K161/D161,0)</f>
        <v>0</v>
      </c>
    </row>
    <row r="162" spans="1:26" x14ac:dyDescent="0.35">
      <c r="A162" s="238">
        <f t="shared" si="4"/>
        <v>0</v>
      </c>
      <c r="B162" t="s">
        <v>2659</v>
      </c>
      <c r="C162" t="s">
        <v>2536</v>
      </c>
      <c r="D162" s="241">
        <f t="shared" ref="D162:D186" si="11">E162+I162</f>
        <v>0</v>
      </c>
      <c r="E162" s="238">
        <f t="shared" ref="E162:E186" si="12">COUNTIFS($X$10:$X$283, B162,$B$10:$B$283,"F")</f>
        <v>0</v>
      </c>
      <c r="F162" s="242">
        <f t="shared" si="3"/>
        <v>0</v>
      </c>
      <c r="G162">
        <f t="shared" si="5"/>
        <v>0</v>
      </c>
      <c r="H162" s="243">
        <f t="shared" si="6"/>
        <v>0</v>
      </c>
      <c r="I162" s="244">
        <f t="shared" si="7"/>
        <v>0</v>
      </c>
      <c r="J162" s="242">
        <f t="shared" si="8"/>
        <v>0</v>
      </c>
      <c r="K162">
        <f t="shared" si="9"/>
        <v>0</v>
      </c>
      <c r="L162" s="242">
        <f t="shared" si="10"/>
        <v>0</v>
      </c>
    </row>
    <row r="163" spans="1:26" x14ac:dyDescent="0.35">
      <c r="A163" s="238">
        <f>SUMIFS($C$10:$C$284, $X$10:$X$284, B163)</f>
        <v>0</v>
      </c>
      <c r="B163" t="s">
        <v>2661</v>
      </c>
      <c r="C163" t="s">
        <v>2727</v>
      </c>
      <c r="D163" s="241">
        <f t="shared" si="11"/>
        <v>0</v>
      </c>
      <c r="E163" s="238">
        <f t="shared" si="12"/>
        <v>0</v>
      </c>
      <c r="F163" s="242">
        <f t="shared" si="3"/>
        <v>0</v>
      </c>
      <c r="G163">
        <f t="shared" si="5"/>
        <v>0</v>
      </c>
      <c r="H163" s="243">
        <f t="shared" si="6"/>
        <v>0</v>
      </c>
      <c r="I163" s="244">
        <f t="shared" si="7"/>
        <v>0</v>
      </c>
      <c r="J163" s="242">
        <f t="shared" si="8"/>
        <v>0</v>
      </c>
      <c r="K163">
        <f t="shared" si="9"/>
        <v>0</v>
      </c>
      <c r="L163" s="242">
        <f t="shared" si="10"/>
        <v>0</v>
      </c>
    </row>
    <row r="164" spans="1:26" x14ac:dyDescent="0.35">
      <c r="A164" s="238">
        <f t="shared" si="4"/>
        <v>0</v>
      </c>
      <c r="B164" t="s">
        <v>2663</v>
      </c>
      <c r="C164" t="s">
        <v>2574</v>
      </c>
      <c r="D164" s="241">
        <f t="shared" si="11"/>
        <v>0</v>
      </c>
      <c r="E164" s="238">
        <f t="shared" si="12"/>
        <v>0</v>
      </c>
      <c r="F164" s="242">
        <f t="shared" si="3"/>
        <v>0</v>
      </c>
      <c r="G164">
        <f t="shared" si="5"/>
        <v>0</v>
      </c>
      <c r="H164" s="243">
        <f t="shared" si="6"/>
        <v>0</v>
      </c>
      <c r="I164" s="244">
        <f t="shared" si="7"/>
        <v>0</v>
      </c>
      <c r="J164" s="242">
        <f t="shared" si="8"/>
        <v>0</v>
      </c>
      <c r="K164">
        <f t="shared" si="9"/>
        <v>0</v>
      </c>
      <c r="L164" s="242">
        <f t="shared" si="10"/>
        <v>0</v>
      </c>
    </row>
    <row r="165" spans="1:26" x14ac:dyDescent="0.35">
      <c r="A165" s="238">
        <f t="shared" si="4"/>
        <v>0</v>
      </c>
      <c r="B165" t="s">
        <v>2689</v>
      </c>
      <c r="C165" t="s">
        <v>2573</v>
      </c>
      <c r="D165" s="241">
        <f t="shared" si="11"/>
        <v>0</v>
      </c>
      <c r="E165" s="238">
        <f t="shared" si="12"/>
        <v>0</v>
      </c>
      <c r="F165" s="242">
        <f t="shared" si="3"/>
        <v>0</v>
      </c>
      <c r="G165">
        <f t="shared" si="5"/>
        <v>0</v>
      </c>
      <c r="H165" s="243">
        <f t="shared" si="6"/>
        <v>0</v>
      </c>
      <c r="I165" s="244">
        <f t="shared" si="7"/>
        <v>0</v>
      </c>
      <c r="J165" s="242">
        <f t="shared" si="8"/>
        <v>0</v>
      </c>
      <c r="K165">
        <f t="shared" si="9"/>
        <v>0</v>
      </c>
      <c r="L165" s="242">
        <f t="shared" si="10"/>
        <v>0</v>
      </c>
    </row>
    <row r="166" spans="1:26" x14ac:dyDescent="0.35">
      <c r="A166" s="238">
        <f t="shared" si="4"/>
        <v>0</v>
      </c>
      <c r="B166" t="s">
        <v>2662</v>
      </c>
      <c r="C166" t="s">
        <v>2575</v>
      </c>
      <c r="D166" s="241">
        <f t="shared" si="11"/>
        <v>0</v>
      </c>
      <c r="E166" s="238">
        <f t="shared" si="12"/>
        <v>0</v>
      </c>
      <c r="F166" s="242">
        <f t="shared" si="3"/>
        <v>0</v>
      </c>
      <c r="G166">
        <f t="shared" si="5"/>
        <v>0</v>
      </c>
      <c r="H166" s="243">
        <f t="shared" si="6"/>
        <v>0</v>
      </c>
      <c r="I166" s="244">
        <f t="shared" si="7"/>
        <v>0</v>
      </c>
      <c r="J166" s="242">
        <f t="shared" si="8"/>
        <v>0</v>
      </c>
      <c r="K166">
        <f t="shared" si="9"/>
        <v>0</v>
      </c>
      <c r="L166" s="242">
        <f t="shared" si="10"/>
        <v>0</v>
      </c>
    </row>
    <row r="167" spans="1:26" x14ac:dyDescent="0.35">
      <c r="A167" s="238">
        <f t="shared" si="4"/>
        <v>0</v>
      </c>
      <c r="B167" t="s">
        <v>2660</v>
      </c>
      <c r="C167" t="s">
        <v>2594</v>
      </c>
      <c r="D167" s="241">
        <f t="shared" si="11"/>
        <v>0</v>
      </c>
      <c r="E167" s="238">
        <f t="shared" si="12"/>
        <v>0</v>
      </c>
      <c r="F167" s="242">
        <f t="shared" si="3"/>
        <v>0</v>
      </c>
      <c r="G167">
        <f t="shared" si="5"/>
        <v>0</v>
      </c>
      <c r="H167" s="243">
        <f t="shared" si="6"/>
        <v>0</v>
      </c>
      <c r="I167" s="244">
        <f t="shared" si="7"/>
        <v>0</v>
      </c>
      <c r="J167" s="242">
        <f t="shared" si="8"/>
        <v>0</v>
      </c>
      <c r="K167">
        <f t="shared" si="9"/>
        <v>0</v>
      </c>
      <c r="L167" s="242">
        <f t="shared" si="10"/>
        <v>0</v>
      </c>
    </row>
    <row r="168" spans="1:26" x14ac:dyDescent="0.35">
      <c r="A168" s="238">
        <f t="shared" si="4"/>
        <v>0</v>
      </c>
      <c r="B168" t="s">
        <v>2688</v>
      </c>
      <c r="C168" t="s">
        <v>2576</v>
      </c>
      <c r="D168" s="241">
        <f t="shared" si="11"/>
        <v>0</v>
      </c>
      <c r="E168" s="238">
        <f t="shared" si="12"/>
        <v>0</v>
      </c>
      <c r="F168" s="242">
        <f t="shared" si="3"/>
        <v>0</v>
      </c>
      <c r="G168">
        <f t="shared" si="5"/>
        <v>0</v>
      </c>
      <c r="H168" s="243">
        <f t="shared" si="6"/>
        <v>0</v>
      </c>
      <c r="I168" s="244">
        <f t="shared" si="7"/>
        <v>0</v>
      </c>
      <c r="J168" s="242">
        <f t="shared" si="8"/>
        <v>0</v>
      </c>
      <c r="K168">
        <f t="shared" si="9"/>
        <v>0</v>
      </c>
      <c r="L168" s="242">
        <f t="shared" si="10"/>
        <v>0</v>
      </c>
    </row>
    <row r="169" spans="1:26" x14ac:dyDescent="0.35">
      <c r="A169" s="238">
        <f t="shared" si="4"/>
        <v>0</v>
      </c>
      <c r="C169" t="s">
        <v>2590</v>
      </c>
      <c r="D169" s="241">
        <f t="shared" si="11"/>
        <v>0</v>
      </c>
      <c r="E169" s="238">
        <f t="shared" si="12"/>
        <v>0</v>
      </c>
      <c r="F169" s="242">
        <f t="shared" si="3"/>
        <v>0</v>
      </c>
      <c r="G169">
        <f t="shared" si="5"/>
        <v>0</v>
      </c>
      <c r="H169" s="243">
        <f t="shared" si="6"/>
        <v>0</v>
      </c>
      <c r="I169" s="244">
        <f t="shared" si="7"/>
        <v>0</v>
      </c>
      <c r="J169" s="242">
        <f t="shared" si="8"/>
        <v>0</v>
      </c>
      <c r="K169">
        <f t="shared" si="9"/>
        <v>0</v>
      </c>
      <c r="L169" s="242">
        <f t="shared" si="10"/>
        <v>0</v>
      </c>
    </row>
    <row r="170" spans="1:26" x14ac:dyDescent="0.35">
      <c r="A170" s="238">
        <f t="shared" si="4"/>
        <v>0</v>
      </c>
      <c r="B170" t="s">
        <v>2671</v>
      </c>
      <c r="C170" t="s">
        <v>2582</v>
      </c>
      <c r="D170" s="241">
        <f t="shared" si="11"/>
        <v>0</v>
      </c>
      <c r="E170" s="238">
        <f t="shared" si="12"/>
        <v>0</v>
      </c>
      <c r="F170" s="242">
        <f t="shared" si="3"/>
        <v>0</v>
      </c>
      <c r="G170">
        <f t="shared" si="5"/>
        <v>0</v>
      </c>
      <c r="H170" s="243">
        <f t="shared" si="6"/>
        <v>0</v>
      </c>
      <c r="I170" s="244">
        <f t="shared" si="7"/>
        <v>0</v>
      </c>
      <c r="J170" s="242">
        <f t="shared" si="8"/>
        <v>0</v>
      </c>
      <c r="K170">
        <f t="shared" si="9"/>
        <v>0</v>
      </c>
      <c r="L170" s="242">
        <f t="shared" si="10"/>
        <v>0</v>
      </c>
    </row>
    <row r="171" spans="1:26" x14ac:dyDescent="0.35">
      <c r="A171" s="238">
        <f t="shared" si="4"/>
        <v>0</v>
      </c>
      <c r="B171" t="s">
        <v>2665</v>
      </c>
      <c r="C171" t="s">
        <v>2598</v>
      </c>
      <c r="D171" s="241">
        <f t="shared" si="11"/>
        <v>0</v>
      </c>
      <c r="E171" s="238">
        <f t="shared" si="12"/>
        <v>0</v>
      </c>
      <c r="F171" s="242">
        <f t="shared" si="3"/>
        <v>0</v>
      </c>
      <c r="G171">
        <f t="shared" si="5"/>
        <v>0</v>
      </c>
      <c r="H171" s="243">
        <f t="shared" si="6"/>
        <v>0</v>
      </c>
      <c r="I171" s="244">
        <f t="shared" si="7"/>
        <v>0</v>
      </c>
      <c r="J171" s="242">
        <f t="shared" si="8"/>
        <v>0</v>
      </c>
      <c r="K171">
        <f t="shared" si="9"/>
        <v>0</v>
      </c>
      <c r="L171" s="242">
        <f t="shared" si="10"/>
        <v>0</v>
      </c>
    </row>
    <row r="172" spans="1:26" x14ac:dyDescent="0.35">
      <c r="A172" s="238">
        <f t="shared" si="4"/>
        <v>0</v>
      </c>
      <c r="B172" t="s">
        <v>2666</v>
      </c>
      <c r="C172" t="s">
        <v>2584</v>
      </c>
      <c r="D172" s="241">
        <f t="shared" si="11"/>
        <v>0</v>
      </c>
      <c r="E172" s="238">
        <f t="shared" si="12"/>
        <v>0</v>
      </c>
      <c r="F172" s="242">
        <f t="shared" si="3"/>
        <v>0</v>
      </c>
      <c r="G172">
        <f t="shared" si="5"/>
        <v>0</v>
      </c>
      <c r="H172" s="243">
        <f t="shared" si="6"/>
        <v>0</v>
      </c>
      <c r="I172" s="244">
        <f t="shared" si="7"/>
        <v>0</v>
      </c>
      <c r="J172" s="242">
        <f t="shared" si="8"/>
        <v>0</v>
      </c>
      <c r="K172">
        <f t="shared" si="9"/>
        <v>0</v>
      </c>
      <c r="L172" s="242">
        <f t="shared" si="10"/>
        <v>0</v>
      </c>
    </row>
    <row r="173" spans="1:26" x14ac:dyDescent="0.35">
      <c r="A173" s="238">
        <f t="shared" si="4"/>
        <v>0</v>
      </c>
      <c r="B173" t="s">
        <v>2667</v>
      </c>
      <c r="C173" t="s">
        <v>2577</v>
      </c>
      <c r="D173" s="241">
        <f t="shared" si="11"/>
        <v>0</v>
      </c>
      <c r="E173" s="238">
        <f t="shared" si="12"/>
        <v>0</v>
      </c>
      <c r="F173" s="242">
        <f t="shared" si="3"/>
        <v>0</v>
      </c>
      <c r="G173">
        <f t="shared" si="5"/>
        <v>0</v>
      </c>
      <c r="H173" s="243">
        <f t="shared" si="6"/>
        <v>0</v>
      </c>
      <c r="I173" s="244">
        <f t="shared" si="7"/>
        <v>0</v>
      </c>
      <c r="J173" s="242">
        <f t="shared" si="8"/>
        <v>0</v>
      </c>
      <c r="K173">
        <f t="shared" si="9"/>
        <v>0</v>
      </c>
      <c r="L173" s="242">
        <f t="shared" si="10"/>
        <v>0</v>
      </c>
    </row>
    <row r="174" spans="1:26" x14ac:dyDescent="0.35">
      <c r="A174" s="238">
        <f t="shared" si="4"/>
        <v>0</v>
      </c>
      <c r="B174" t="s">
        <v>2670</v>
      </c>
      <c r="C174" t="s">
        <v>2578</v>
      </c>
      <c r="D174" s="241">
        <f t="shared" si="11"/>
        <v>0</v>
      </c>
      <c r="E174" s="238">
        <f t="shared" si="12"/>
        <v>0</v>
      </c>
      <c r="F174" s="242">
        <f t="shared" si="3"/>
        <v>0</v>
      </c>
      <c r="G174">
        <f t="shared" si="5"/>
        <v>0</v>
      </c>
      <c r="H174" s="243">
        <f t="shared" si="6"/>
        <v>0</v>
      </c>
      <c r="I174" s="244">
        <f t="shared" si="7"/>
        <v>0</v>
      </c>
      <c r="J174" s="242">
        <f t="shared" si="8"/>
        <v>0</v>
      </c>
      <c r="K174">
        <f t="shared" si="9"/>
        <v>0</v>
      </c>
      <c r="L174" s="242">
        <f t="shared" si="10"/>
        <v>0</v>
      </c>
    </row>
    <row r="175" spans="1:26" ht="15.5" x14ac:dyDescent="0.35">
      <c r="A175" s="238">
        <f t="shared" si="4"/>
        <v>0</v>
      </c>
      <c r="C175" t="s">
        <v>2581</v>
      </c>
      <c r="D175" s="241">
        <f t="shared" si="11"/>
        <v>0</v>
      </c>
      <c r="E175" s="238">
        <f t="shared" si="12"/>
        <v>0</v>
      </c>
      <c r="F175" s="242">
        <f t="shared" si="3"/>
        <v>0</v>
      </c>
      <c r="G175">
        <f t="shared" si="5"/>
        <v>0</v>
      </c>
      <c r="H175" s="243">
        <f t="shared" si="6"/>
        <v>0</v>
      </c>
      <c r="I175" s="244">
        <f t="shared" si="7"/>
        <v>0</v>
      </c>
      <c r="J175" s="242">
        <f t="shared" si="8"/>
        <v>0</v>
      </c>
      <c r="K175">
        <f t="shared" si="9"/>
        <v>0</v>
      </c>
      <c r="L175" s="242">
        <f t="shared" si="10"/>
        <v>0</v>
      </c>
      <c r="U175" s="256"/>
      <c r="V175" s="256"/>
      <c r="W175" s="256"/>
      <c r="X175" s="256"/>
      <c r="Y175" s="256"/>
      <c r="Z175" s="256"/>
    </row>
    <row r="176" spans="1:26" x14ac:dyDescent="0.35">
      <c r="A176" s="238">
        <f t="shared" si="4"/>
        <v>0</v>
      </c>
      <c r="C176" t="s">
        <v>2579</v>
      </c>
      <c r="D176" s="241">
        <f t="shared" si="11"/>
        <v>0</v>
      </c>
      <c r="E176" s="238">
        <f t="shared" si="12"/>
        <v>0</v>
      </c>
      <c r="F176" s="242">
        <f t="shared" si="3"/>
        <v>0</v>
      </c>
      <c r="G176">
        <f t="shared" si="5"/>
        <v>0</v>
      </c>
      <c r="H176" s="243">
        <f t="shared" si="6"/>
        <v>0</v>
      </c>
      <c r="I176" s="244">
        <f t="shared" si="7"/>
        <v>0</v>
      </c>
      <c r="J176" s="242">
        <f t="shared" si="8"/>
        <v>0</v>
      </c>
      <c r="K176">
        <f t="shared" si="9"/>
        <v>0</v>
      </c>
      <c r="L176" s="242">
        <f t="shared" si="10"/>
        <v>0</v>
      </c>
    </row>
    <row r="177" spans="1:12" x14ac:dyDescent="0.35">
      <c r="A177" s="238">
        <f t="shared" si="4"/>
        <v>0</v>
      </c>
      <c r="B177" t="s">
        <v>2690</v>
      </c>
      <c r="C177" t="s">
        <v>2585</v>
      </c>
      <c r="D177" s="241">
        <f t="shared" si="11"/>
        <v>0</v>
      </c>
      <c r="E177" s="238">
        <f t="shared" si="12"/>
        <v>0</v>
      </c>
      <c r="F177" s="242">
        <f t="shared" si="3"/>
        <v>0</v>
      </c>
      <c r="G177">
        <f t="shared" si="5"/>
        <v>0</v>
      </c>
      <c r="H177" s="243">
        <f t="shared" si="6"/>
        <v>0</v>
      </c>
      <c r="I177" s="244">
        <f t="shared" si="7"/>
        <v>0</v>
      </c>
      <c r="J177" s="242">
        <f t="shared" si="8"/>
        <v>0</v>
      </c>
      <c r="K177">
        <f t="shared" si="9"/>
        <v>0</v>
      </c>
      <c r="L177" s="242">
        <f t="shared" si="10"/>
        <v>0</v>
      </c>
    </row>
    <row r="178" spans="1:12" x14ac:dyDescent="0.35">
      <c r="A178" s="238">
        <f t="shared" si="4"/>
        <v>0</v>
      </c>
      <c r="C178" t="s">
        <v>2591</v>
      </c>
      <c r="D178" s="241">
        <f t="shared" si="11"/>
        <v>0</v>
      </c>
      <c r="E178" s="238">
        <f t="shared" si="12"/>
        <v>0</v>
      </c>
      <c r="F178" s="242">
        <f t="shared" si="3"/>
        <v>0</v>
      </c>
      <c r="G178">
        <f t="shared" si="5"/>
        <v>0</v>
      </c>
      <c r="H178" s="243">
        <f t="shared" si="6"/>
        <v>0</v>
      </c>
      <c r="I178" s="244">
        <f t="shared" si="7"/>
        <v>0</v>
      </c>
      <c r="J178" s="242">
        <f t="shared" si="8"/>
        <v>0</v>
      </c>
      <c r="K178">
        <f t="shared" si="9"/>
        <v>0</v>
      </c>
      <c r="L178" s="242">
        <f t="shared" si="10"/>
        <v>0</v>
      </c>
    </row>
    <row r="179" spans="1:12" x14ac:dyDescent="0.35">
      <c r="A179" s="238">
        <f t="shared" si="4"/>
        <v>0</v>
      </c>
      <c r="B179" t="s">
        <v>2664</v>
      </c>
      <c r="C179" t="s">
        <v>2586</v>
      </c>
      <c r="D179" s="241">
        <f t="shared" si="11"/>
        <v>0</v>
      </c>
      <c r="E179" s="238">
        <f t="shared" si="12"/>
        <v>0</v>
      </c>
      <c r="F179" s="242">
        <f t="shared" si="3"/>
        <v>0</v>
      </c>
      <c r="G179">
        <f t="shared" si="5"/>
        <v>0</v>
      </c>
      <c r="H179" s="243">
        <f t="shared" si="6"/>
        <v>0</v>
      </c>
      <c r="I179" s="244">
        <f t="shared" si="7"/>
        <v>0</v>
      </c>
      <c r="J179" s="242">
        <f t="shared" si="8"/>
        <v>0</v>
      </c>
      <c r="K179">
        <f t="shared" si="9"/>
        <v>0</v>
      </c>
      <c r="L179" s="242">
        <f t="shared" si="10"/>
        <v>0</v>
      </c>
    </row>
    <row r="180" spans="1:12" x14ac:dyDescent="0.35">
      <c r="A180" s="238">
        <f t="shared" si="4"/>
        <v>0</v>
      </c>
      <c r="B180" t="s">
        <v>2669</v>
      </c>
      <c r="C180" t="s">
        <v>2587</v>
      </c>
      <c r="D180" s="241">
        <f>E180+I180</f>
        <v>0</v>
      </c>
      <c r="E180" s="238">
        <f t="shared" si="12"/>
        <v>0</v>
      </c>
      <c r="F180" s="242">
        <f t="shared" si="3"/>
        <v>0</v>
      </c>
      <c r="G180">
        <f t="shared" si="5"/>
        <v>0</v>
      </c>
      <c r="H180" s="243">
        <f t="shared" si="6"/>
        <v>0</v>
      </c>
      <c r="I180" s="244">
        <f t="shared" si="7"/>
        <v>0</v>
      </c>
      <c r="J180" s="242">
        <f t="shared" si="8"/>
        <v>0</v>
      </c>
      <c r="K180">
        <f t="shared" si="9"/>
        <v>0</v>
      </c>
      <c r="L180" s="242">
        <f t="shared" si="10"/>
        <v>0</v>
      </c>
    </row>
    <row r="181" spans="1:12" x14ac:dyDescent="0.35">
      <c r="A181" s="238">
        <f t="shared" si="4"/>
        <v>0</v>
      </c>
      <c r="B181" t="s">
        <v>2691</v>
      </c>
      <c r="C181" t="s">
        <v>2580</v>
      </c>
      <c r="D181" s="241">
        <f t="shared" si="11"/>
        <v>0</v>
      </c>
      <c r="E181" s="238">
        <f t="shared" si="12"/>
        <v>0</v>
      </c>
      <c r="F181" s="242">
        <f t="shared" si="3"/>
        <v>0</v>
      </c>
      <c r="G181">
        <f t="shared" si="5"/>
        <v>0</v>
      </c>
      <c r="H181" s="243">
        <f t="shared" si="6"/>
        <v>0</v>
      </c>
      <c r="I181" s="244">
        <f t="shared" si="7"/>
        <v>0</v>
      </c>
      <c r="J181" s="242">
        <f t="shared" si="8"/>
        <v>0</v>
      </c>
      <c r="K181">
        <f t="shared" si="9"/>
        <v>0</v>
      </c>
      <c r="L181" s="242">
        <f t="shared" si="10"/>
        <v>0</v>
      </c>
    </row>
    <row r="182" spans="1:12" x14ac:dyDescent="0.35">
      <c r="A182" s="238">
        <f t="shared" si="4"/>
        <v>0</v>
      </c>
      <c r="C182" t="s">
        <v>2592</v>
      </c>
      <c r="D182" s="241">
        <f t="shared" si="11"/>
        <v>0</v>
      </c>
      <c r="E182" s="238">
        <f t="shared" si="12"/>
        <v>0</v>
      </c>
      <c r="F182" s="242">
        <f t="shared" si="3"/>
        <v>0</v>
      </c>
      <c r="G182">
        <f t="shared" si="5"/>
        <v>0</v>
      </c>
      <c r="H182" s="243">
        <f t="shared" si="6"/>
        <v>0</v>
      </c>
      <c r="I182" s="244">
        <f t="shared" si="7"/>
        <v>0</v>
      </c>
      <c r="J182" s="242">
        <f t="shared" si="8"/>
        <v>0</v>
      </c>
      <c r="K182">
        <f t="shared" si="9"/>
        <v>0</v>
      </c>
      <c r="L182" s="242">
        <f t="shared" si="10"/>
        <v>0</v>
      </c>
    </row>
    <row r="183" spans="1:12" x14ac:dyDescent="0.35">
      <c r="A183" s="238">
        <f t="shared" si="4"/>
        <v>0</v>
      </c>
      <c r="C183" t="s">
        <v>2597</v>
      </c>
      <c r="D183" s="241">
        <f t="shared" si="11"/>
        <v>0</v>
      </c>
      <c r="E183" s="238">
        <f t="shared" si="12"/>
        <v>0</v>
      </c>
      <c r="F183" s="242">
        <f t="shared" si="3"/>
        <v>0</v>
      </c>
      <c r="G183">
        <f t="shared" si="5"/>
        <v>0</v>
      </c>
      <c r="H183" s="243">
        <f t="shared" si="6"/>
        <v>0</v>
      </c>
      <c r="I183" s="244">
        <f t="shared" si="7"/>
        <v>0</v>
      </c>
      <c r="J183" s="242">
        <f t="shared" si="8"/>
        <v>0</v>
      </c>
      <c r="K183">
        <f t="shared" si="9"/>
        <v>0</v>
      </c>
      <c r="L183" s="242">
        <f t="shared" si="10"/>
        <v>0</v>
      </c>
    </row>
    <row r="184" spans="1:12" x14ac:dyDescent="0.35">
      <c r="A184" s="238">
        <f t="shared" si="4"/>
        <v>0</v>
      </c>
      <c r="B184" t="s">
        <v>2668</v>
      </c>
      <c r="C184" t="s">
        <v>2588</v>
      </c>
      <c r="D184" s="241">
        <f t="shared" si="11"/>
        <v>0</v>
      </c>
      <c r="E184" s="238">
        <f t="shared" si="12"/>
        <v>0</v>
      </c>
      <c r="F184" s="242">
        <f t="shared" si="3"/>
        <v>0</v>
      </c>
      <c r="G184">
        <f t="shared" si="5"/>
        <v>0</v>
      </c>
      <c r="H184" s="243">
        <f t="shared" si="6"/>
        <v>0</v>
      </c>
      <c r="I184" s="244">
        <f t="shared" si="7"/>
        <v>0</v>
      </c>
      <c r="J184" s="242">
        <f t="shared" si="8"/>
        <v>0</v>
      </c>
      <c r="K184">
        <f t="shared" si="9"/>
        <v>0</v>
      </c>
      <c r="L184" s="242">
        <f t="shared" si="10"/>
        <v>0</v>
      </c>
    </row>
    <row r="185" spans="1:12" x14ac:dyDescent="0.35">
      <c r="A185" s="238">
        <f t="shared" si="4"/>
        <v>0</v>
      </c>
      <c r="B185" t="s">
        <v>2692</v>
      </c>
      <c r="C185" t="s">
        <v>2589</v>
      </c>
      <c r="D185" s="241">
        <f t="shared" si="11"/>
        <v>0</v>
      </c>
      <c r="E185" s="238">
        <f t="shared" si="12"/>
        <v>0</v>
      </c>
      <c r="F185" s="242">
        <f t="shared" si="3"/>
        <v>0</v>
      </c>
      <c r="G185">
        <f t="shared" si="5"/>
        <v>0</v>
      </c>
      <c r="H185" s="243">
        <f t="shared" si="6"/>
        <v>0</v>
      </c>
      <c r="I185" s="244">
        <f t="shared" si="7"/>
        <v>0</v>
      </c>
      <c r="J185" s="242">
        <f t="shared" si="8"/>
        <v>0</v>
      </c>
      <c r="K185">
        <f t="shared" si="9"/>
        <v>0</v>
      </c>
      <c r="L185" s="242">
        <f t="shared" si="10"/>
        <v>0</v>
      </c>
    </row>
    <row r="186" spans="1:12" x14ac:dyDescent="0.35">
      <c r="A186" s="238">
        <f>SUMIFS($C$10:$C$284, $X$10:$X$284, B186)</f>
        <v>0</v>
      </c>
      <c r="B186" t="s">
        <v>2672</v>
      </c>
      <c r="C186" t="s">
        <v>2530</v>
      </c>
      <c r="D186" s="241">
        <f t="shared" si="11"/>
        <v>0</v>
      </c>
      <c r="E186" s="238">
        <f t="shared" si="12"/>
        <v>0</v>
      </c>
      <c r="F186" s="242">
        <f t="shared" si="3"/>
        <v>0</v>
      </c>
      <c r="G186">
        <f t="shared" si="5"/>
        <v>0</v>
      </c>
      <c r="H186" s="243">
        <f t="shared" si="6"/>
        <v>0</v>
      </c>
      <c r="I186" s="244">
        <f t="shared" si="7"/>
        <v>0</v>
      </c>
      <c r="J186" s="242">
        <f t="shared" si="8"/>
        <v>0</v>
      </c>
      <c r="K186">
        <f t="shared" si="9"/>
        <v>0</v>
      </c>
      <c r="L186" s="242">
        <f t="shared" si="10"/>
        <v>0</v>
      </c>
    </row>
    <row r="187" spans="1:12" x14ac:dyDescent="0.35">
      <c r="A187" s="238">
        <f>SUM(A160:A186)</f>
        <v>0</v>
      </c>
      <c r="B187" s="238"/>
      <c r="D187" s="241">
        <f>SUM(D160:D186)</f>
        <v>0</v>
      </c>
      <c r="E187" s="238">
        <f>SUM(E160:E186)</f>
        <v>0</v>
      </c>
      <c r="G187">
        <f>SUM(G160:G186)</f>
        <v>0</v>
      </c>
      <c r="I187" s="244">
        <f>SUM(I160:I186)</f>
        <v>0</v>
      </c>
      <c r="K187">
        <f>SUM(K160:K186)</f>
        <v>0</v>
      </c>
    </row>
    <row r="188" spans="1:12" ht="15" thickBot="1" x14ac:dyDescent="0.4"/>
    <row r="189" spans="1:12" x14ac:dyDescent="0.35">
      <c r="C189" s="245" t="s">
        <v>2673</v>
      </c>
      <c r="D189" s="246"/>
      <c r="E189" s="247">
        <f>E187+I187</f>
        <v>0</v>
      </c>
      <c r="F189" s="246" t="s">
        <v>2674</v>
      </c>
      <c r="G189" s="248"/>
      <c r="H189" s="248"/>
      <c r="I189" s="245" t="s">
        <v>2675</v>
      </c>
      <c r="J189" s="246" t="s">
        <v>2676</v>
      </c>
      <c r="K189" s="249">
        <f>K187</f>
        <v>0</v>
      </c>
    </row>
    <row r="190" spans="1:12" ht="15" thickBot="1" x14ac:dyDescent="0.4">
      <c r="C190" s="250" t="s">
        <v>2677</v>
      </c>
      <c r="D190" s="251" t="e">
        <f>LEFT(MID(#REF!,FIND("(",#REF!)+1,LEN(#REF!)),FIND(")",MID(#REF!,FIND("(",#REF!)+1,LEN(#REF!)))-1)</f>
        <v>#REF!</v>
      </c>
      <c r="E190" s="251">
        <f>AJ160</f>
        <v>0</v>
      </c>
      <c r="F190" s="251" t="s">
        <v>2678</v>
      </c>
      <c r="G190" s="252"/>
      <c r="H190" s="252"/>
      <c r="I190" s="253"/>
      <c r="J190" s="240" t="s">
        <v>2679</v>
      </c>
      <c r="K190" s="254">
        <f>G187</f>
        <v>0</v>
      </c>
    </row>
    <row r="191" spans="1:12" ht="15" thickBot="1" x14ac:dyDescent="0.4">
      <c r="I191" s="250"/>
      <c r="J191" s="251" t="s">
        <v>2680</v>
      </c>
      <c r="K191" s="255">
        <f>SUM(K189:K190)</f>
        <v>0</v>
      </c>
    </row>
    <row r="218" spans="21:26" ht="15.5" x14ac:dyDescent="0.35">
      <c r="U218" s="256"/>
      <c r="V218" s="256"/>
      <c r="W218" s="256"/>
      <c r="X218" s="256"/>
      <c r="Y218" s="256"/>
      <c r="Z218" s="256"/>
    </row>
    <row r="255" spans="21:26" ht="15.5" x14ac:dyDescent="0.35">
      <c r="U255" s="256"/>
      <c r="V255" s="256"/>
      <c r="W255" s="256"/>
      <c r="X255" s="256"/>
      <c r="Y255" s="256"/>
      <c r="Z255" s="256"/>
    </row>
  </sheetData>
  <mergeCells count="141">
    <mergeCell ref="A122:A123"/>
    <mergeCell ref="B122:B123"/>
    <mergeCell ref="C122:C123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190"/>
  <sheetViews>
    <sheetView zoomScale="71" workbookViewId="0">
      <selection activeCell="W95" sqref="W95"/>
    </sheetView>
  </sheetViews>
  <sheetFormatPr defaultRowHeight="14.5" x14ac:dyDescent="0.35"/>
  <cols>
    <col min="1" max="1" width="54.453125" bestFit="1" customWidth="1"/>
    <col min="20" max="25" width="8.81640625"/>
    <col min="27" max="27" width="14" bestFit="1" customWidth="1"/>
    <col min="34" max="34" width="20.72656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  <c r="BB8" s="238"/>
      <c r="BC8" s="238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85</v>
      </c>
      <c r="J9" t="s">
        <v>86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87</v>
      </c>
      <c r="B10" s="339" t="s">
        <v>31</v>
      </c>
      <c r="C10" s="340">
        <v>1684</v>
      </c>
      <c r="D10" s="1">
        <v>3</v>
      </c>
      <c r="E10" s="1">
        <v>41</v>
      </c>
      <c r="F10" s="1">
        <v>-12</v>
      </c>
      <c r="G10" s="1">
        <v>0</v>
      </c>
      <c r="H10" s="1">
        <v>0</v>
      </c>
      <c r="I10" s="1">
        <v>0</v>
      </c>
      <c r="J10" s="1">
        <v>0</v>
      </c>
      <c r="AB10" s="238"/>
      <c r="AC10" s="238"/>
      <c r="AD10" s="227"/>
      <c r="AF10" s="227"/>
      <c r="AG10" s="238"/>
      <c r="AJ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1684</v>
      </c>
      <c r="D11" s="2">
        <v>1687</v>
      </c>
      <c r="E11" s="2">
        <v>1728</v>
      </c>
      <c r="F11" s="2">
        <v>1716</v>
      </c>
      <c r="G11" s="2">
        <v>1716</v>
      </c>
      <c r="H11" s="2">
        <v>1716</v>
      </c>
      <c r="I11" s="2">
        <v>1716</v>
      </c>
      <c r="J11" s="2">
        <v>1716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88</v>
      </c>
      <c r="B12" s="339" t="s">
        <v>33</v>
      </c>
      <c r="C12" s="340">
        <v>1071</v>
      </c>
      <c r="D12" s="1">
        <v>2</v>
      </c>
      <c r="E12" s="1">
        <v>101</v>
      </c>
      <c r="F12" s="1">
        <v>1</v>
      </c>
      <c r="G12" s="1">
        <v>69</v>
      </c>
      <c r="H12" s="1">
        <v>82</v>
      </c>
      <c r="I12" s="1">
        <v>510</v>
      </c>
      <c r="J12" s="1">
        <v>-120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1071</v>
      </c>
      <c r="D13" s="2">
        <v>1073</v>
      </c>
      <c r="E13" s="2">
        <v>1174</v>
      </c>
      <c r="F13" s="2">
        <v>1175</v>
      </c>
      <c r="G13" s="2">
        <v>1244</v>
      </c>
      <c r="H13" s="2">
        <v>1326</v>
      </c>
      <c r="I13" s="2">
        <v>1836</v>
      </c>
      <c r="J13" s="2">
        <v>1716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2746</v>
      </c>
      <c r="B14" s="339" t="s">
        <v>33</v>
      </c>
      <c r="C14" s="340">
        <v>605</v>
      </c>
      <c r="D14" s="1">
        <v>5</v>
      </c>
      <c r="E14" s="1">
        <v>111</v>
      </c>
      <c r="F14" s="1">
        <v>3</v>
      </c>
      <c r="G14" s="1">
        <v>-724</v>
      </c>
      <c r="H14" s="1">
        <v>0</v>
      </c>
      <c r="I14" s="1">
        <v>0</v>
      </c>
      <c r="J14" s="1">
        <v>0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605</v>
      </c>
      <c r="D15" s="2">
        <v>610</v>
      </c>
      <c r="E15" s="2">
        <v>721</v>
      </c>
      <c r="F15" s="2">
        <v>724</v>
      </c>
      <c r="G15" s="2">
        <v>0</v>
      </c>
      <c r="H15" s="2">
        <v>0</v>
      </c>
      <c r="I15" s="2">
        <v>0</v>
      </c>
      <c r="J15" s="2">
        <v>0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89</v>
      </c>
      <c r="B16" s="339" t="s">
        <v>33</v>
      </c>
      <c r="C16" s="340">
        <v>1177</v>
      </c>
      <c r="D16" s="1">
        <v>4</v>
      </c>
      <c r="E16" s="1">
        <v>19</v>
      </c>
      <c r="F16" s="1">
        <v>5</v>
      </c>
      <c r="G16" s="1">
        <v>89</v>
      </c>
      <c r="H16" s="1">
        <v>61</v>
      </c>
      <c r="I16" s="1">
        <v>29</v>
      </c>
      <c r="J16" s="1">
        <v>28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1177</v>
      </c>
      <c r="D17" s="2">
        <v>1181</v>
      </c>
      <c r="E17" s="2">
        <v>1200</v>
      </c>
      <c r="F17" s="2">
        <v>1205</v>
      </c>
      <c r="G17" s="2">
        <v>1294</v>
      </c>
      <c r="H17" s="2">
        <v>1355</v>
      </c>
      <c r="I17" s="2">
        <v>1384</v>
      </c>
      <c r="J17" s="2">
        <v>1412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90</v>
      </c>
      <c r="B18" s="339" t="s">
        <v>33</v>
      </c>
      <c r="C18" s="340">
        <v>1235</v>
      </c>
      <c r="D18" s="1">
        <v>2</v>
      </c>
      <c r="E18" s="1">
        <v>48</v>
      </c>
      <c r="F18" s="1">
        <v>1</v>
      </c>
      <c r="G18" s="1">
        <v>22</v>
      </c>
      <c r="H18" s="1">
        <v>158</v>
      </c>
      <c r="I18" s="1">
        <v>67</v>
      </c>
      <c r="J18" s="1">
        <v>19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1235</v>
      </c>
      <c r="D19" s="2">
        <v>1237</v>
      </c>
      <c r="E19" s="2">
        <v>1285</v>
      </c>
      <c r="F19" s="2">
        <v>1286</v>
      </c>
      <c r="G19" s="2">
        <v>1308</v>
      </c>
      <c r="H19" s="2">
        <v>1466</v>
      </c>
      <c r="I19" s="2">
        <v>1533</v>
      </c>
      <c r="J19" s="2">
        <v>1552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2747</v>
      </c>
      <c r="B20" s="339" t="s">
        <v>31</v>
      </c>
      <c r="C20" s="340">
        <v>202</v>
      </c>
      <c r="D20" s="1">
        <v>2</v>
      </c>
      <c r="E20" s="1">
        <v>-204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202</v>
      </c>
      <c r="D21" s="2">
        <v>204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91</v>
      </c>
      <c r="B22" s="339" t="s">
        <v>33</v>
      </c>
      <c r="C22" s="340">
        <v>763</v>
      </c>
      <c r="D22" s="1">
        <v>12</v>
      </c>
      <c r="E22" s="1">
        <v>131</v>
      </c>
      <c r="F22" s="1">
        <v>0</v>
      </c>
      <c r="G22" s="1">
        <v>72</v>
      </c>
      <c r="H22" s="1">
        <v>134</v>
      </c>
      <c r="I22" s="1">
        <v>-1112</v>
      </c>
      <c r="J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763</v>
      </c>
      <c r="D23" s="2">
        <v>775</v>
      </c>
      <c r="E23" s="2">
        <v>906</v>
      </c>
      <c r="F23" s="2">
        <v>906</v>
      </c>
      <c r="G23" s="2">
        <v>978</v>
      </c>
      <c r="H23" s="2">
        <v>1112</v>
      </c>
      <c r="I23" s="2">
        <v>0</v>
      </c>
      <c r="J23" s="2">
        <v>0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92</v>
      </c>
      <c r="B24" s="339" t="s">
        <v>31</v>
      </c>
      <c r="C24" s="340">
        <v>313</v>
      </c>
      <c r="D24" s="1">
        <v>2</v>
      </c>
      <c r="E24" s="1">
        <v>-315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313</v>
      </c>
      <c r="D25" s="2">
        <v>315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2753</v>
      </c>
      <c r="B26" s="339" t="s">
        <v>33</v>
      </c>
      <c r="C26" s="340">
        <v>59</v>
      </c>
      <c r="D26" s="1">
        <v>1</v>
      </c>
      <c r="E26" s="1">
        <v>-60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59</v>
      </c>
      <c r="D27" s="2">
        <v>60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2749</v>
      </c>
      <c r="B28" s="339" t="s">
        <v>31</v>
      </c>
      <c r="C28" s="340">
        <v>1772</v>
      </c>
      <c r="D28" s="1">
        <v>-56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1772</v>
      </c>
      <c r="D29" s="2">
        <v>1716</v>
      </c>
      <c r="E29" s="2">
        <v>1716</v>
      </c>
      <c r="F29" s="2">
        <v>1716</v>
      </c>
      <c r="G29" s="2">
        <v>1716</v>
      </c>
      <c r="H29" s="2">
        <v>1716</v>
      </c>
      <c r="I29" s="2">
        <v>1716</v>
      </c>
      <c r="J29" s="2">
        <v>1716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2752</v>
      </c>
      <c r="B30" s="339" t="s">
        <v>33</v>
      </c>
      <c r="C30" s="340">
        <v>644</v>
      </c>
      <c r="D30" s="1">
        <v>7</v>
      </c>
      <c r="E30" s="1">
        <v>74</v>
      </c>
      <c r="F30" s="1">
        <v>0</v>
      </c>
      <c r="G30" s="1">
        <v>189</v>
      </c>
      <c r="H30" s="1">
        <v>-914</v>
      </c>
      <c r="I30" s="1">
        <v>0</v>
      </c>
      <c r="J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644</v>
      </c>
      <c r="D31" s="2">
        <v>651</v>
      </c>
      <c r="E31" s="2">
        <v>725</v>
      </c>
      <c r="F31" s="2">
        <v>725</v>
      </c>
      <c r="G31" s="2">
        <v>914</v>
      </c>
      <c r="H31" s="2">
        <v>0</v>
      </c>
      <c r="I31" s="2">
        <v>0</v>
      </c>
      <c r="J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93</v>
      </c>
      <c r="B32" s="339" t="s">
        <v>33</v>
      </c>
      <c r="C32" s="340">
        <v>1089</v>
      </c>
      <c r="D32" s="1">
        <v>12</v>
      </c>
      <c r="E32" s="1">
        <v>12</v>
      </c>
      <c r="F32" s="1">
        <v>1</v>
      </c>
      <c r="G32" s="1">
        <v>54</v>
      </c>
      <c r="H32" s="1">
        <v>65</v>
      </c>
      <c r="I32" s="1">
        <v>263</v>
      </c>
      <c r="J32" s="1">
        <v>51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1089</v>
      </c>
      <c r="D33" s="2">
        <v>1101</v>
      </c>
      <c r="E33" s="2">
        <v>1113</v>
      </c>
      <c r="F33" s="2">
        <v>1114</v>
      </c>
      <c r="G33" s="2">
        <v>1168</v>
      </c>
      <c r="H33" s="2">
        <v>1233</v>
      </c>
      <c r="I33" s="2">
        <v>1496</v>
      </c>
      <c r="J33" s="2">
        <v>1547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94</v>
      </c>
      <c r="B34" s="339" t="s">
        <v>33</v>
      </c>
      <c r="C34" s="340">
        <v>1392</v>
      </c>
      <c r="D34" s="1">
        <v>4</v>
      </c>
      <c r="E34" s="1">
        <v>12</v>
      </c>
      <c r="F34" s="1">
        <v>1</v>
      </c>
      <c r="G34" s="1">
        <v>15</v>
      </c>
      <c r="H34" s="1">
        <v>56</v>
      </c>
      <c r="I34" s="1">
        <v>49</v>
      </c>
      <c r="J34" s="1">
        <v>22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1392</v>
      </c>
      <c r="D35" s="2">
        <v>1396</v>
      </c>
      <c r="E35" s="2">
        <v>1408</v>
      </c>
      <c r="F35" s="2">
        <v>1409</v>
      </c>
      <c r="G35" s="2">
        <v>1424</v>
      </c>
      <c r="H35" s="2">
        <v>1480</v>
      </c>
      <c r="I35" s="2">
        <v>1529</v>
      </c>
      <c r="J35" s="2">
        <v>1551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J36" si="0">(E10+E12+E14+E16+E18+E20+E22+E24+E26+E28+E30+E32+E34)*(-1)</f>
        <v>30</v>
      </c>
      <c r="F36" s="1">
        <f t="shared" si="0"/>
        <v>0</v>
      </c>
      <c r="G36" s="1">
        <f t="shared" si="0"/>
        <v>214</v>
      </c>
      <c r="H36" s="1">
        <f t="shared" si="0"/>
        <v>358</v>
      </c>
      <c r="I36" s="1">
        <f t="shared" si="0"/>
        <v>194</v>
      </c>
      <c r="J36" s="1">
        <f t="shared" si="0"/>
        <v>0</v>
      </c>
    </row>
    <row r="37" spans="1:50" x14ac:dyDescent="0.35">
      <c r="A37" s="339" t="s">
        <v>0</v>
      </c>
      <c r="B37" s="339" t="s">
        <v>0</v>
      </c>
      <c r="C37" s="340">
        <v>0</v>
      </c>
      <c r="D37" s="2">
        <v>0</v>
      </c>
      <c r="E37" s="288">
        <v>30</v>
      </c>
      <c r="F37" s="288">
        <v>30</v>
      </c>
      <c r="G37" s="288">
        <v>244</v>
      </c>
      <c r="H37" s="288">
        <v>602</v>
      </c>
      <c r="I37" s="288">
        <v>796</v>
      </c>
      <c r="J37" s="288">
        <v>796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t="s">
        <v>48</v>
      </c>
      <c r="B38" t="s">
        <v>0</v>
      </c>
      <c r="C38" s="2">
        <v>12006</v>
      </c>
      <c r="D38" s="2">
        <v>12006</v>
      </c>
      <c r="E38" s="2">
        <v>12006</v>
      </c>
      <c r="F38" s="2">
        <v>12006</v>
      </c>
      <c r="G38" s="2">
        <v>12006</v>
      </c>
      <c r="H38" s="2">
        <v>12006</v>
      </c>
      <c r="I38" s="2">
        <v>12006</v>
      </c>
      <c r="J38" s="2">
        <v>12006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U39" s="250"/>
      <c r="AV39" s="251"/>
      <c r="AW39" s="255"/>
    </row>
    <row r="41" spans="1:50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</row>
    <row r="42" spans="1:50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</row>
    <row r="43" spans="1:50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</row>
    <row r="44" spans="1:5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</row>
    <row r="45" spans="1:50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</row>
    <row r="47" spans="1:50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</row>
    <row r="48" spans="1:50" x14ac:dyDescent="0.35">
      <c r="A48" s="339" t="s">
        <v>95</v>
      </c>
      <c r="B48" s="339" t="s">
        <v>2</v>
      </c>
      <c r="C48" s="339" t="s">
        <v>3</v>
      </c>
      <c r="D48" t="s">
        <v>4</v>
      </c>
      <c r="E48" t="s">
        <v>5</v>
      </c>
      <c r="F48" t="s">
        <v>6</v>
      </c>
      <c r="G48" t="s">
        <v>7</v>
      </c>
      <c r="H48" t="s">
        <v>8</v>
      </c>
      <c r="I48" t="s">
        <v>9</v>
      </c>
      <c r="J48" t="s">
        <v>10</v>
      </c>
    </row>
    <row r="49" spans="1:36" x14ac:dyDescent="0.35">
      <c r="A49" s="339" t="s">
        <v>0</v>
      </c>
      <c r="B49" s="339" t="s">
        <v>0</v>
      </c>
      <c r="C49" s="339" t="s">
        <v>17</v>
      </c>
      <c r="D49" t="s">
        <v>96</v>
      </c>
      <c r="E49" t="s">
        <v>80</v>
      </c>
      <c r="F49" t="s">
        <v>97</v>
      </c>
      <c r="G49" t="s">
        <v>98</v>
      </c>
      <c r="H49" t="s">
        <v>99</v>
      </c>
      <c r="I49" t="s">
        <v>100</v>
      </c>
      <c r="J49" t="s">
        <v>101</v>
      </c>
    </row>
    <row r="50" spans="1:36" x14ac:dyDescent="0.35">
      <c r="A50" s="339" t="s">
        <v>3691</v>
      </c>
      <c r="B50" s="339" t="s">
        <v>33</v>
      </c>
      <c r="C50" s="340">
        <v>1457</v>
      </c>
      <c r="D50" s="1">
        <v>1</v>
      </c>
      <c r="E50" s="1">
        <v>2</v>
      </c>
      <c r="F50" s="1">
        <v>5</v>
      </c>
      <c r="G50" s="1">
        <v>7</v>
      </c>
      <c r="H50" s="1">
        <v>123</v>
      </c>
      <c r="I50" s="1">
        <v>128</v>
      </c>
      <c r="J50" s="1">
        <v>0</v>
      </c>
      <c r="AB50" s="238"/>
      <c r="AC50" s="238"/>
      <c r="AD50" s="227"/>
      <c r="AF50" s="227"/>
      <c r="AG50" s="238"/>
      <c r="AJ50" s="227"/>
    </row>
    <row r="51" spans="1:36" x14ac:dyDescent="0.35">
      <c r="A51" s="339" t="s">
        <v>0</v>
      </c>
      <c r="B51" s="339" t="s">
        <v>0</v>
      </c>
      <c r="C51" s="340">
        <v>1457</v>
      </c>
      <c r="D51" s="2">
        <v>1458</v>
      </c>
      <c r="E51" s="2">
        <v>1460</v>
      </c>
      <c r="F51" s="2">
        <v>1465</v>
      </c>
      <c r="G51" s="2">
        <v>1472</v>
      </c>
      <c r="H51" s="2">
        <v>1595</v>
      </c>
      <c r="I51" s="2">
        <v>1723</v>
      </c>
      <c r="J51" s="2">
        <v>1723</v>
      </c>
    </row>
    <row r="52" spans="1:36" x14ac:dyDescent="0.35">
      <c r="A52" s="339" t="s">
        <v>3692</v>
      </c>
      <c r="B52" s="339" t="s">
        <v>33</v>
      </c>
      <c r="C52" s="340">
        <v>1295</v>
      </c>
      <c r="D52" s="1">
        <v>0</v>
      </c>
      <c r="E52" s="1">
        <v>11</v>
      </c>
      <c r="F52" s="1">
        <v>10</v>
      </c>
      <c r="G52" s="1">
        <v>5</v>
      </c>
      <c r="H52" s="1">
        <v>103</v>
      </c>
      <c r="I52" s="1">
        <v>425</v>
      </c>
      <c r="J52" s="1">
        <v>-149</v>
      </c>
    </row>
    <row r="53" spans="1:36" x14ac:dyDescent="0.35">
      <c r="A53" s="339" t="s">
        <v>0</v>
      </c>
      <c r="B53" s="339" t="s">
        <v>0</v>
      </c>
      <c r="C53" s="340">
        <v>1295</v>
      </c>
      <c r="D53" s="2">
        <v>1295</v>
      </c>
      <c r="E53" s="2">
        <v>1306</v>
      </c>
      <c r="F53" s="2">
        <v>1316</v>
      </c>
      <c r="G53" s="2">
        <v>1321</v>
      </c>
      <c r="H53" s="2">
        <v>1424</v>
      </c>
      <c r="I53" s="2">
        <v>1849</v>
      </c>
      <c r="J53" s="2">
        <v>1700</v>
      </c>
    </row>
    <row r="54" spans="1:36" x14ac:dyDescent="0.35">
      <c r="A54" s="339" t="s">
        <v>102</v>
      </c>
      <c r="B54" s="339" t="s">
        <v>33</v>
      </c>
      <c r="C54" s="340">
        <v>1068</v>
      </c>
      <c r="D54" s="1">
        <v>2</v>
      </c>
      <c r="E54" s="1">
        <v>8</v>
      </c>
      <c r="F54" s="1">
        <v>410</v>
      </c>
      <c r="G54" s="1">
        <v>7</v>
      </c>
      <c r="H54" s="1">
        <v>103</v>
      </c>
      <c r="I54" s="1">
        <v>87</v>
      </c>
      <c r="J54" s="1">
        <v>31</v>
      </c>
    </row>
    <row r="55" spans="1:36" x14ac:dyDescent="0.35">
      <c r="A55" s="339" t="s">
        <v>0</v>
      </c>
      <c r="B55" s="339" t="s">
        <v>0</v>
      </c>
      <c r="C55" s="340">
        <v>1068</v>
      </c>
      <c r="D55" s="2">
        <v>1070</v>
      </c>
      <c r="E55" s="2">
        <v>1078</v>
      </c>
      <c r="F55" s="2">
        <v>1488</v>
      </c>
      <c r="G55" s="2">
        <v>1495</v>
      </c>
      <c r="H55" s="2">
        <v>1598</v>
      </c>
      <c r="I55" s="2">
        <v>1685</v>
      </c>
      <c r="J55" s="2">
        <v>1716</v>
      </c>
    </row>
    <row r="56" spans="1:36" x14ac:dyDescent="0.35">
      <c r="A56" s="339" t="s">
        <v>103</v>
      </c>
      <c r="B56" s="339" t="s">
        <v>31</v>
      </c>
      <c r="C56" s="340">
        <v>535</v>
      </c>
      <c r="D56" s="1">
        <v>2</v>
      </c>
      <c r="E56" s="1">
        <v>32</v>
      </c>
      <c r="F56" s="1">
        <v>-569</v>
      </c>
      <c r="G56" s="1">
        <v>0</v>
      </c>
      <c r="H56" s="1">
        <v>0</v>
      </c>
      <c r="I56" s="1">
        <v>0</v>
      </c>
      <c r="J56" s="1">
        <v>0</v>
      </c>
    </row>
    <row r="57" spans="1:36" x14ac:dyDescent="0.35">
      <c r="A57" s="339" t="s">
        <v>0</v>
      </c>
      <c r="B57" s="339" t="s">
        <v>0</v>
      </c>
      <c r="C57" s="340">
        <v>535</v>
      </c>
      <c r="D57" s="2">
        <v>537</v>
      </c>
      <c r="E57" s="2">
        <v>569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36" x14ac:dyDescent="0.35">
      <c r="A58" s="339" t="s">
        <v>104</v>
      </c>
      <c r="B58" s="339" t="s">
        <v>33</v>
      </c>
      <c r="C58" s="340">
        <v>826</v>
      </c>
      <c r="D58" s="1">
        <v>0</v>
      </c>
      <c r="E58" s="1">
        <v>10</v>
      </c>
      <c r="F58" s="1">
        <v>14</v>
      </c>
      <c r="G58" s="1">
        <v>15</v>
      </c>
      <c r="H58" s="1">
        <v>121</v>
      </c>
      <c r="I58" s="1">
        <v>-986</v>
      </c>
      <c r="J58" s="1">
        <v>0</v>
      </c>
    </row>
    <row r="59" spans="1:36" x14ac:dyDescent="0.35">
      <c r="A59" s="339" t="s">
        <v>0</v>
      </c>
      <c r="B59" s="339" t="s">
        <v>0</v>
      </c>
      <c r="C59" s="340">
        <v>826</v>
      </c>
      <c r="D59" s="2">
        <v>826</v>
      </c>
      <c r="E59" s="2">
        <v>836</v>
      </c>
      <c r="F59" s="2">
        <v>850</v>
      </c>
      <c r="G59" s="2">
        <v>865</v>
      </c>
      <c r="H59" s="2">
        <v>986</v>
      </c>
      <c r="I59" s="2">
        <v>0</v>
      </c>
      <c r="J59" s="2">
        <v>0</v>
      </c>
    </row>
    <row r="60" spans="1:36" x14ac:dyDescent="0.35">
      <c r="A60" s="339" t="s">
        <v>105</v>
      </c>
      <c r="B60" s="339" t="s">
        <v>33</v>
      </c>
      <c r="C60" s="340">
        <v>109</v>
      </c>
      <c r="D60" s="1">
        <v>-109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 spans="1:36" x14ac:dyDescent="0.35">
      <c r="A61" s="339" t="s">
        <v>0</v>
      </c>
      <c r="B61" s="339" t="s">
        <v>0</v>
      </c>
      <c r="C61" s="340">
        <v>109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</row>
    <row r="62" spans="1:36" x14ac:dyDescent="0.35">
      <c r="A62" s="339" t="s">
        <v>106</v>
      </c>
      <c r="B62" s="339" t="s">
        <v>33</v>
      </c>
      <c r="C62" s="340">
        <v>958</v>
      </c>
      <c r="D62" s="1">
        <v>73</v>
      </c>
      <c r="E62" s="1">
        <v>19</v>
      </c>
      <c r="F62" s="1">
        <v>18</v>
      </c>
      <c r="G62" s="1">
        <v>6</v>
      </c>
      <c r="H62" s="1">
        <v>176</v>
      </c>
      <c r="I62" s="1">
        <v>142</v>
      </c>
      <c r="J62" s="1">
        <v>42</v>
      </c>
    </row>
    <row r="63" spans="1:36" x14ac:dyDescent="0.35">
      <c r="A63" s="339" t="s">
        <v>0</v>
      </c>
      <c r="B63" s="339" t="s">
        <v>0</v>
      </c>
      <c r="C63" s="340">
        <v>958</v>
      </c>
      <c r="D63" s="2">
        <v>1031</v>
      </c>
      <c r="E63" s="2">
        <v>1050</v>
      </c>
      <c r="F63" s="2">
        <v>1068</v>
      </c>
      <c r="G63" s="2">
        <v>1074</v>
      </c>
      <c r="H63" s="2">
        <v>1250</v>
      </c>
      <c r="I63" s="2">
        <v>1392</v>
      </c>
      <c r="J63" s="2">
        <v>1434</v>
      </c>
    </row>
    <row r="64" spans="1:36" x14ac:dyDescent="0.35">
      <c r="A64" s="339" t="s">
        <v>2750</v>
      </c>
      <c r="B64" s="339" t="s">
        <v>31</v>
      </c>
      <c r="C64" s="340">
        <v>761</v>
      </c>
      <c r="D64" s="1">
        <v>12</v>
      </c>
      <c r="E64" s="1">
        <v>19</v>
      </c>
      <c r="F64" s="1">
        <v>24</v>
      </c>
      <c r="G64" s="1">
        <v>5</v>
      </c>
      <c r="H64" s="1">
        <v>-821</v>
      </c>
      <c r="I64" s="1">
        <v>0</v>
      </c>
      <c r="J64" s="1">
        <v>0</v>
      </c>
    </row>
    <row r="65" spans="1:10" x14ac:dyDescent="0.35">
      <c r="A65" s="339" t="s">
        <v>0</v>
      </c>
      <c r="B65" s="339" t="s">
        <v>0</v>
      </c>
      <c r="C65" s="340">
        <v>761</v>
      </c>
      <c r="D65" s="2">
        <v>773</v>
      </c>
      <c r="E65" s="2">
        <v>792</v>
      </c>
      <c r="F65" s="2">
        <v>816</v>
      </c>
      <c r="G65" s="2">
        <v>821</v>
      </c>
      <c r="H65" s="2">
        <v>0</v>
      </c>
      <c r="I65" s="2">
        <v>0</v>
      </c>
      <c r="J65" s="2">
        <v>0</v>
      </c>
    </row>
    <row r="66" spans="1:10" x14ac:dyDescent="0.35">
      <c r="A66" s="339" t="s">
        <v>3689</v>
      </c>
      <c r="B66" s="339" t="s">
        <v>33</v>
      </c>
      <c r="C66" s="340">
        <v>1874</v>
      </c>
      <c r="D66" s="1">
        <v>0</v>
      </c>
      <c r="E66" s="1">
        <v>-174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 spans="1:10" x14ac:dyDescent="0.35">
      <c r="A67" s="339" t="s">
        <v>0</v>
      </c>
      <c r="B67" s="339" t="s">
        <v>0</v>
      </c>
      <c r="C67" s="340">
        <v>1874</v>
      </c>
      <c r="D67" s="2">
        <v>1874</v>
      </c>
      <c r="E67" s="2">
        <v>1700</v>
      </c>
      <c r="F67" s="2">
        <v>1700</v>
      </c>
      <c r="G67" s="2">
        <v>1700</v>
      </c>
      <c r="H67" s="2">
        <v>1700</v>
      </c>
      <c r="I67" s="2">
        <v>1700</v>
      </c>
      <c r="J67" s="2">
        <v>1700</v>
      </c>
    </row>
    <row r="68" spans="1:10" x14ac:dyDescent="0.35">
      <c r="A68" s="339" t="s">
        <v>3690</v>
      </c>
      <c r="B68" s="339" t="s">
        <v>33</v>
      </c>
      <c r="C68" s="340">
        <v>1252</v>
      </c>
      <c r="D68" s="1">
        <v>6</v>
      </c>
      <c r="E68" s="1">
        <v>73</v>
      </c>
      <c r="F68" s="1">
        <v>50</v>
      </c>
      <c r="G68" s="1">
        <v>18</v>
      </c>
      <c r="H68" s="1">
        <v>78</v>
      </c>
      <c r="I68" s="1">
        <v>86</v>
      </c>
      <c r="J68" s="1">
        <v>76</v>
      </c>
    </row>
    <row r="69" spans="1:10" x14ac:dyDescent="0.35">
      <c r="A69" s="339" t="s">
        <v>0</v>
      </c>
      <c r="B69" s="339" t="s">
        <v>0</v>
      </c>
      <c r="C69" s="340">
        <v>1252</v>
      </c>
      <c r="D69" s="2">
        <v>1258</v>
      </c>
      <c r="E69" s="2">
        <v>1331</v>
      </c>
      <c r="F69" s="2">
        <v>1381</v>
      </c>
      <c r="G69" s="2">
        <v>1399</v>
      </c>
      <c r="H69" s="2">
        <v>1477</v>
      </c>
      <c r="I69" s="2">
        <v>1563</v>
      </c>
      <c r="J69" s="2">
        <v>1639</v>
      </c>
    </row>
    <row r="70" spans="1:10" x14ac:dyDescent="0.35">
      <c r="A70" s="339" t="s">
        <v>3693</v>
      </c>
      <c r="B70" s="339" t="s">
        <v>33</v>
      </c>
      <c r="C70" s="340">
        <v>1763</v>
      </c>
      <c r="D70" s="1">
        <v>0</v>
      </c>
      <c r="E70" s="1">
        <v>0</v>
      </c>
      <c r="F70" s="1">
        <v>0</v>
      </c>
      <c r="G70" s="1">
        <v>-63</v>
      </c>
      <c r="H70" s="1">
        <v>0</v>
      </c>
      <c r="I70" s="1">
        <v>0</v>
      </c>
      <c r="J70" s="1">
        <v>0</v>
      </c>
    </row>
    <row r="71" spans="1:10" x14ac:dyDescent="0.35">
      <c r="A71" s="339" t="s">
        <v>0</v>
      </c>
      <c r="B71" s="339" t="s">
        <v>0</v>
      </c>
      <c r="C71" s="340">
        <v>1763</v>
      </c>
      <c r="D71" s="2">
        <v>1763</v>
      </c>
      <c r="E71" s="2">
        <v>1763</v>
      </c>
      <c r="F71" s="2">
        <v>1763</v>
      </c>
      <c r="G71" s="2">
        <v>1700</v>
      </c>
      <c r="H71" s="2">
        <v>1700</v>
      </c>
      <c r="I71" s="2">
        <v>1700</v>
      </c>
      <c r="J71" s="2">
        <v>1700</v>
      </c>
    </row>
    <row r="72" spans="1:10" x14ac:dyDescent="0.35">
      <c r="A72" s="339" t="s">
        <v>47</v>
      </c>
      <c r="B72" s="339" t="s">
        <v>0</v>
      </c>
      <c r="C72" s="341">
        <v>0</v>
      </c>
      <c r="D72" s="1">
        <f>(D50+D52+D54+D56+D58+D60+D62+D64+D66+D68+D70)*(-1)</f>
        <v>13</v>
      </c>
      <c r="E72" s="1">
        <f t="shared" ref="E72:J72" si="1">(E50+E52+E54+E56+E58+E60+E62+E64+E66+E68+E70)*(-1)</f>
        <v>0</v>
      </c>
      <c r="F72" s="1">
        <f t="shared" si="1"/>
        <v>38</v>
      </c>
      <c r="G72" s="1">
        <f t="shared" si="1"/>
        <v>0</v>
      </c>
      <c r="H72" s="1">
        <f t="shared" si="1"/>
        <v>117</v>
      </c>
      <c r="I72" s="1">
        <f t="shared" si="1"/>
        <v>118</v>
      </c>
      <c r="J72" s="1">
        <f t="shared" si="1"/>
        <v>0</v>
      </c>
    </row>
    <row r="73" spans="1:10" x14ac:dyDescent="0.35">
      <c r="A73" s="339" t="s">
        <v>0</v>
      </c>
      <c r="B73" s="339" t="s">
        <v>0</v>
      </c>
      <c r="C73" s="340">
        <v>0</v>
      </c>
      <c r="D73" s="2">
        <v>13</v>
      </c>
      <c r="E73" s="288">
        <v>13</v>
      </c>
      <c r="F73" s="288">
        <v>51</v>
      </c>
      <c r="G73" s="288">
        <v>51</v>
      </c>
      <c r="H73" s="288">
        <v>168</v>
      </c>
      <c r="I73" s="288">
        <v>286</v>
      </c>
      <c r="J73" s="288">
        <v>286</v>
      </c>
    </row>
    <row r="74" spans="1:10" x14ac:dyDescent="0.35">
      <c r="A74" t="s">
        <v>48</v>
      </c>
      <c r="B74" t="s">
        <v>0</v>
      </c>
      <c r="C74" s="2">
        <v>11898</v>
      </c>
      <c r="D74" s="2">
        <v>11898</v>
      </c>
      <c r="E74" s="2">
        <v>11898</v>
      </c>
      <c r="F74" s="2">
        <v>11898</v>
      </c>
      <c r="G74" s="2">
        <v>11898</v>
      </c>
      <c r="H74" s="2">
        <v>11898</v>
      </c>
      <c r="I74" s="2">
        <v>11898</v>
      </c>
      <c r="J74" s="2">
        <v>11898</v>
      </c>
    </row>
    <row r="77" spans="1:10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</row>
    <row r="78" spans="1:10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</row>
    <row r="79" spans="1:10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</row>
    <row r="80" spans="1:10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</row>
    <row r="81" spans="1:36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36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</row>
    <row r="83" spans="1:3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36" x14ac:dyDescent="0.35">
      <c r="A84" s="339" t="s">
        <v>107</v>
      </c>
      <c r="B84" s="339" t="s">
        <v>2</v>
      </c>
      <c r="C84" s="339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</row>
    <row r="85" spans="1:36" x14ac:dyDescent="0.35">
      <c r="A85" s="339" t="s">
        <v>0</v>
      </c>
      <c r="B85" s="339" t="s">
        <v>0</v>
      </c>
      <c r="C85" s="339" t="s">
        <v>17</v>
      </c>
      <c r="D85" t="s">
        <v>108</v>
      </c>
      <c r="E85" t="s">
        <v>109</v>
      </c>
      <c r="F85" t="s">
        <v>110</v>
      </c>
      <c r="G85" t="s">
        <v>111</v>
      </c>
      <c r="H85" t="s">
        <v>112</v>
      </c>
    </row>
    <row r="86" spans="1:36" x14ac:dyDescent="0.35">
      <c r="A86" s="339" t="s">
        <v>113</v>
      </c>
      <c r="B86" s="339" t="s">
        <v>33</v>
      </c>
      <c r="C86" s="340">
        <v>1045</v>
      </c>
      <c r="D86" s="1">
        <v>43</v>
      </c>
      <c r="E86" s="1">
        <v>45</v>
      </c>
      <c r="F86" s="1">
        <v>67</v>
      </c>
      <c r="G86" s="1">
        <v>529</v>
      </c>
      <c r="H86" s="1">
        <v>-298</v>
      </c>
      <c r="AB86" s="238"/>
      <c r="AC86" s="238"/>
      <c r="AD86" s="227"/>
      <c r="AF86" s="227"/>
      <c r="AG86" s="238"/>
      <c r="AJ86" s="227"/>
    </row>
    <row r="87" spans="1:36" x14ac:dyDescent="0.35">
      <c r="A87" s="339" t="s">
        <v>0</v>
      </c>
      <c r="B87" s="339" t="s">
        <v>0</v>
      </c>
      <c r="C87" s="340">
        <v>1045</v>
      </c>
      <c r="D87" s="2">
        <v>1088</v>
      </c>
      <c r="E87" s="2">
        <v>1133</v>
      </c>
      <c r="F87" s="2">
        <v>1200</v>
      </c>
      <c r="G87" s="2">
        <v>1729</v>
      </c>
      <c r="H87" s="2">
        <v>1431</v>
      </c>
    </row>
    <row r="88" spans="1:36" x14ac:dyDescent="0.35">
      <c r="A88" s="339" t="s">
        <v>114</v>
      </c>
      <c r="B88" s="339" t="s">
        <v>31</v>
      </c>
      <c r="C88" s="340">
        <v>1017</v>
      </c>
      <c r="D88" s="1">
        <v>33</v>
      </c>
      <c r="E88" s="1">
        <v>20</v>
      </c>
      <c r="F88" s="1">
        <v>133</v>
      </c>
      <c r="G88" s="1">
        <v>72</v>
      </c>
      <c r="H88" s="1">
        <v>58</v>
      </c>
    </row>
    <row r="89" spans="1:36" x14ac:dyDescent="0.35">
      <c r="A89" s="339" t="s">
        <v>0</v>
      </c>
      <c r="B89" s="339" t="s">
        <v>0</v>
      </c>
      <c r="C89" s="340">
        <v>1017</v>
      </c>
      <c r="D89" s="2">
        <v>1050</v>
      </c>
      <c r="E89" s="2">
        <v>1070</v>
      </c>
      <c r="F89" s="2">
        <v>1203</v>
      </c>
      <c r="G89" s="2">
        <v>1275</v>
      </c>
      <c r="H89" s="2">
        <v>1333</v>
      </c>
    </row>
    <row r="90" spans="1:36" x14ac:dyDescent="0.35">
      <c r="A90" s="339" t="s">
        <v>3695</v>
      </c>
      <c r="B90" s="339" t="s">
        <v>33</v>
      </c>
      <c r="C90" s="340">
        <v>1627</v>
      </c>
      <c r="D90" s="1">
        <v>0</v>
      </c>
      <c r="E90" s="1">
        <v>-196</v>
      </c>
      <c r="F90" s="1">
        <v>0</v>
      </c>
      <c r="G90" s="1">
        <v>0</v>
      </c>
      <c r="H90" s="1">
        <v>0</v>
      </c>
      <c r="AA90" s="230"/>
    </row>
    <row r="91" spans="1:36" x14ac:dyDescent="0.35">
      <c r="A91" s="339" t="s">
        <v>0</v>
      </c>
      <c r="B91" s="339" t="s">
        <v>0</v>
      </c>
      <c r="C91" s="340">
        <v>1627</v>
      </c>
      <c r="D91" s="2">
        <v>1627</v>
      </c>
      <c r="E91" s="2">
        <v>1431</v>
      </c>
      <c r="F91" s="2">
        <v>1431</v>
      </c>
      <c r="G91" s="2">
        <v>1431</v>
      </c>
      <c r="H91" s="2">
        <v>1431</v>
      </c>
    </row>
    <row r="92" spans="1:36" x14ac:dyDescent="0.35">
      <c r="A92" s="339" t="s">
        <v>3696</v>
      </c>
      <c r="B92" s="339" t="s">
        <v>33</v>
      </c>
      <c r="C92" s="340">
        <v>1050</v>
      </c>
      <c r="D92" s="1">
        <v>109</v>
      </c>
      <c r="E92" s="1">
        <v>35</v>
      </c>
      <c r="F92" s="1">
        <v>99</v>
      </c>
      <c r="G92" s="1">
        <v>30</v>
      </c>
      <c r="H92" s="1">
        <v>26</v>
      </c>
    </row>
    <row r="93" spans="1:36" x14ac:dyDescent="0.35">
      <c r="A93" s="339" t="s">
        <v>0</v>
      </c>
      <c r="B93" s="339" t="s">
        <v>0</v>
      </c>
      <c r="C93" s="340">
        <v>1050</v>
      </c>
      <c r="D93" s="2">
        <v>1159</v>
      </c>
      <c r="E93" s="2">
        <v>1194</v>
      </c>
      <c r="F93" s="2">
        <v>1293</v>
      </c>
      <c r="G93" s="2">
        <v>1323</v>
      </c>
      <c r="H93" s="2">
        <v>1349</v>
      </c>
    </row>
    <row r="94" spans="1:36" x14ac:dyDescent="0.35">
      <c r="A94" s="339" t="s">
        <v>2748</v>
      </c>
      <c r="B94" s="339" t="s">
        <v>31</v>
      </c>
      <c r="C94" s="340">
        <v>66</v>
      </c>
      <c r="D94" s="1">
        <v>2</v>
      </c>
      <c r="E94" s="1">
        <v>7</v>
      </c>
      <c r="F94" s="1">
        <v>-75</v>
      </c>
      <c r="G94" s="1">
        <v>0</v>
      </c>
      <c r="H94" s="1">
        <v>0</v>
      </c>
    </row>
    <row r="95" spans="1:36" x14ac:dyDescent="0.35">
      <c r="A95" s="339" t="s">
        <v>0</v>
      </c>
      <c r="B95" s="339" t="s">
        <v>0</v>
      </c>
      <c r="C95" s="340">
        <v>66</v>
      </c>
      <c r="D95" s="2">
        <v>68</v>
      </c>
      <c r="E95" s="2">
        <v>75</v>
      </c>
      <c r="F95" s="2">
        <v>0</v>
      </c>
      <c r="G95" s="2">
        <v>0</v>
      </c>
      <c r="H95" s="2">
        <v>0</v>
      </c>
    </row>
    <row r="96" spans="1:36" x14ac:dyDescent="0.35">
      <c r="A96" s="339" t="s">
        <v>3697</v>
      </c>
      <c r="B96" s="339" t="s">
        <v>33</v>
      </c>
      <c r="C96" s="340">
        <v>988</v>
      </c>
      <c r="D96" s="1">
        <v>60</v>
      </c>
      <c r="E96" s="1">
        <v>32</v>
      </c>
      <c r="F96" s="1">
        <v>86</v>
      </c>
      <c r="G96" s="1">
        <v>26</v>
      </c>
      <c r="H96" s="1">
        <v>17</v>
      </c>
    </row>
    <row r="97" spans="1:8" x14ac:dyDescent="0.35">
      <c r="A97" s="339" t="s">
        <v>0</v>
      </c>
      <c r="B97" s="339" t="s">
        <v>0</v>
      </c>
      <c r="C97" s="340">
        <v>988</v>
      </c>
      <c r="D97" s="2">
        <v>1048</v>
      </c>
      <c r="E97" s="2">
        <v>1080</v>
      </c>
      <c r="F97" s="2">
        <v>1166</v>
      </c>
      <c r="G97" s="2">
        <v>1192</v>
      </c>
      <c r="H97" s="2">
        <v>1209</v>
      </c>
    </row>
    <row r="98" spans="1:8" x14ac:dyDescent="0.35">
      <c r="A98" s="339" t="s">
        <v>2745</v>
      </c>
      <c r="B98" s="339" t="s">
        <v>33</v>
      </c>
      <c r="C98" s="340">
        <v>104</v>
      </c>
      <c r="D98" s="1">
        <v>2</v>
      </c>
      <c r="E98" s="1">
        <v>3</v>
      </c>
      <c r="F98" s="1">
        <v>-109</v>
      </c>
      <c r="G98" s="1">
        <v>0</v>
      </c>
      <c r="H98" s="1">
        <v>0</v>
      </c>
    </row>
    <row r="99" spans="1:8" x14ac:dyDescent="0.35">
      <c r="A99" s="339" t="s">
        <v>0</v>
      </c>
      <c r="B99" s="339" t="s">
        <v>0</v>
      </c>
      <c r="C99" s="340">
        <v>104</v>
      </c>
      <c r="D99" s="2">
        <v>106</v>
      </c>
      <c r="E99" s="2">
        <v>109</v>
      </c>
      <c r="F99" s="2">
        <v>0</v>
      </c>
      <c r="G99" s="2">
        <v>0</v>
      </c>
      <c r="H99" s="2">
        <v>0</v>
      </c>
    </row>
    <row r="100" spans="1:8" x14ac:dyDescent="0.35">
      <c r="A100" s="339" t="s">
        <v>3694</v>
      </c>
      <c r="B100" s="339" t="s">
        <v>31</v>
      </c>
      <c r="C100" s="340">
        <v>1763</v>
      </c>
      <c r="D100" s="1">
        <v>-332</v>
      </c>
      <c r="E100" s="1">
        <v>0</v>
      </c>
      <c r="F100" s="1">
        <v>0</v>
      </c>
      <c r="G100" s="1">
        <v>0</v>
      </c>
      <c r="H100" s="1">
        <v>0</v>
      </c>
    </row>
    <row r="101" spans="1:8" x14ac:dyDescent="0.35">
      <c r="A101" s="339" t="s">
        <v>0</v>
      </c>
      <c r="B101" s="339" t="s">
        <v>0</v>
      </c>
      <c r="C101" s="340">
        <v>1763</v>
      </c>
      <c r="D101" s="2">
        <v>1431</v>
      </c>
      <c r="E101" s="2">
        <v>1431</v>
      </c>
      <c r="F101" s="2">
        <v>1431</v>
      </c>
      <c r="G101" s="2">
        <v>1431</v>
      </c>
      <c r="H101" s="2">
        <v>1431</v>
      </c>
    </row>
    <row r="102" spans="1:8" x14ac:dyDescent="0.35">
      <c r="A102" s="339" t="s">
        <v>2751</v>
      </c>
      <c r="B102" s="339" t="s">
        <v>33</v>
      </c>
      <c r="C102" s="340">
        <v>225</v>
      </c>
      <c r="D102" s="1">
        <v>5</v>
      </c>
      <c r="E102" s="1">
        <v>14</v>
      </c>
      <c r="F102" s="1">
        <v>-244</v>
      </c>
      <c r="G102" s="1">
        <v>0</v>
      </c>
      <c r="H102" s="1">
        <v>0</v>
      </c>
    </row>
    <row r="103" spans="1:8" x14ac:dyDescent="0.35">
      <c r="A103" s="339" t="s">
        <v>0</v>
      </c>
      <c r="B103" s="339" t="s">
        <v>0</v>
      </c>
      <c r="C103" s="340">
        <v>225</v>
      </c>
      <c r="D103" s="2">
        <v>230</v>
      </c>
      <c r="E103" s="2">
        <v>244</v>
      </c>
      <c r="F103" s="2">
        <v>0</v>
      </c>
      <c r="G103" s="2">
        <v>0</v>
      </c>
      <c r="H103" s="2">
        <v>0</v>
      </c>
    </row>
    <row r="104" spans="1:8" x14ac:dyDescent="0.35">
      <c r="A104" s="339" t="s">
        <v>2744</v>
      </c>
      <c r="B104" s="339" t="s">
        <v>33</v>
      </c>
      <c r="C104" s="340">
        <v>338</v>
      </c>
      <c r="D104" s="1">
        <v>15</v>
      </c>
      <c r="E104" s="1">
        <v>12</v>
      </c>
      <c r="F104" s="1">
        <v>-365</v>
      </c>
      <c r="G104" s="1">
        <v>0</v>
      </c>
      <c r="H104" s="1">
        <v>0</v>
      </c>
    </row>
    <row r="105" spans="1:8" x14ac:dyDescent="0.35">
      <c r="A105" s="339" t="s">
        <v>0</v>
      </c>
      <c r="B105" s="339" t="s">
        <v>0</v>
      </c>
      <c r="C105" s="340">
        <v>338</v>
      </c>
      <c r="D105" s="2">
        <v>353</v>
      </c>
      <c r="E105" s="2">
        <v>365</v>
      </c>
      <c r="F105" s="2">
        <v>0</v>
      </c>
      <c r="G105" s="2">
        <v>0</v>
      </c>
      <c r="H105" s="2">
        <v>0</v>
      </c>
    </row>
    <row r="106" spans="1:8" x14ac:dyDescent="0.35">
      <c r="A106" s="339" t="s">
        <v>115</v>
      </c>
      <c r="B106" s="339" t="s">
        <v>33</v>
      </c>
      <c r="C106" s="340">
        <v>847</v>
      </c>
      <c r="D106" s="1">
        <v>9</v>
      </c>
      <c r="E106" s="1">
        <v>16</v>
      </c>
      <c r="F106" s="1">
        <v>112</v>
      </c>
      <c r="G106" s="1">
        <v>-984</v>
      </c>
      <c r="H106" s="1">
        <v>0</v>
      </c>
    </row>
    <row r="107" spans="1:8" x14ac:dyDescent="0.35">
      <c r="A107" s="339" t="s">
        <v>0</v>
      </c>
      <c r="B107" s="339" t="s">
        <v>0</v>
      </c>
      <c r="C107" s="340">
        <v>847</v>
      </c>
      <c r="D107" s="2">
        <v>856</v>
      </c>
      <c r="E107" s="2">
        <v>872</v>
      </c>
      <c r="F107" s="2">
        <v>984</v>
      </c>
      <c r="G107" s="2">
        <v>0</v>
      </c>
      <c r="H107" s="2">
        <v>0</v>
      </c>
    </row>
    <row r="108" spans="1:8" x14ac:dyDescent="0.35">
      <c r="A108" s="339" t="s">
        <v>3698</v>
      </c>
      <c r="B108" s="339" t="s">
        <v>31</v>
      </c>
      <c r="C108" s="340">
        <v>940</v>
      </c>
      <c r="D108" s="1">
        <v>54</v>
      </c>
      <c r="E108" s="1">
        <v>12</v>
      </c>
      <c r="F108" s="1">
        <v>95</v>
      </c>
      <c r="G108" s="1">
        <v>195</v>
      </c>
      <c r="H108" s="1">
        <v>90</v>
      </c>
    </row>
    <row r="109" spans="1:8" x14ac:dyDescent="0.35">
      <c r="A109" s="339" t="s">
        <v>0</v>
      </c>
      <c r="B109" s="339" t="s">
        <v>0</v>
      </c>
      <c r="C109" s="340">
        <v>940</v>
      </c>
      <c r="D109" s="2">
        <v>994</v>
      </c>
      <c r="E109" s="2">
        <v>1006</v>
      </c>
      <c r="F109" s="2">
        <v>1101</v>
      </c>
      <c r="G109" s="2">
        <v>1296</v>
      </c>
      <c r="H109" s="2">
        <v>1386</v>
      </c>
    </row>
    <row r="110" spans="1:8" x14ac:dyDescent="0.35">
      <c r="A110" s="339" t="s">
        <v>47</v>
      </c>
      <c r="B110" s="339" t="s">
        <v>0</v>
      </c>
      <c r="C110" s="341">
        <v>0</v>
      </c>
      <c r="D110" s="1">
        <f>(D86+D88+D90+D92+D94+D96+D98+D100+D102+D104+D106+D108)*(-1)</f>
        <v>0</v>
      </c>
      <c r="E110" s="1">
        <f t="shared" ref="E110:H110" si="2">(E86+E88+E90+E92+E94+E96+E98+E100+E102+E104+E106+E108)*(-1)</f>
        <v>0</v>
      </c>
      <c r="F110" s="1">
        <f t="shared" si="2"/>
        <v>201</v>
      </c>
      <c r="G110" s="1">
        <f t="shared" si="2"/>
        <v>132</v>
      </c>
      <c r="H110" s="1">
        <f t="shared" si="2"/>
        <v>107</v>
      </c>
    </row>
    <row r="111" spans="1:8" x14ac:dyDescent="0.35">
      <c r="A111" s="339" t="s">
        <v>0</v>
      </c>
      <c r="B111" s="339" t="s">
        <v>0</v>
      </c>
      <c r="C111" s="340">
        <v>0</v>
      </c>
      <c r="D111" s="2">
        <v>0</v>
      </c>
      <c r="E111" s="2">
        <v>0</v>
      </c>
      <c r="F111" s="2">
        <v>201</v>
      </c>
      <c r="G111" s="288">
        <v>333</v>
      </c>
      <c r="H111" s="288">
        <v>440</v>
      </c>
    </row>
    <row r="112" spans="1:8" x14ac:dyDescent="0.35">
      <c r="A112" t="s">
        <v>48</v>
      </c>
      <c r="B112" t="s">
        <v>0</v>
      </c>
      <c r="C112" s="2">
        <v>10010</v>
      </c>
      <c r="D112" s="2">
        <v>10010</v>
      </c>
      <c r="E112" s="2">
        <v>10010</v>
      </c>
      <c r="F112" s="2">
        <v>10010</v>
      </c>
      <c r="G112" s="2">
        <v>10010</v>
      </c>
      <c r="H112" s="2">
        <v>10010</v>
      </c>
    </row>
    <row r="126" spans="1:36" x14ac:dyDescent="0.35">
      <c r="B126" t="s">
        <v>2596</v>
      </c>
    </row>
    <row r="127" spans="1:36" x14ac:dyDescent="0.35">
      <c r="A127" t="s">
        <v>2535</v>
      </c>
      <c r="B127" s="2">
        <f>C16+C18+C32+C52+C58+C92+C100+C108</f>
        <v>9375</v>
      </c>
      <c r="AB127" s="238"/>
      <c r="AC127" s="238"/>
      <c r="AD127" s="227"/>
      <c r="AF127" s="227"/>
      <c r="AG127" s="238"/>
      <c r="AH127" s="238"/>
      <c r="AI127" s="238"/>
      <c r="AJ127" s="227"/>
    </row>
    <row r="128" spans="1:36" x14ac:dyDescent="0.35">
      <c r="A128" t="s">
        <v>2534</v>
      </c>
      <c r="B128" s="2">
        <f>C34+C50+C68+C70+C88+C96+C10</f>
        <v>9553</v>
      </c>
    </row>
    <row r="129" spans="1:29" x14ac:dyDescent="0.35">
      <c r="A129" t="s">
        <v>2536</v>
      </c>
      <c r="B129" s="2">
        <f>C12+C22+C24+C56+C54+C106+C86</f>
        <v>5642</v>
      </c>
    </row>
    <row r="130" spans="1:29" x14ac:dyDescent="0.35">
      <c r="A130" t="s">
        <v>2727</v>
      </c>
      <c r="B130" s="2">
        <f>C104</f>
        <v>338</v>
      </c>
      <c r="AB130" s="238"/>
      <c r="AC130" s="238"/>
    </row>
    <row r="131" spans="1:29" x14ac:dyDescent="0.35">
      <c r="A131" t="s">
        <v>2574</v>
      </c>
      <c r="B131">
        <v>0</v>
      </c>
    </row>
    <row r="132" spans="1:29" x14ac:dyDescent="0.35">
      <c r="A132" t="s">
        <v>2573</v>
      </c>
      <c r="B132" s="2">
        <f>C98</f>
        <v>104</v>
      </c>
    </row>
    <row r="133" spans="1:29" x14ac:dyDescent="0.35">
      <c r="A133" t="s">
        <v>2575</v>
      </c>
      <c r="B133" s="2">
        <f>C30+C66</f>
        <v>2518</v>
      </c>
    </row>
    <row r="134" spans="1:29" x14ac:dyDescent="0.35">
      <c r="A134" t="s">
        <v>2594</v>
      </c>
      <c r="B134">
        <v>0</v>
      </c>
    </row>
    <row r="135" spans="1:29" x14ac:dyDescent="0.35">
      <c r="A135" t="s">
        <v>2576</v>
      </c>
      <c r="B135" s="2">
        <f>C28+C64+C102</f>
        <v>2758</v>
      </c>
    </row>
    <row r="136" spans="1:29" x14ac:dyDescent="0.35">
      <c r="A136" t="s">
        <v>2590</v>
      </c>
      <c r="B136">
        <v>0</v>
      </c>
    </row>
    <row r="137" spans="1:29" x14ac:dyDescent="0.35">
      <c r="A137" t="s">
        <v>2582</v>
      </c>
      <c r="B137">
        <v>0</v>
      </c>
    </row>
    <row r="138" spans="1:29" x14ac:dyDescent="0.35">
      <c r="A138" t="s">
        <v>2583</v>
      </c>
      <c r="B138">
        <v>109</v>
      </c>
    </row>
    <row r="139" spans="1:29" x14ac:dyDescent="0.35">
      <c r="A139" t="s">
        <v>2584</v>
      </c>
      <c r="B139">
        <v>0</v>
      </c>
    </row>
    <row r="140" spans="1:29" x14ac:dyDescent="0.35">
      <c r="A140" t="s">
        <v>2577</v>
      </c>
      <c r="B140">
        <v>0</v>
      </c>
    </row>
    <row r="141" spans="1:29" x14ac:dyDescent="0.35">
      <c r="A141" t="s">
        <v>2578</v>
      </c>
      <c r="B141">
        <v>0</v>
      </c>
    </row>
    <row r="142" spans="1:29" x14ac:dyDescent="0.35">
      <c r="A142" t="s">
        <v>2581</v>
      </c>
      <c r="B142">
        <v>0</v>
      </c>
    </row>
    <row r="143" spans="1:29" x14ac:dyDescent="0.35">
      <c r="A143" t="s">
        <v>2579</v>
      </c>
      <c r="B143">
        <v>0</v>
      </c>
    </row>
    <row r="144" spans="1:29" x14ac:dyDescent="0.35">
      <c r="A144" t="s">
        <v>2585</v>
      </c>
      <c r="B144">
        <v>0</v>
      </c>
    </row>
    <row r="145" spans="1:12" x14ac:dyDescent="0.35">
      <c r="A145" t="s">
        <v>2591</v>
      </c>
      <c r="B145">
        <v>0</v>
      </c>
    </row>
    <row r="146" spans="1:12" x14ac:dyDescent="0.35">
      <c r="A146" t="s">
        <v>2586</v>
      </c>
      <c r="B146" s="2">
        <f>C62</f>
        <v>958</v>
      </c>
    </row>
    <row r="147" spans="1:12" x14ac:dyDescent="0.35">
      <c r="A147" t="s">
        <v>2587</v>
      </c>
      <c r="B147">
        <v>0</v>
      </c>
    </row>
    <row r="148" spans="1:12" x14ac:dyDescent="0.35">
      <c r="A148" t="s">
        <v>2580</v>
      </c>
      <c r="B148">
        <v>0</v>
      </c>
    </row>
    <row r="149" spans="1:12" x14ac:dyDescent="0.35">
      <c r="A149" t="s">
        <v>2592</v>
      </c>
      <c r="B149">
        <v>0</v>
      </c>
    </row>
    <row r="150" spans="1:12" x14ac:dyDescent="0.35">
      <c r="A150" t="s">
        <v>2597</v>
      </c>
      <c r="B150">
        <v>0</v>
      </c>
    </row>
    <row r="151" spans="1:12" x14ac:dyDescent="0.35">
      <c r="A151" t="s">
        <v>2588</v>
      </c>
      <c r="B151">
        <v>0</v>
      </c>
    </row>
    <row r="152" spans="1:12" x14ac:dyDescent="0.35">
      <c r="A152" t="s">
        <v>2589</v>
      </c>
      <c r="B152">
        <v>0</v>
      </c>
    </row>
    <row r="153" spans="1:12" x14ac:dyDescent="0.35">
      <c r="A153" t="s">
        <v>2741</v>
      </c>
      <c r="B153" s="2">
        <f>C14+C20+C26+C94+C90</f>
        <v>2559</v>
      </c>
    </row>
    <row r="154" spans="1:12" x14ac:dyDescent="0.35">
      <c r="B154" s="2">
        <f>SUM(B127:B153)</f>
        <v>33914</v>
      </c>
    </row>
    <row r="156" spans="1:12" x14ac:dyDescent="0.35">
      <c r="A156" s="2"/>
      <c r="B156" s="2"/>
      <c r="C156" s="2"/>
      <c r="D156" s="2"/>
      <c r="E156" s="2"/>
      <c r="F156" s="2"/>
      <c r="G156" s="2"/>
      <c r="H156" s="239" t="s">
        <v>2648</v>
      </c>
      <c r="I156" s="2"/>
      <c r="J156" s="2"/>
      <c r="K156" s="2"/>
      <c r="L156" s="239" t="s">
        <v>2649</v>
      </c>
    </row>
    <row r="157" spans="1:12" x14ac:dyDescent="0.35">
      <c r="D157" s="240" t="s">
        <v>2529</v>
      </c>
      <c r="E157" s="240" t="s">
        <v>2650</v>
      </c>
      <c r="F157" s="240" t="s">
        <v>2651</v>
      </c>
      <c r="G157" s="240" t="s">
        <v>2650</v>
      </c>
      <c r="H157" s="240" t="s">
        <v>2652</v>
      </c>
      <c r="I157" s="240" t="s">
        <v>2653</v>
      </c>
      <c r="J157" s="240" t="s">
        <v>2649</v>
      </c>
      <c r="K157" s="240" t="s">
        <v>2654</v>
      </c>
      <c r="L157" s="240" t="s">
        <v>2652</v>
      </c>
    </row>
    <row r="158" spans="1:12" x14ac:dyDescent="0.35">
      <c r="D158" s="240" t="s">
        <v>2655</v>
      </c>
      <c r="E158" s="240" t="s">
        <v>2655</v>
      </c>
      <c r="F158" s="240" t="s">
        <v>2652</v>
      </c>
      <c r="G158" s="240" t="s">
        <v>2656</v>
      </c>
      <c r="H158" s="240" t="s">
        <v>2656</v>
      </c>
      <c r="I158" s="240" t="s">
        <v>2655</v>
      </c>
      <c r="J158" s="240" t="s">
        <v>2652</v>
      </c>
      <c r="K158" s="240" t="s">
        <v>2656</v>
      </c>
      <c r="L158" s="240" t="s">
        <v>2656</v>
      </c>
    </row>
    <row r="159" spans="1:12" x14ac:dyDescent="0.35">
      <c r="A159" s="238">
        <f>SUMIFS($C$10:$C$284, $X$10:$X$284, B159)</f>
        <v>0</v>
      </c>
      <c r="B159" t="s">
        <v>2657</v>
      </c>
      <c r="C159" t="s">
        <v>2535</v>
      </c>
      <c r="D159" s="241">
        <f>E159+I159</f>
        <v>0</v>
      </c>
      <c r="E159" s="238">
        <f>COUNTIFS($X$10:$X$283, B159,$B$10:$B$283,"F")</f>
        <v>0</v>
      </c>
      <c r="F159" s="242">
        <f t="shared" ref="F159:F185" si="3">IFERROR(E159/D159,0)</f>
        <v>0</v>
      </c>
      <c r="G159">
        <f>COUNTIFS($X$10:$X$283, B159,$B$10:$B$283,"F",$Z$10:$Z$283,"Elected")</f>
        <v>0</v>
      </c>
      <c r="H159" s="243">
        <f>IFERROR(G159/D159,0)</f>
        <v>0</v>
      </c>
      <c r="I159" s="244">
        <f>COUNTIFS($X$10:$X$283, B159,$B$10:$B$283,"M")</f>
        <v>0</v>
      </c>
      <c r="J159" s="242">
        <f>IFERROR(I159/D159,0)</f>
        <v>0</v>
      </c>
      <c r="K159">
        <f>COUNTIFS($X$10:$X$283, B159,$B$10:$B$283,"M",$Z$10:$Z$283,"Elected")</f>
        <v>0</v>
      </c>
      <c r="L159" s="242">
        <f>IFERROR(K159/D159,0)</f>
        <v>0</v>
      </c>
    </row>
    <row r="160" spans="1:12" x14ac:dyDescent="0.35">
      <c r="A160" s="238">
        <f t="shared" ref="A160:A184" si="4">SUMIFS($C$10:$C$284, $X$10:$X$284, B160)</f>
        <v>0</v>
      </c>
      <c r="B160" t="s">
        <v>2658</v>
      </c>
      <c r="C160" t="s">
        <v>2534</v>
      </c>
      <c r="D160" s="241">
        <f t="shared" ref="D160:D185" si="5">E160+I160</f>
        <v>0</v>
      </c>
      <c r="E160" s="238">
        <f t="shared" ref="E160:E185" si="6">COUNTIFS($X$10:$X$283, B160,$B$10:$B$283,"F")</f>
        <v>0</v>
      </c>
      <c r="F160" s="242">
        <f t="shared" si="3"/>
        <v>0</v>
      </c>
      <c r="G160">
        <f t="shared" ref="G160:G185" si="7">COUNTIFS($X$10:$X$283, B160,$B$10:$B$283,"F",$Z$10:$Z$283,"Elected")</f>
        <v>0</v>
      </c>
      <c r="H160" s="243">
        <f t="shared" ref="H160:H185" si="8">IFERROR(G160/D160,0)</f>
        <v>0</v>
      </c>
      <c r="I160" s="244">
        <f t="shared" ref="I160:I185" si="9">COUNTIFS($X$10:$X$283, B160,$B$10:$B$283,"M")</f>
        <v>0</v>
      </c>
      <c r="J160" s="242">
        <f t="shared" ref="J160:J185" si="10">IFERROR(I160/D160,0)</f>
        <v>0</v>
      </c>
      <c r="K160">
        <f t="shared" ref="K160:K185" si="11">COUNTIFS($X$10:$X$283, B160,$B$10:$B$283,"M",$Z$10:$Z$283,"Elected")</f>
        <v>0</v>
      </c>
      <c r="L160" s="242">
        <f t="shared" ref="L160:L185" si="12">IFERROR(K160/D160,0)</f>
        <v>0</v>
      </c>
    </row>
    <row r="161" spans="1:12" x14ac:dyDescent="0.35">
      <c r="A161" s="238">
        <f t="shared" si="4"/>
        <v>0</v>
      </c>
      <c r="B161" t="s">
        <v>2659</v>
      </c>
      <c r="C161" t="s">
        <v>2536</v>
      </c>
      <c r="D161" s="241">
        <f t="shared" si="5"/>
        <v>0</v>
      </c>
      <c r="E161" s="238">
        <f t="shared" si="6"/>
        <v>0</v>
      </c>
      <c r="F161" s="242">
        <f t="shared" si="3"/>
        <v>0</v>
      </c>
      <c r="G161">
        <f t="shared" si="7"/>
        <v>0</v>
      </c>
      <c r="H161" s="243">
        <f t="shared" si="8"/>
        <v>0</v>
      </c>
      <c r="I161" s="244">
        <f t="shared" si="9"/>
        <v>0</v>
      </c>
      <c r="J161" s="242">
        <f t="shared" si="10"/>
        <v>0</v>
      </c>
      <c r="K161">
        <f t="shared" si="11"/>
        <v>0</v>
      </c>
      <c r="L161" s="242">
        <f t="shared" si="12"/>
        <v>0</v>
      </c>
    </row>
    <row r="162" spans="1:12" x14ac:dyDescent="0.35">
      <c r="A162" s="238">
        <f>SUMIFS($C$10:$C$284, $X$10:$X$284, B162)</f>
        <v>0</v>
      </c>
      <c r="B162" t="s">
        <v>2661</v>
      </c>
      <c r="C162" t="s">
        <v>2727</v>
      </c>
      <c r="D162" s="241">
        <f t="shared" si="5"/>
        <v>0</v>
      </c>
      <c r="E162" s="238">
        <f t="shared" si="6"/>
        <v>0</v>
      </c>
      <c r="F162" s="242">
        <f t="shared" si="3"/>
        <v>0</v>
      </c>
      <c r="G162">
        <f t="shared" si="7"/>
        <v>0</v>
      </c>
      <c r="H162" s="243">
        <f t="shared" si="8"/>
        <v>0</v>
      </c>
      <c r="I162" s="244">
        <f t="shared" si="9"/>
        <v>0</v>
      </c>
      <c r="J162" s="242">
        <f t="shared" si="10"/>
        <v>0</v>
      </c>
      <c r="K162">
        <f t="shared" si="11"/>
        <v>0</v>
      </c>
      <c r="L162" s="242">
        <f t="shared" si="12"/>
        <v>0</v>
      </c>
    </row>
    <row r="163" spans="1:12" x14ac:dyDescent="0.35">
      <c r="A163" s="238">
        <f t="shared" si="4"/>
        <v>0</v>
      </c>
      <c r="B163" t="s">
        <v>2663</v>
      </c>
      <c r="C163" t="s">
        <v>2574</v>
      </c>
      <c r="D163" s="241">
        <f t="shared" si="5"/>
        <v>0</v>
      </c>
      <c r="E163" s="238">
        <f t="shared" si="6"/>
        <v>0</v>
      </c>
      <c r="F163" s="242">
        <f t="shared" si="3"/>
        <v>0</v>
      </c>
      <c r="G163">
        <f t="shared" si="7"/>
        <v>0</v>
      </c>
      <c r="H163" s="243">
        <f t="shared" si="8"/>
        <v>0</v>
      </c>
      <c r="I163" s="244">
        <f t="shared" si="9"/>
        <v>0</v>
      </c>
      <c r="J163" s="242">
        <f t="shared" si="10"/>
        <v>0</v>
      </c>
      <c r="K163">
        <f t="shared" si="11"/>
        <v>0</v>
      </c>
      <c r="L163" s="242">
        <f t="shared" si="12"/>
        <v>0</v>
      </c>
    </row>
    <row r="164" spans="1:12" x14ac:dyDescent="0.35">
      <c r="A164" s="238">
        <f t="shared" si="4"/>
        <v>0</v>
      </c>
      <c r="B164" t="s">
        <v>2689</v>
      </c>
      <c r="C164" t="s">
        <v>2573</v>
      </c>
      <c r="D164" s="241">
        <f t="shared" si="5"/>
        <v>0</v>
      </c>
      <c r="E164" s="238">
        <f t="shared" si="6"/>
        <v>0</v>
      </c>
      <c r="F164" s="242">
        <f t="shared" si="3"/>
        <v>0</v>
      </c>
      <c r="G164">
        <f t="shared" si="7"/>
        <v>0</v>
      </c>
      <c r="H164" s="243">
        <f t="shared" si="8"/>
        <v>0</v>
      </c>
      <c r="I164" s="244">
        <f t="shared" si="9"/>
        <v>0</v>
      </c>
      <c r="J164" s="242">
        <f t="shared" si="10"/>
        <v>0</v>
      </c>
      <c r="K164">
        <f t="shared" si="11"/>
        <v>0</v>
      </c>
      <c r="L164" s="242">
        <f t="shared" si="12"/>
        <v>0</v>
      </c>
    </row>
    <row r="165" spans="1:12" x14ac:dyDescent="0.35">
      <c r="A165" s="238">
        <f t="shared" si="4"/>
        <v>0</v>
      </c>
      <c r="B165" t="s">
        <v>2662</v>
      </c>
      <c r="C165" t="s">
        <v>2575</v>
      </c>
      <c r="D165" s="241">
        <f t="shared" si="5"/>
        <v>0</v>
      </c>
      <c r="E165" s="238">
        <f t="shared" si="6"/>
        <v>0</v>
      </c>
      <c r="F165" s="242">
        <f t="shared" si="3"/>
        <v>0</v>
      </c>
      <c r="G165">
        <f t="shared" si="7"/>
        <v>0</v>
      </c>
      <c r="H165" s="243">
        <f t="shared" si="8"/>
        <v>0</v>
      </c>
      <c r="I165" s="244">
        <f t="shared" si="9"/>
        <v>0</v>
      </c>
      <c r="J165" s="242">
        <f t="shared" si="10"/>
        <v>0</v>
      </c>
      <c r="K165">
        <f t="shared" si="11"/>
        <v>0</v>
      </c>
      <c r="L165" s="242">
        <f t="shared" si="12"/>
        <v>0</v>
      </c>
    </row>
    <row r="166" spans="1:12" x14ac:dyDescent="0.35">
      <c r="A166" s="238">
        <f t="shared" si="4"/>
        <v>0</v>
      </c>
      <c r="B166" t="s">
        <v>2660</v>
      </c>
      <c r="C166" t="s">
        <v>2594</v>
      </c>
      <c r="D166" s="241">
        <f t="shared" si="5"/>
        <v>0</v>
      </c>
      <c r="E166" s="238">
        <f t="shared" si="6"/>
        <v>0</v>
      </c>
      <c r="F166" s="242">
        <f t="shared" si="3"/>
        <v>0</v>
      </c>
      <c r="G166">
        <f t="shared" si="7"/>
        <v>0</v>
      </c>
      <c r="H166" s="243">
        <f t="shared" si="8"/>
        <v>0</v>
      </c>
      <c r="I166" s="244">
        <f t="shared" si="9"/>
        <v>0</v>
      </c>
      <c r="J166" s="242">
        <f t="shared" si="10"/>
        <v>0</v>
      </c>
      <c r="K166">
        <f t="shared" si="11"/>
        <v>0</v>
      </c>
      <c r="L166" s="242">
        <f t="shared" si="12"/>
        <v>0</v>
      </c>
    </row>
    <row r="167" spans="1:12" x14ac:dyDescent="0.35">
      <c r="A167" s="238">
        <f t="shared" si="4"/>
        <v>0</v>
      </c>
      <c r="B167" t="s">
        <v>2688</v>
      </c>
      <c r="C167" t="s">
        <v>2576</v>
      </c>
      <c r="D167" s="241">
        <f t="shared" si="5"/>
        <v>0</v>
      </c>
      <c r="E167" s="238">
        <f t="shared" si="6"/>
        <v>0</v>
      </c>
      <c r="F167" s="242">
        <f t="shared" si="3"/>
        <v>0</v>
      </c>
      <c r="G167">
        <f t="shared" si="7"/>
        <v>0</v>
      </c>
      <c r="H167" s="243">
        <f t="shared" si="8"/>
        <v>0</v>
      </c>
      <c r="I167" s="244">
        <f t="shared" si="9"/>
        <v>0</v>
      </c>
      <c r="J167" s="242">
        <f t="shared" si="10"/>
        <v>0</v>
      </c>
      <c r="K167">
        <f t="shared" si="11"/>
        <v>0</v>
      </c>
      <c r="L167" s="242">
        <f t="shared" si="12"/>
        <v>0</v>
      </c>
    </row>
    <row r="168" spans="1:12" x14ac:dyDescent="0.35">
      <c r="A168" s="238">
        <f t="shared" si="4"/>
        <v>0</v>
      </c>
      <c r="C168" t="s">
        <v>2590</v>
      </c>
      <c r="D168" s="241">
        <f t="shared" si="5"/>
        <v>0</v>
      </c>
      <c r="E168" s="238">
        <f t="shared" si="6"/>
        <v>0</v>
      </c>
      <c r="F168" s="242">
        <f t="shared" si="3"/>
        <v>0</v>
      </c>
      <c r="G168">
        <f t="shared" si="7"/>
        <v>0</v>
      </c>
      <c r="H168" s="243">
        <f t="shared" si="8"/>
        <v>0</v>
      </c>
      <c r="I168" s="244">
        <f t="shared" si="9"/>
        <v>0</v>
      </c>
      <c r="J168" s="242">
        <f t="shared" si="10"/>
        <v>0</v>
      </c>
      <c r="K168">
        <f t="shared" si="11"/>
        <v>0</v>
      </c>
      <c r="L168" s="242">
        <f t="shared" si="12"/>
        <v>0</v>
      </c>
    </row>
    <row r="169" spans="1:12" x14ac:dyDescent="0.35">
      <c r="A169" s="238">
        <f t="shared" si="4"/>
        <v>0</v>
      </c>
      <c r="B169" t="s">
        <v>2671</v>
      </c>
      <c r="C169" t="s">
        <v>2582</v>
      </c>
      <c r="D169" s="241">
        <f t="shared" si="5"/>
        <v>0</v>
      </c>
      <c r="E169" s="238">
        <f t="shared" si="6"/>
        <v>0</v>
      </c>
      <c r="F169" s="242">
        <f t="shared" si="3"/>
        <v>0</v>
      </c>
      <c r="G169">
        <f t="shared" si="7"/>
        <v>0</v>
      </c>
      <c r="H169" s="243">
        <f t="shared" si="8"/>
        <v>0</v>
      </c>
      <c r="I169" s="244">
        <f t="shared" si="9"/>
        <v>0</v>
      </c>
      <c r="J169" s="242">
        <f t="shared" si="10"/>
        <v>0</v>
      </c>
      <c r="K169">
        <f t="shared" si="11"/>
        <v>0</v>
      </c>
      <c r="L169" s="242">
        <f t="shared" si="12"/>
        <v>0</v>
      </c>
    </row>
    <row r="170" spans="1:12" x14ac:dyDescent="0.35">
      <c r="A170" s="238">
        <f t="shared" si="4"/>
        <v>0</v>
      </c>
      <c r="B170" t="s">
        <v>2665</v>
      </c>
      <c r="C170" t="s">
        <v>2598</v>
      </c>
      <c r="D170" s="241">
        <f t="shared" si="5"/>
        <v>0</v>
      </c>
      <c r="E170" s="238">
        <f t="shared" si="6"/>
        <v>0</v>
      </c>
      <c r="F170" s="242">
        <f t="shared" si="3"/>
        <v>0</v>
      </c>
      <c r="G170">
        <f t="shared" si="7"/>
        <v>0</v>
      </c>
      <c r="H170" s="243">
        <f t="shared" si="8"/>
        <v>0</v>
      </c>
      <c r="I170" s="244">
        <f t="shared" si="9"/>
        <v>0</v>
      </c>
      <c r="J170" s="242">
        <f t="shared" si="10"/>
        <v>0</v>
      </c>
      <c r="K170">
        <f t="shared" si="11"/>
        <v>0</v>
      </c>
      <c r="L170" s="242">
        <f t="shared" si="12"/>
        <v>0</v>
      </c>
    </row>
    <row r="171" spans="1:12" x14ac:dyDescent="0.35">
      <c r="A171" s="238">
        <f t="shared" si="4"/>
        <v>0</v>
      </c>
      <c r="B171" t="s">
        <v>2666</v>
      </c>
      <c r="C171" t="s">
        <v>2584</v>
      </c>
      <c r="D171" s="241">
        <f t="shared" si="5"/>
        <v>0</v>
      </c>
      <c r="E171" s="238">
        <f t="shared" si="6"/>
        <v>0</v>
      </c>
      <c r="F171" s="242">
        <f t="shared" si="3"/>
        <v>0</v>
      </c>
      <c r="G171">
        <f t="shared" si="7"/>
        <v>0</v>
      </c>
      <c r="H171" s="243">
        <f t="shared" si="8"/>
        <v>0</v>
      </c>
      <c r="I171" s="244">
        <f t="shared" si="9"/>
        <v>0</v>
      </c>
      <c r="J171" s="242">
        <f t="shared" si="10"/>
        <v>0</v>
      </c>
      <c r="K171">
        <f t="shared" si="11"/>
        <v>0</v>
      </c>
      <c r="L171" s="242">
        <f t="shared" si="12"/>
        <v>0</v>
      </c>
    </row>
    <row r="172" spans="1:12" x14ac:dyDescent="0.35">
      <c r="A172" s="238">
        <f t="shared" si="4"/>
        <v>0</v>
      </c>
      <c r="B172" t="s">
        <v>2667</v>
      </c>
      <c r="C172" t="s">
        <v>2577</v>
      </c>
      <c r="D172" s="241">
        <f t="shared" si="5"/>
        <v>0</v>
      </c>
      <c r="E172" s="238">
        <f t="shared" si="6"/>
        <v>0</v>
      </c>
      <c r="F172" s="242">
        <f t="shared" si="3"/>
        <v>0</v>
      </c>
      <c r="G172">
        <f t="shared" si="7"/>
        <v>0</v>
      </c>
      <c r="H172" s="243">
        <f t="shared" si="8"/>
        <v>0</v>
      </c>
      <c r="I172" s="244">
        <f t="shared" si="9"/>
        <v>0</v>
      </c>
      <c r="J172" s="242">
        <f t="shared" si="10"/>
        <v>0</v>
      </c>
      <c r="K172">
        <f t="shared" si="11"/>
        <v>0</v>
      </c>
      <c r="L172" s="242">
        <f t="shared" si="12"/>
        <v>0</v>
      </c>
    </row>
    <row r="173" spans="1:12" x14ac:dyDescent="0.35">
      <c r="A173" s="238">
        <f t="shared" si="4"/>
        <v>0</v>
      </c>
      <c r="B173" t="s">
        <v>2670</v>
      </c>
      <c r="C173" t="s">
        <v>2578</v>
      </c>
      <c r="D173" s="241">
        <f t="shared" si="5"/>
        <v>0</v>
      </c>
      <c r="E173" s="238">
        <f t="shared" si="6"/>
        <v>0</v>
      </c>
      <c r="F173" s="242">
        <f t="shared" si="3"/>
        <v>0</v>
      </c>
      <c r="G173">
        <f t="shared" si="7"/>
        <v>0</v>
      </c>
      <c r="H173" s="243">
        <f t="shared" si="8"/>
        <v>0</v>
      </c>
      <c r="I173" s="244">
        <f t="shared" si="9"/>
        <v>0</v>
      </c>
      <c r="J173" s="242">
        <f t="shared" si="10"/>
        <v>0</v>
      </c>
      <c r="K173">
        <f t="shared" si="11"/>
        <v>0</v>
      </c>
      <c r="L173" s="242">
        <f t="shared" si="12"/>
        <v>0</v>
      </c>
    </row>
    <row r="174" spans="1:12" x14ac:dyDescent="0.35">
      <c r="A174" s="238">
        <f t="shared" si="4"/>
        <v>0</v>
      </c>
      <c r="C174" t="s">
        <v>2581</v>
      </c>
      <c r="D174" s="241">
        <f t="shared" si="5"/>
        <v>0</v>
      </c>
      <c r="E174" s="238">
        <f t="shared" si="6"/>
        <v>0</v>
      </c>
      <c r="F174" s="242">
        <f t="shared" si="3"/>
        <v>0</v>
      </c>
      <c r="G174">
        <f t="shared" si="7"/>
        <v>0</v>
      </c>
      <c r="H174" s="243">
        <f t="shared" si="8"/>
        <v>0</v>
      </c>
      <c r="I174" s="244">
        <f t="shared" si="9"/>
        <v>0</v>
      </c>
      <c r="J174" s="242">
        <f t="shared" si="10"/>
        <v>0</v>
      </c>
      <c r="K174">
        <f t="shared" si="11"/>
        <v>0</v>
      </c>
      <c r="L174" s="242">
        <f t="shared" si="12"/>
        <v>0</v>
      </c>
    </row>
    <row r="175" spans="1:12" x14ac:dyDescent="0.35">
      <c r="A175" s="238">
        <f t="shared" si="4"/>
        <v>0</v>
      </c>
      <c r="C175" t="s">
        <v>2579</v>
      </c>
      <c r="D175" s="241">
        <f t="shared" si="5"/>
        <v>0</v>
      </c>
      <c r="E175" s="238">
        <f t="shared" si="6"/>
        <v>0</v>
      </c>
      <c r="F175" s="242">
        <f t="shared" si="3"/>
        <v>0</v>
      </c>
      <c r="G175">
        <f t="shared" si="7"/>
        <v>0</v>
      </c>
      <c r="H175" s="243">
        <f t="shared" si="8"/>
        <v>0</v>
      </c>
      <c r="I175" s="244">
        <f t="shared" si="9"/>
        <v>0</v>
      </c>
      <c r="J175" s="242">
        <f t="shared" si="10"/>
        <v>0</v>
      </c>
      <c r="K175">
        <f t="shared" si="11"/>
        <v>0</v>
      </c>
      <c r="L175" s="242">
        <f t="shared" si="12"/>
        <v>0</v>
      </c>
    </row>
    <row r="176" spans="1:12" x14ac:dyDescent="0.35">
      <c r="A176" s="238">
        <f t="shared" si="4"/>
        <v>0</v>
      </c>
      <c r="B176" t="s">
        <v>2690</v>
      </c>
      <c r="C176" t="s">
        <v>2585</v>
      </c>
      <c r="D176" s="241">
        <f t="shared" si="5"/>
        <v>0</v>
      </c>
      <c r="E176" s="238">
        <f t="shared" si="6"/>
        <v>0</v>
      </c>
      <c r="F176" s="242">
        <f t="shared" si="3"/>
        <v>0</v>
      </c>
      <c r="G176">
        <f t="shared" si="7"/>
        <v>0</v>
      </c>
      <c r="H176" s="243">
        <f t="shared" si="8"/>
        <v>0</v>
      </c>
      <c r="I176" s="244">
        <f t="shared" si="9"/>
        <v>0</v>
      </c>
      <c r="J176" s="242">
        <f t="shared" si="10"/>
        <v>0</v>
      </c>
      <c r="K176">
        <f t="shared" si="11"/>
        <v>0</v>
      </c>
      <c r="L176" s="242">
        <f t="shared" si="12"/>
        <v>0</v>
      </c>
    </row>
    <row r="177" spans="1:12" x14ac:dyDescent="0.35">
      <c r="A177" s="238">
        <f t="shared" si="4"/>
        <v>0</v>
      </c>
      <c r="C177" t="s">
        <v>2591</v>
      </c>
      <c r="D177" s="241">
        <f t="shared" si="5"/>
        <v>0</v>
      </c>
      <c r="E177" s="238">
        <f t="shared" si="6"/>
        <v>0</v>
      </c>
      <c r="F177" s="242">
        <f t="shared" si="3"/>
        <v>0</v>
      </c>
      <c r="G177">
        <f t="shared" si="7"/>
        <v>0</v>
      </c>
      <c r="H177" s="243">
        <f t="shared" si="8"/>
        <v>0</v>
      </c>
      <c r="I177" s="244">
        <f t="shared" si="9"/>
        <v>0</v>
      </c>
      <c r="J177" s="242">
        <f t="shared" si="10"/>
        <v>0</v>
      </c>
      <c r="K177">
        <f t="shared" si="11"/>
        <v>0</v>
      </c>
      <c r="L177" s="242">
        <f t="shared" si="12"/>
        <v>0</v>
      </c>
    </row>
    <row r="178" spans="1:12" x14ac:dyDescent="0.35">
      <c r="A178" s="238">
        <f t="shared" si="4"/>
        <v>0</v>
      </c>
      <c r="B178" t="s">
        <v>2664</v>
      </c>
      <c r="C178" t="s">
        <v>2586</v>
      </c>
      <c r="D178" s="241">
        <f t="shared" si="5"/>
        <v>0</v>
      </c>
      <c r="E178" s="238">
        <f t="shared" si="6"/>
        <v>0</v>
      </c>
      <c r="F178" s="242">
        <f t="shared" si="3"/>
        <v>0</v>
      </c>
      <c r="G178">
        <f t="shared" si="7"/>
        <v>0</v>
      </c>
      <c r="H178" s="243">
        <f t="shared" si="8"/>
        <v>0</v>
      </c>
      <c r="I178" s="244">
        <f t="shared" si="9"/>
        <v>0</v>
      </c>
      <c r="J178" s="242">
        <f t="shared" si="10"/>
        <v>0</v>
      </c>
      <c r="K178">
        <f t="shared" si="11"/>
        <v>0</v>
      </c>
      <c r="L178" s="242">
        <f t="shared" si="12"/>
        <v>0</v>
      </c>
    </row>
    <row r="179" spans="1:12" x14ac:dyDescent="0.35">
      <c r="A179" s="238">
        <f t="shared" si="4"/>
        <v>0</v>
      </c>
      <c r="B179" t="s">
        <v>2669</v>
      </c>
      <c r="C179" t="s">
        <v>2587</v>
      </c>
      <c r="D179" s="241">
        <f>E179+I179</f>
        <v>0</v>
      </c>
      <c r="E179" s="238">
        <f t="shared" si="6"/>
        <v>0</v>
      </c>
      <c r="F179" s="242">
        <f t="shared" si="3"/>
        <v>0</v>
      </c>
      <c r="G179">
        <f t="shared" si="7"/>
        <v>0</v>
      </c>
      <c r="H179" s="243">
        <f t="shared" si="8"/>
        <v>0</v>
      </c>
      <c r="I179" s="244">
        <f t="shared" si="9"/>
        <v>0</v>
      </c>
      <c r="J179" s="242">
        <f t="shared" si="10"/>
        <v>0</v>
      </c>
      <c r="K179">
        <f t="shared" si="11"/>
        <v>0</v>
      </c>
      <c r="L179" s="242">
        <f t="shared" si="12"/>
        <v>0</v>
      </c>
    </row>
    <row r="180" spans="1:12" x14ac:dyDescent="0.35">
      <c r="A180" s="238">
        <f t="shared" si="4"/>
        <v>0</v>
      </c>
      <c r="B180" t="s">
        <v>2691</v>
      </c>
      <c r="C180" t="s">
        <v>2580</v>
      </c>
      <c r="D180" s="241">
        <f t="shared" si="5"/>
        <v>0</v>
      </c>
      <c r="E180" s="238">
        <f t="shared" si="6"/>
        <v>0</v>
      </c>
      <c r="F180" s="242">
        <f t="shared" si="3"/>
        <v>0</v>
      </c>
      <c r="G180">
        <f t="shared" si="7"/>
        <v>0</v>
      </c>
      <c r="H180" s="243">
        <f t="shared" si="8"/>
        <v>0</v>
      </c>
      <c r="I180" s="244">
        <f t="shared" si="9"/>
        <v>0</v>
      </c>
      <c r="J180" s="242">
        <f t="shared" si="10"/>
        <v>0</v>
      </c>
      <c r="K180">
        <f t="shared" si="11"/>
        <v>0</v>
      </c>
      <c r="L180" s="242">
        <f t="shared" si="12"/>
        <v>0</v>
      </c>
    </row>
    <row r="181" spans="1:12" x14ac:dyDescent="0.35">
      <c r="A181" s="238">
        <f t="shared" si="4"/>
        <v>0</v>
      </c>
      <c r="C181" t="s">
        <v>2592</v>
      </c>
      <c r="D181" s="241">
        <f t="shared" si="5"/>
        <v>0</v>
      </c>
      <c r="E181" s="238">
        <f t="shared" si="6"/>
        <v>0</v>
      </c>
      <c r="F181" s="242">
        <f t="shared" si="3"/>
        <v>0</v>
      </c>
      <c r="G181">
        <f t="shared" si="7"/>
        <v>0</v>
      </c>
      <c r="H181" s="243">
        <f t="shared" si="8"/>
        <v>0</v>
      </c>
      <c r="I181" s="244">
        <f t="shared" si="9"/>
        <v>0</v>
      </c>
      <c r="J181" s="242">
        <f t="shared" si="10"/>
        <v>0</v>
      </c>
      <c r="K181">
        <f t="shared" si="11"/>
        <v>0</v>
      </c>
      <c r="L181" s="242">
        <f t="shared" si="12"/>
        <v>0</v>
      </c>
    </row>
    <row r="182" spans="1:12" x14ac:dyDescent="0.35">
      <c r="A182" s="238">
        <f t="shared" si="4"/>
        <v>0</v>
      </c>
      <c r="C182" t="s">
        <v>2597</v>
      </c>
      <c r="D182" s="241">
        <f t="shared" si="5"/>
        <v>0</v>
      </c>
      <c r="E182" s="238">
        <f t="shared" si="6"/>
        <v>0</v>
      </c>
      <c r="F182" s="242">
        <f t="shared" si="3"/>
        <v>0</v>
      </c>
      <c r="G182">
        <f t="shared" si="7"/>
        <v>0</v>
      </c>
      <c r="H182" s="243">
        <f t="shared" si="8"/>
        <v>0</v>
      </c>
      <c r="I182" s="244">
        <f t="shared" si="9"/>
        <v>0</v>
      </c>
      <c r="J182" s="242">
        <f t="shared" si="10"/>
        <v>0</v>
      </c>
      <c r="K182">
        <f t="shared" si="11"/>
        <v>0</v>
      </c>
      <c r="L182" s="242">
        <f t="shared" si="12"/>
        <v>0</v>
      </c>
    </row>
    <row r="183" spans="1:12" x14ac:dyDescent="0.35">
      <c r="A183" s="238">
        <f t="shared" si="4"/>
        <v>0</v>
      </c>
      <c r="B183" t="s">
        <v>2668</v>
      </c>
      <c r="C183" t="s">
        <v>2588</v>
      </c>
      <c r="D183" s="241">
        <f t="shared" si="5"/>
        <v>0</v>
      </c>
      <c r="E183" s="238">
        <f t="shared" si="6"/>
        <v>0</v>
      </c>
      <c r="F183" s="242">
        <f t="shared" si="3"/>
        <v>0</v>
      </c>
      <c r="G183">
        <f t="shared" si="7"/>
        <v>0</v>
      </c>
      <c r="H183" s="243">
        <f t="shared" si="8"/>
        <v>0</v>
      </c>
      <c r="I183" s="244">
        <f t="shared" si="9"/>
        <v>0</v>
      </c>
      <c r="J183" s="242">
        <f t="shared" si="10"/>
        <v>0</v>
      </c>
      <c r="K183">
        <f t="shared" si="11"/>
        <v>0</v>
      </c>
      <c r="L183" s="242">
        <f t="shared" si="12"/>
        <v>0</v>
      </c>
    </row>
    <row r="184" spans="1:12" x14ac:dyDescent="0.35">
      <c r="A184" s="238">
        <f t="shared" si="4"/>
        <v>0</v>
      </c>
      <c r="B184" t="s">
        <v>2692</v>
      </c>
      <c r="C184" t="s">
        <v>2589</v>
      </c>
      <c r="D184" s="241">
        <f t="shared" si="5"/>
        <v>0</v>
      </c>
      <c r="E184" s="238">
        <f t="shared" si="6"/>
        <v>0</v>
      </c>
      <c r="F184" s="242">
        <f t="shared" si="3"/>
        <v>0</v>
      </c>
      <c r="G184">
        <f t="shared" si="7"/>
        <v>0</v>
      </c>
      <c r="H184" s="243">
        <f t="shared" si="8"/>
        <v>0</v>
      </c>
      <c r="I184" s="244">
        <f t="shared" si="9"/>
        <v>0</v>
      </c>
      <c r="J184" s="242">
        <f t="shared" si="10"/>
        <v>0</v>
      </c>
      <c r="K184">
        <f t="shared" si="11"/>
        <v>0</v>
      </c>
      <c r="L184" s="242">
        <f t="shared" si="12"/>
        <v>0</v>
      </c>
    </row>
    <row r="185" spans="1:12" x14ac:dyDescent="0.35">
      <c r="A185" s="238">
        <f>SUMIFS($C$10:$C$284, $X$10:$X$284, B185)</f>
        <v>0</v>
      </c>
      <c r="B185" t="s">
        <v>2672</v>
      </c>
      <c r="C185" t="s">
        <v>2530</v>
      </c>
      <c r="D185" s="241">
        <f t="shared" si="5"/>
        <v>0</v>
      </c>
      <c r="E185" s="238">
        <f t="shared" si="6"/>
        <v>0</v>
      </c>
      <c r="F185" s="242">
        <f t="shared" si="3"/>
        <v>0</v>
      </c>
      <c r="G185">
        <f t="shared" si="7"/>
        <v>0</v>
      </c>
      <c r="H185" s="243">
        <f t="shared" si="8"/>
        <v>0</v>
      </c>
      <c r="I185" s="244">
        <f t="shared" si="9"/>
        <v>0</v>
      </c>
      <c r="J185" s="242">
        <f t="shared" si="10"/>
        <v>0</v>
      </c>
      <c r="K185">
        <f t="shared" si="11"/>
        <v>0</v>
      </c>
      <c r="L185" s="242">
        <f t="shared" si="12"/>
        <v>0</v>
      </c>
    </row>
    <row r="186" spans="1:12" x14ac:dyDescent="0.35">
      <c r="A186" s="238">
        <f>SUM(A159:A185)</f>
        <v>0</v>
      </c>
      <c r="B186" s="238"/>
      <c r="D186" s="241">
        <f>SUM(D159:D185)</f>
        <v>0</v>
      </c>
      <c r="E186" s="238">
        <f>SUM(E159:E185)</f>
        <v>0</v>
      </c>
      <c r="G186">
        <f>SUM(G159:G185)</f>
        <v>0</v>
      </c>
      <c r="I186" s="244">
        <f>SUM(I159:I185)</f>
        <v>0</v>
      </c>
      <c r="K186">
        <f>SUM(K159:K185)</f>
        <v>0</v>
      </c>
    </row>
    <row r="187" spans="1:12" ht="15" thickBot="1" x14ac:dyDescent="0.4"/>
    <row r="188" spans="1:12" x14ac:dyDescent="0.35">
      <c r="C188" s="245" t="s">
        <v>2673</v>
      </c>
      <c r="D188" s="246"/>
      <c r="E188" s="247">
        <f>E186+I186</f>
        <v>0</v>
      </c>
      <c r="F188" s="246" t="s">
        <v>2674</v>
      </c>
      <c r="G188" s="248"/>
      <c r="H188" s="248"/>
      <c r="I188" s="245" t="s">
        <v>2675</v>
      </c>
      <c r="J188" s="246" t="s">
        <v>2676</v>
      </c>
      <c r="K188" s="249">
        <f>K186</f>
        <v>0</v>
      </c>
    </row>
    <row r="189" spans="1:12" ht="15" thickBot="1" x14ac:dyDescent="0.4">
      <c r="C189" s="250" t="s">
        <v>2677</v>
      </c>
      <c r="D189" s="251" t="e">
        <f>LEFT(MID(#REF!,FIND("(",#REF!)+1,LEN(#REF!)),FIND(")",MID(#REF!,FIND("(",#REF!)+1,LEN(#REF!)))-1)</f>
        <v>#REF!</v>
      </c>
      <c r="E189" s="251">
        <f>AJ159</f>
        <v>0</v>
      </c>
      <c r="F189" s="251" t="s">
        <v>2678</v>
      </c>
      <c r="G189" s="252"/>
      <c r="H189" s="252"/>
      <c r="I189" s="253"/>
      <c r="J189" s="240" t="s">
        <v>2679</v>
      </c>
      <c r="K189" s="254">
        <f>G186</f>
        <v>0</v>
      </c>
    </row>
    <row r="190" spans="1:12" ht="15" thickBot="1" x14ac:dyDescent="0.4">
      <c r="I190" s="250"/>
      <c r="J190" s="251" t="s">
        <v>2680</v>
      </c>
      <c r="K190" s="255">
        <f>SUM(K188:K189)</f>
        <v>0</v>
      </c>
    </row>
  </sheetData>
  <mergeCells count="126">
    <mergeCell ref="A108:A109"/>
    <mergeCell ref="B108:B109"/>
    <mergeCell ref="C108:C109"/>
    <mergeCell ref="A110:A111"/>
    <mergeCell ref="B110:B111"/>
    <mergeCell ref="C110:C111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96:A97"/>
    <mergeCell ref="B96:B97"/>
    <mergeCell ref="C96:C97"/>
    <mergeCell ref="A98:A99"/>
    <mergeCell ref="B98:B99"/>
    <mergeCell ref="C98:C99"/>
    <mergeCell ref="A92:A93"/>
    <mergeCell ref="B92:B93"/>
    <mergeCell ref="C92:C93"/>
    <mergeCell ref="A94:A95"/>
    <mergeCell ref="B94:B95"/>
    <mergeCell ref="C94:C95"/>
    <mergeCell ref="A88:A89"/>
    <mergeCell ref="B88:B89"/>
    <mergeCell ref="C88:C89"/>
    <mergeCell ref="A90:A91"/>
    <mergeCell ref="B90:B91"/>
    <mergeCell ref="C90:C91"/>
    <mergeCell ref="A84:A85"/>
    <mergeCell ref="B84:B85"/>
    <mergeCell ref="C84:C85"/>
    <mergeCell ref="A86:A87"/>
    <mergeCell ref="B86:B87"/>
    <mergeCell ref="C86:C87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54:A55"/>
    <mergeCell ref="B54:B55"/>
    <mergeCell ref="C54:C55"/>
    <mergeCell ref="A56:A57"/>
    <mergeCell ref="B56:B57"/>
    <mergeCell ref="C56:C57"/>
    <mergeCell ref="A50:A51"/>
    <mergeCell ref="B50:B51"/>
    <mergeCell ref="C50:C51"/>
    <mergeCell ref="A52:A53"/>
    <mergeCell ref="B52:B53"/>
    <mergeCell ref="C52:C53"/>
    <mergeCell ref="A36:A37"/>
    <mergeCell ref="B36:B37"/>
    <mergeCell ref="C36:C37"/>
    <mergeCell ref="A48:A49"/>
    <mergeCell ref="B48:B49"/>
    <mergeCell ref="C48:C4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260"/>
  <sheetViews>
    <sheetView zoomScale="80" zoomScaleNormal="85" workbookViewId="0">
      <selection activeCell="X138" sqref="X138:AP205"/>
    </sheetView>
  </sheetViews>
  <sheetFormatPr defaultRowHeight="14.5" x14ac:dyDescent="0.35"/>
  <cols>
    <col min="1" max="1" width="54.453125" bestFit="1" customWidth="1"/>
    <col min="3" max="3" width="31.81640625" bestFit="1" customWidth="1"/>
    <col min="20" max="25" width="8.81640625"/>
    <col min="27" max="27" width="8.81640625"/>
    <col min="34" max="34" width="13.26953125" bestFit="1" customWidth="1"/>
    <col min="35" max="35" width="20.5429687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0"/>
      <c r="Z7" s="240"/>
      <c r="AA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0"/>
      <c r="Z8" s="240"/>
      <c r="AA8" s="240"/>
      <c r="AM8" s="238"/>
      <c r="AP8" s="241"/>
      <c r="AQ8" s="238"/>
      <c r="AR8" s="242"/>
      <c r="AT8" s="243"/>
      <c r="AU8" s="244"/>
      <c r="AV8" s="242"/>
      <c r="AX8" s="242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X9" s="256"/>
      <c r="Y9" s="240"/>
      <c r="Z9" s="240"/>
      <c r="AA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123</v>
      </c>
      <c r="B10" s="339" t="s">
        <v>31</v>
      </c>
      <c r="C10" s="340">
        <v>1168</v>
      </c>
      <c r="D10" s="1">
        <v>65</v>
      </c>
      <c r="E10" s="1">
        <v>3</v>
      </c>
      <c r="F10" s="1">
        <v>86</v>
      </c>
      <c r="G10" s="1">
        <v>61</v>
      </c>
      <c r="H10" s="1">
        <v>39</v>
      </c>
      <c r="I10" s="1">
        <v>2</v>
      </c>
      <c r="J10" s="1">
        <v>78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1168</v>
      </c>
      <c r="D11" s="2">
        <v>1233</v>
      </c>
      <c r="E11" s="2">
        <v>1236</v>
      </c>
      <c r="F11" s="2">
        <v>1322</v>
      </c>
      <c r="G11" s="2">
        <v>1383</v>
      </c>
      <c r="H11" s="2">
        <v>1422</v>
      </c>
      <c r="I11" s="2">
        <v>1424</v>
      </c>
      <c r="J11" s="2">
        <v>1502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124</v>
      </c>
      <c r="B12" s="339" t="s">
        <v>31</v>
      </c>
      <c r="C12" s="340">
        <v>1192</v>
      </c>
      <c r="D12" s="1">
        <v>74</v>
      </c>
      <c r="E12" s="1">
        <v>1</v>
      </c>
      <c r="F12" s="1">
        <v>23</v>
      </c>
      <c r="G12" s="1">
        <v>30</v>
      </c>
      <c r="H12" s="1">
        <v>26</v>
      </c>
      <c r="I12" s="1">
        <v>4</v>
      </c>
      <c r="J12" s="1">
        <v>54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1192</v>
      </c>
      <c r="D13" s="2">
        <v>1266</v>
      </c>
      <c r="E13" s="2">
        <v>1267</v>
      </c>
      <c r="F13" s="2">
        <v>1290</v>
      </c>
      <c r="G13" s="2">
        <v>1320</v>
      </c>
      <c r="H13" s="2">
        <v>1346</v>
      </c>
      <c r="I13" s="2">
        <v>1350</v>
      </c>
      <c r="J13" s="2">
        <v>1404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125</v>
      </c>
      <c r="B14" s="339" t="s">
        <v>33</v>
      </c>
      <c r="C14" s="340">
        <v>1832</v>
      </c>
      <c r="D14" s="1">
        <v>-359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1832</v>
      </c>
      <c r="D15" s="2">
        <v>1473</v>
      </c>
      <c r="E15" s="2">
        <v>1473</v>
      </c>
      <c r="F15" s="2">
        <v>1473</v>
      </c>
      <c r="G15" s="2">
        <v>1473</v>
      </c>
      <c r="H15" s="2">
        <v>1473</v>
      </c>
      <c r="I15" s="2">
        <v>1473</v>
      </c>
      <c r="J15" s="2">
        <v>1473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2760</v>
      </c>
      <c r="B16" s="339" t="s">
        <v>31</v>
      </c>
      <c r="C16" s="340">
        <v>705</v>
      </c>
      <c r="D16" s="1">
        <v>11</v>
      </c>
      <c r="E16" s="1">
        <v>2</v>
      </c>
      <c r="F16" s="1">
        <v>45</v>
      </c>
      <c r="G16" s="1">
        <v>70</v>
      </c>
      <c r="H16" s="1">
        <v>40</v>
      </c>
      <c r="I16" s="1">
        <v>0</v>
      </c>
      <c r="J16" s="1">
        <v>240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705</v>
      </c>
      <c r="D17" s="2">
        <v>716</v>
      </c>
      <c r="E17" s="2">
        <v>718</v>
      </c>
      <c r="F17" s="2">
        <v>763</v>
      </c>
      <c r="G17" s="2">
        <v>833</v>
      </c>
      <c r="H17" s="2">
        <v>873</v>
      </c>
      <c r="I17" s="2">
        <v>873</v>
      </c>
      <c r="J17" s="2">
        <v>1113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126</v>
      </c>
      <c r="B18" s="339" t="s">
        <v>33</v>
      </c>
      <c r="C18" s="340">
        <v>1191</v>
      </c>
      <c r="D18" s="1">
        <v>24</v>
      </c>
      <c r="E18" s="1">
        <v>5</v>
      </c>
      <c r="F18" s="1">
        <v>35</v>
      </c>
      <c r="G18" s="1">
        <v>34</v>
      </c>
      <c r="H18" s="1">
        <v>49</v>
      </c>
      <c r="I18" s="1">
        <v>0</v>
      </c>
      <c r="J18" s="1">
        <v>132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1191</v>
      </c>
      <c r="D19" s="2">
        <v>1215</v>
      </c>
      <c r="E19" s="2">
        <v>1220</v>
      </c>
      <c r="F19" s="2">
        <v>1255</v>
      </c>
      <c r="G19" s="2">
        <v>1289</v>
      </c>
      <c r="H19" s="2">
        <v>1338</v>
      </c>
      <c r="I19" s="2">
        <v>1338</v>
      </c>
      <c r="J19" s="2">
        <v>1470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127</v>
      </c>
      <c r="B20" s="339" t="s">
        <v>31</v>
      </c>
      <c r="C20" s="340">
        <v>1434</v>
      </c>
      <c r="D20" s="1">
        <v>51</v>
      </c>
      <c r="E20" s="1">
        <v>0</v>
      </c>
      <c r="F20" s="1">
        <v>0</v>
      </c>
      <c r="G20" s="1">
        <v>0</v>
      </c>
      <c r="H20" s="1">
        <v>0</v>
      </c>
      <c r="I20" s="1">
        <v>-12</v>
      </c>
      <c r="J20" s="1">
        <v>0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1434</v>
      </c>
      <c r="D21" s="2">
        <v>1485</v>
      </c>
      <c r="E21" s="2">
        <v>1485</v>
      </c>
      <c r="F21" s="2">
        <v>1485</v>
      </c>
      <c r="G21" s="2">
        <v>1485</v>
      </c>
      <c r="H21" s="2">
        <v>1485</v>
      </c>
      <c r="I21" s="2">
        <v>1473</v>
      </c>
      <c r="J21" s="2">
        <v>1473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2764</v>
      </c>
      <c r="B22" s="339" t="s">
        <v>33</v>
      </c>
      <c r="C22" s="340">
        <v>399</v>
      </c>
      <c r="D22" s="1">
        <v>7</v>
      </c>
      <c r="E22" s="1">
        <v>27</v>
      </c>
      <c r="F22" s="1">
        <v>54</v>
      </c>
      <c r="G22" s="1">
        <v>40</v>
      </c>
      <c r="H22" s="1">
        <v>-527</v>
      </c>
      <c r="I22" s="1">
        <v>0</v>
      </c>
      <c r="J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399</v>
      </c>
      <c r="D23" s="2">
        <v>406</v>
      </c>
      <c r="E23" s="2">
        <v>433</v>
      </c>
      <c r="F23" s="2">
        <v>487</v>
      </c>
      <c r="G23" s="2">
        <v>527</v>
      </c>
      <c r="H23" s="2">
        <v>0</v>
      </c>
      <c r="I23" s="2">
        <v>0</v>
      </c>
      <c r="J23" s="2">
        <v>0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2765</v>
      </c>
      <c r="B24" s="339" t="s">
        <v>33</v>
      </c>
      <c r="C24" s="340">
        <v>68</v>
      </c>
      <c r="D24" s="1">
        <v>2</v>
      </c>
      <c r="E24" s="1">
        <v>-70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68</v>
      </c>
      <c r="D25" s="2">
        <v>70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2766</v>
      </c>
      <c r="B26" s="339" t="s">
        <v>31</v>
      </c>
      <c r="C26" s="340">
        <v>396</v>
      </c>
      <c r="D26" s="1">
        <v>7</v>
      </c>
      <c r="E26" s="1">
        <v>7</v>
      </c>
      <c r="F26" s="1">
        <v>-410</v>
      </c>
      <c r="G26" s="1">
        <v>0</v>
      </c>
      <c r="H26" s="1">
        <v>0</v>
      </c>
      <c r="I26" s="1">
        <v>0</v>
      </c>
      <c r="J26" s="1">
        <v>0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396</v>
      </c>
      <c r="D27" s="2">
        <v>403</v>
      </c>
      <c r="E27" s="2">
        <v>410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128</v>
      </c>
      <c r="B28" s="339" t="s">
        <v>33</v>
      </c>
      <c r="C28" s="340">
        <v>1332</v>
      </c>
      <c r="D28" s="1">
        <v>31</v>
      </c>
      <c r="E28" s="1">
        <v>6</v>
      </c>
      <c r="F28" s="1">
        <v>20</v>
      </c>
      <c r="G28" s="1">
        <v>40</v>
      </c>
      <c r="H28" s="1">
        <v>34</v>
      </c>
      <c r="I28" s="1">
        <v>4</v>
      </c>
      <c r="J28" s="1">
        <v>70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1332</v>
      </c>
      <c r="D29" s="2">
        <v>1363</v>
      </c>
      <c r="E29" s="2">
        <v>1369</v>
      </c>
      <c r="F29" s="2">
        <v>1389</v>
      </c>
      <c r="G29" s="2">
        <v>1429</v>
      </c>
      <c r="H29" s="2">
        <v>1463</v>
      </c>
      <c r="I29" s="2">
        <v>1467</v>
      </c>
      <c r="J29" s="2">
        <v>1537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129</v>
      </c>
      <c r="B30" s="339" t="s">
        <v>33</v>
      </c>
      <c r="C30" s="340">
        <v>1038</v>
      </c>
      <c r="D30" s="1">
        <v>68</v>
      </c>
      <c r="E30" s="1">
        <v>5</v>
      </c>
      <c r="F30" s="1">
        <v>16</v>
      </c>
      <c r="G30" s="1">
        <v>34</v>
      </c>
      <c r="H30" s="1">
        <v>45</v>
      </c>
      <c r="I30" s="1">
        <v>1</v>
      </c>
      <c r="J30" s="1">
        <v>64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1038</v>
      </c>
      <c r="D31" s="2">
        <v>1106</v>
      </c>
      <c r="E31" s="2">
        <v>1111</v>
      </c>
      <c r="F31" s="2">
        <v>1127</v>
      </c>
      <c r="G31" s="2">
        <v>1161</v>
      </c>
      <c r="H31" s="2">
        <v>1206</v>
      </c>
      <c r="I31" s="2">
        <v>1207</v>
      </c>
      <c r="J31" s="2">
        <v>1271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2758</v>
      </c>
      <c r="B32" s="339" t="s">
        <v>33</v>
      </c>
      <c r="C32" s="340">
        <v>423</v>
      </c>
      <c r="D32" s="1">
        <v>11</v>
      </c>
      <c r="E32" s="1">
        <v>1</v>
      </c>
      <c r="F32" s="1">
        <v>36</v>
      </c>
      <c r="G32" s="1">
        <v>-471</v>
      </c>
      <c r="H32" s="1">
        <v>0</v>
      </c>
      <c r="I32" s="1">
        <v>0</v>
      </c>
      <c r="J32" s="1">
        <v>0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423</v>
      </c>
      <c r="D33" s="2">
        <v>434</v>
      </c>
      <c r="E33" s="2">
        <v>435</v>
      </c>
      <c r="F33" s="2">
        <v>471</v>
      </c>
      <c r="G33" s="2">
        <v>0</v>
      </c>
      <c r="H33" s="2">
        <v>0</v>
      </c>
      <c r="I33" s="2">
        <v>0</v>
      </c>
      <c r="J33" s="2">
        <v>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130</v>
      </c>
      <c r="B34" s="339" t="s">
        <v>31</v>
      </c>
      <c r="C34" s="340">
        <v>598</v>
      </c>
      <c r="D34" s="1">
        <v>8</v>
      </c>
      <c r="E34" s="1">
        <v>1</v>
      </c>
      <c r="F34" s="1">
        <v>32</v>
      </c>
      <c r="G34" s="1">
        <v>96</v>
      </c>
      <c r="H34" s="1">
        <v>87</v>
      </c>
      <c r="I34" s="1">
        <v>1</v>
      </c>
      <c r="J34" s="1">
        <v>-823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598</v>
      </c>
      <c r="D35" s="2">
        <v>606</v>
      </c>
      <c r="E35" s="2">
        <v>607</v>
      </c>
      <c r="F35" s="2">
        <v>639</v>
      </c>
      <c r="G35" s="2">
        <v>735</v>
      </c>
      <c r="H35" s="2">
        <v>822</v>
      </c>
      <c r="I35" s="2">
        <v>823</v>
      </c>
      <c r="J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J36" si="0">(E10+E12+E14+E16+E18+E20+E22+E24+E26+E28+E30+E32+E34)*(-1)</f>
        <v>12</v>
      </c>
      <c r="F36" s="1">
        <f t="shared" si="0"/>
        <v>63</v>
      </c>
      <c r="G36" s="1">
        <f t="shared" si="0"/>
        <v>66</v>
      </c>
      <c r="H36" s="1">
        <f t="shared" si="0"/>
        <v>207</v>
      </c>
      <c r="I36" s="1">
        <f t="shared" si="0"/>
        <v>0</v>
      </c>
      <c r="J36" s="1">
        <f t="shared" si="0"/>
        <v>185</v>
      </c>
    </row>
    <row r="37" spans="1:50" x14ac:dyDescent="0.35">
      <c r="A37" s="339" t="s">
        <v>0</v>
      </c>
      <c r="B37" s="339" t="s">
        <v>0</v>
      </c>
      <c r="C37" s="340">
        <v>0</v>
      </c>
      <c r="D37" s="2">
        <v>0</v>
      </c>
      <c r="E37" s="288">
        <v>12</v>
      </c>
      <c r="F37" s="288">
        <v>75</v>
      </c>
      <c r="G37" s="288">
        <v>141</v>
      </c>
      <c r="H37" s="288">
        <v>348</v>
      </c>
      <c r="I37" s="288">
        <v>348</v>
      </c>
      <c r="J37" s="288">
        <v>533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t="s">
        <v>48</v>
      </c>
      <c r="B38" t="s">
        <v>0</v>
      </c>
      <c r="C38" s="2">
        <v>11776</v>
      </c>
      <c r="D38" s="2">
        <v>11776</v>
      </c>
      <c r="E38" s="2">
        <v>11776</v>
      </c>
      <c r="F38" s="2">
        <v>11776</v>
      </c>
      <c r="G38" s="2">
        <v>11776</v>
      </c>
      <c r="H38" s="2">
        <v>11776</v>
      </c>
      <c r="I38" s="2">
        <v>11776</v>
      </c>
      <c r="J38" s="2">
        <v>11776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U39" s="250"/>
      <c r="AV39" s="251"/>
      <c r="AW39" s="255"/>
    </row>
    <row r="42" spans="1:50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</row>
    <row r="43" spans="1:50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</row>
    <row r="44" spans="1:5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</row>
    <row r="45" spans="1:50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50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50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37" x14ac:dyDescent="0.35">
      <c r="A49" s="339" t="s">
        <v>131</v>
      </c>
      <c r="B49" s="339" t="s">
        <v>2</v>
      </c>
      <c r="C49" s="339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</row>
    <row r="50" spans="1:37" x14ac:dyDescent="0.35">
      <c r="A50" s="339" t="s">
        <v>0</v>
      </c>
      <c r="B50" s="339" t="s">
        <v>0</v>
      </c>
      <c r="C50" s="339" t="s">
        <v>17</v>
      </c>
      <c r="D50" t="s">
        <v>132</v>
      </c>
      <c r="E50" t="s">
        <v>133</v>
      </c>
      <c r="F50" t="s">
        <v>134</v>
      </c>
      <c r="G50" t="s">
        <v>135</v>
      </c>
      <c r="H50" t="s">
        <v>136</v>
      </c>
    </row>
    <row r="51" spans="1:37" x14ac:dyDescent="0.35">
      <c r="A51" s="339" t="s">
        <v>137</v>
      </c>
      <c r="B51" s="339" t="s">
        <v>33</v>
      </c>
      <c r="C51" s="340">
        <v>1794</v>
      </c>
      <c r="D51" s="1">
        <v>107</v>
      </c>
      <c r="E51" s="1">
        <v>-85</v>
      </c>
      <c r="F51" s="1">
        <v>0</v>
      </c>
      <c r="G51" s="1">
        <v>0</v>
      </c>
      <c r="H51" s="1">
        <v>0</v>
      </c>
      <c r="AC51" s="238"/>
      <c r="AD51" s="238"/>
      <c r="AE51" s="227"/>
      <c r="AG51" s="227"/>
      <c r="AH51" s="238"/>
      <c r="AK51" s="227"/>
    </row>
    <row r="52" spans="1:37" x14ac:dyDescent="0.35">
      <c r="A52" s="339" t="s">
        <v>0</v>
      </c>
      <c r="B52" s="339" t="s">
        <v>0</v>
      </c>
      <c r="C52" s="340">
        <v>1794</v>
      </c>
      <c r="D52" s="2">
        <v>1901</v>
      </c>
      <c r="E52" s="2">
        <v>1816</v>
      </c>
      <c r="F52" s="2">
        <v>1816</v>
      </c>
      <c r="G52" s="2">
        <v>1816</v>
      </c>
      <c r="H52" s="2">
        <v>1816</v>
      </c>
    </row>
    <row r="53" spans="1:37" x14ac:dyDescent="0.35">
      <c r="A53" s="339" t="s">
        <v>3699</v>
      </c>
      <c r="B53" s="339" t="s">
        <v>33</v>
      </c>
      <c r="C53" s="340">
        <v>1150</v>
      </c>
      <c r="D53" s="1">
        <v>53</v>
      </c>
      <c r="E53" s="1">
        <v>20</v>
      </c>
      <c r="F53" s="1">
        <v>49</v>
      </c>
      <c r="G53" s="1">
        <v>74</v>
      </c>
      <c r="H53" s="1">
        <v>90</v>
      </c>
    </row>
    <row r="54" spans="1:37" x14ac:dyDescent="0.35">
      <c r="A54" s="339" t="s">
        <v>0</v>
      </c>
      <c r="B54" s="339" t="s">
        <v>0</v>
      </c>
      <c r="C54" s="340">
        <v>1150</v>
      </c>
      <c r="D54" s="2">
        <v>1203</v>
      </c>
      <c r="E54" s="2">
        <v>1223</v>
      </c>
      <c r="F54" s="2">
        <v>1272</v>
      </c>
      <c r="G54" s="2">
        <v>1346</v>
      </c>
      <c r="H54" s="2">
        <v>1436</v>
      </c>
    </row>
    <row r="55" spans="1:37" x14ac:dyDescent="0.35">
      <c r="A55" s="339" t="s">
        <v>138</v>
      </c>
      <c r="B55" s="339" t="s">
        <v>33</v>
      </c>
      <c r="C55" s="340">
        <v>1594</v>
      </c>
      <c r="D55" s="1">
        <v>43</v>
      </c>
      <c r="E55" s="1">
        <v>22</v>
      </c>
      <c r="F55" s="1">
        <v>14</v>
      </c>
      <c r="G55" s="1">
        <v>34</v>
      </c>
      <c r="H55" s="1">
        <v>72</v>
      </c>
    </row>
    <row r="56" spans="1:37" x14ac:dyDescent="0.35">
      <c r="A56" s="339" t="s">
        <v>0</v>
      </c>
      <c r="B56" s="339" t="s">
        <v>0</v>
      </c>
      <c r="C56" s="340">
        <v>1594</v>
      </c>
      <c r="D56" s="2">
        <v>1637</v>
      </c>
      <c r="E56" s="2">
        <v>1659</v>
      </c>
      <c r="F56" s="2">
        <v>1673</v>
      </c>
      <c r="G56" s="2">
        <v>1707</v>
      </c>
      <c r="H56" s="2">
        <v>1779</v>
      </c>
    </row>
    <row r="57" spans="1:37" x14ac:dyDescent="0.35">
      <c r="A57" s="339" t="s">
        <v>139</v>
      </c>
      <c r="B57" s="339" t="s">
        <v>33</v>
      </c>
      <c r="C57" s="340">
        <v>127</v>
      </c>
      <c r="D57" s="1">
        <v>2</v>
      </c>
      <c r="E57" s="1">
        <v>1</v>
      </c>
      <c r="F57" s="1">
        <v>-130</v>
      </c>
      <c r="G57" s="1">
        <v>0</v>
      </c>
      <c r="H57" s="1">
        <v>0</v>
      </c>
    </row>
    <row r="58" spans="1:37" x14ac:dyDescent="0.35">
      <c r="A58" s="339" t="s">
        <v>0</v>
      </c>
      <c r="B58" s="339" t="s">
        <v>0</v>
      </c>
      <c r="C58" s="340">
        <v>127</v>
      </c>
      <c r="D58" s="2">
        <v>129</v>
      </c>
      <c r="E58" s="2">
        <v>130</v>
      </c>
      <c r="F58" s="2">
        <v>0</v>
      </c>
      <c r="G58" s="2">
        <v>0</v>
      </c>
      <c r="H58" s="2">
        <v>0</v>
      </c>
    </row>
    <row r="59" spans="1:37" x14ac:dyDescent="0.35">
      <c r="A59" s="339" t="s">
        <v>2767</v>
      </c>
      <c r="B59" s="339" t="s">
        <v>31</v>
      </c>
      <c r="C59" s="340">
        <v>234</v>
      </c>
      <c r="D59" s="1">
        <v>17</v>
      </c>
      <c r="E59" s="1">
        <v>2</v>
      </c>
      <c r="F59" s="1">
        <v>80</v>
      </c>
      <c r="G59" s="1">
        <v>68</v>
      </c>
      <c r="H59" s="1">
        <v>-401</v>
      </c>
    </row>
    <row r="60" spans="1:37" x14ac:dyDescent="0.35">
      <c r="A60" s="339" t="s">
        <v>0</v>
      </c>
      <c r="B60" s="339" t="s">
        <v>0</v>
      </c>
      <c r="C60" s="340">
        <v>234</v>
      </c>
      <c r="D60" s="2">
        <v>251</v>
      </c>
      <c r="E60" s="2">
        <v>253</v>
      </c>
      <c r="F60" s="2">
        <v>333</v>
      </c>
      <c r="G60" s="2">
        <v>401</v>
      </c>
      <c r="H60" s="2">
        <v>0</v>
      </c>
    </row>
    <row r="61" spans="1:37" x14ac:dyDescent="0.35">
      <c r="A61" s="339" t="s">
        <v>140</v>
      </c>
      <c r="B61" s="339" t="s">
        <v>33</v>
      </c>
      <c r="C61" s="340">
        <v>273</v>
      </c>
      <c r="D61" s="1">
        <v>11</v>
      </c>
      <c r="E61" s="1">
        <v>2</v>
      </c>
      <c r="F61" s="1">
        <v>21</v>
      </c>
      <c r="G61" s="1">
        <v>-307</v>
      </c>
      <c r="H61" s="1">
        <v>0</v>
      </c>
    </row>
    <row r="62" spans="1:37" x14ac:dyDescent="0.35">
      <c r="A62" s="339" t="s">
        <v>0</v>
      </c>
      <c r="B62" s="339" t="s">
        <v>0</v>
      </c>
      <c r="C62" s="340">
        <v>273</v>
      </c>
      <c r="D62" s="2">
        <v>284</v>
      </c>
      <c r="E62" s="2">
        <v>286</v>
      </c>
      <c r="F62" s="2">
        <v>307</v>
      </c>
      <c r="G62" s="2">
        <v>0</v>
      </c>
      <c r="H62" s="2">
        <v>0</v>
      </c>
    </row>
    <row r="63" spans="1:37" x14ac:dyDescent="0.35">
      <c r="A63" s="339" t="s">
        <v>141</v>
      </c>
      <c r="B63" s="339" t="s">
        <v>33</v>
      </c>
      <c r="C63" s="340">
        <v>2244</v>
      </c>
      <c r="D63" s="1">
        <v>-428</v>
      </c>
      <c r="E63" s="1">
        <v>0</v>
      </c>
      <c r="F63" s="1">
        <v>0</v>
      </c>
      <c r="G63" s="1">
        <v>0</v>
      </c>
      <c r="H63" s="1">
        <v>0</v>
      </c>
    </row>
    <row r="64" spans="1:37" x14ac:dyDescent="0.35">
      <c r="A64" s="339" t="s">
        <v>0</v>
      </c>
      <c r="B64" s="339" t="s">
        <v>0</v>
      </c>
      <c r="C64" s="340">
        <v>2244</v>
      </c>
      <c r="D64" s="2">
        <v>1816</v>
      </c>
      <c r="E64" s="2">
        <v>1816</v>
      </c>
      <c r="F64" s="2">
        <v>1816</v>
      </c>
      <c r="G64" s="2">
        <v>1816</v>
      </c>
      <c r="H64" s="2">
        <v>1816</v>
      </c>
    </row>
    <row r="65" spans="1:8" x14ac:dyDescent="0.35">
      <c r="A65" s="339" t="s">
        <v>142</v>
      </c>
      <c r="B65" s="339" t="s">
        <v>33</v>
      </c>
      <c r="C65" s="340">
        <v>1569</v>
      </c>
      <c r="D65" s="1">
        <v>189</v>
      </c>
      <c r="E65" s="1">
        <v>31</v>
      </c>
      <c r="F65" s="1">
        <v>18</v>
      </c>
      <c r="G65" s="1">
        <v>39</v>
      </c>
      <c r="H65" s="1">
        <v>0</v>
      </c>
    </row>
    <row r="66" spans="1:8" x14ac:dyDescent="0.35">
      <c r="A66" s="339" t="s">
        <v>0</v>
      </c>
      <c r="B66" s="339" t="s">
        <v>0</v>
      </c>
      <c r="C66" s="340">
        <v>1569</v>
      </c>
      <c r="D66" s="2">
        <v>1758</v>
      </c>
      <c r="E66" s="2">
        <v>1789</v>
      </c>
      <c r="F66" s="2">
        <v>1807</v>
      </c>
      <c r="G66" s="2">
        <v>1846</v>
      </c>
      <c r="H66" s="2">
        <v>1846</v>
      </c>
    </row>
    <row r="67" spans="1:8" x14ac:dyDescent="0.35">
      <c r="A67" s="339" t="s">
        <v>2759</v>
      </c>
      <c r="B67" s="339" t="s">
        <v>33</v>
      </c>
      <c r="C67" s="340">
        <v>92</v>
      </c>
      <c r="D67" s="1">
        <v>6</v>
      </c>
      <c r="E67" s="1">
        <v>2</v>
      </c>
      <c r="F67" s="1">
        <v>-100</v>
      </c>
      <c r="G67" s="1">
        <v>0</v>
      </c>
      <c r="H67" s="1">
        <v>0</v>
      </c>
    </row>
    <row r="68" spans="1:8" x14ac:dyDescent="0.35">
      <c r="A68" s="339" t="s">
        <v>0</v>
      </c>
      <c r="B68" s="339" t="s">
        <v>0</v>
      </c>
      <c r="C68" s="340">
        <v>92</v>
      </c>
      <c r="D68" s="2">
        <v>98</v>
      </c>
      <c r="E68" s="2">
        <v>100</v>
      </c>
      <c r="F68" s="2">
        <v>0</v>
      </c>
      <c r="G68" s="2">
        <v>0</v>
      </c>
      <c r="H68" s="2">
        <v>0</v>
      </c>
    </row>
    <row r="69" spans="1:8" x14ac:dyDescent="0.35">
      <c r="A69" s="339" t="s">
        <v>47</v>
      </c>
      <c r="B69" s="339" t="s">
        <v>0</v>
      </c>
      <c r="C69" s="341">
        <v>0</v>
      </c>
      <c r="D69" s="1">
        <f>(D51+D53+D55+D57+D59+D61+D63+D65+D67)*(-1)</f>
        <v>0</v>
      </c>
      <c r="E69" s="1">
        <f t="shared" ref="E69:H69" si="1">(E51+E53+E55+E57+E59+E61+E63+E65+E67)*(-1)</f>
        <v>5</v>
      </c>
      <c r="F69" s="1">
        <f t="shared" si="1"/>
        <v>48</v>
      </c>
      <c r="G69" s="1">
        <f t="shared" si="1"/>
        <v>92</v>
      </c>
      <c r="H69" s="1">
        <f t="shared" si="1"/>
        <v>239</v>
      </c>
    </row>
    <row r="70" spans="1:8" x14ac:dyDescent="0.35">
      <c r="A70" s="339" t="s">
        <v>0</v>
      </c>
      <c r="B70" s="339" t="s">
        <v>0</v>
      </c>
      <c r="C70" s="340">
        <v>0</v>
      </c>
      <c r="D70" s="2">
        <v>0</v>
      </c>
      <c r="E70" s="2">
        <v>5</v>
      </c>
      <c r="F70" s="288">
        <v>53</v>
      </c>
      <c r="G70" s="288">
        <v>145</v>
      </c>
      <c r="H70" s="288">
        <v>384</v>
      </c>
    </row>
    <row r="71" spans="1:8" x14ac:dyDescent="0.35">
      <c r="A71" t="s">
        <v>48</v>
      </c>
      <c r="B71" t="s">
        <v>0</v>
      </c>
      <c r="C71" s="2">
        <v>9077</v>
      </c>
      <c r="D71" s="2">
        <v>9077</v>
      </c>
      <c r="E71" s="2">
        <v>9077</v>
      </c>
      <c r="F71" s="2">
        <v>9077</v>
      </c>
      <c r="G71" s="2">
        <v>9077</v>
      </c>
      <c r="H71" s="2">
        <v>9077</v>
      </c>
    </row>
    <row r="75" spans="1:8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</row>
    <row r="76" spans="1:8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</row>
    <row r="77" spans="1:8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</row>
    <row r="78" spans="1:8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</row>
    <row r="79" spans="1:8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</row>
    <row r="80" spans="1:8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37" x14ac:dyDescent="0.35">
      <c r="A82" s="339" t="s">
        <v>131</v>
      </c>
      <c r="B82" s="339" t="s">
        <v>2</v>
      </c>
      <c r="C82" s="339" t="s">
        <v>3</v>
      </c>
      <c r="D82" t="s">
        <v>4</v>
      </c>
      <c r="E82" t="s">
        <v>5</v>
      </c>
      <c r="F82" t="s">
        <v>6</v>
      </c>
      <c r="G82" t="s">
        <v>7</v>
      </c>
      <c r="H82" t="s">
        <v>8</v>
      </c>
    </row>
    <row r="83" spans="1:37" x14ac:dyDescent="0.35">
      <c r="A83" s="339" t="s">
        <v>0</v>
      </c>
      <c r="B83" s="339" t="s">
        <v>0</v>
      </c>
      <c r="C83" s="339" t="s">
        <v>17</v>
      </c>
      <c r="D83" t="s">
        <v>143</v>
      </c>
      <c r="E83" t="s">
        <v>144</v>
      </c>
      <c r="F83" t="s">
        <v>145</v>
      </c>
      <c r="G83" t="s">
        <v>146</v>
      </c>
      <c r="H83" t="s">
        <v>147</v>
      </c>
    </row>
    <row r="84" spans="1:37" x14ac:dyDescent="0.35">
      <c r="A84" s="339" t="s">
        <v>148</v>
      </c>
      <c r="B84" s="339" t="s">
        <v>33</v>
      </c>
      <c r="C84" s="340">
        <v>1049</v>
      </c>
      <c r="D84" s="1">
        <v>273</v>
      </c>
      <c r="E84" s="1">
        <v>53</v>
      </c>
      <c r="F84" s="1">
        <v>39</v>
      </c>
      <c r="G84" s="1">
        <v>30</v>
      </c>
      <c r="H84" s="1">
        <v>251</v>
      </c>
      <c r="AC84" s="238"/>
      <c r="AD84" s="238"/>
      <c r="AE84" s="227"/>
      <c r="AG84" s="227"/>
      <c r="AH84" s="238"/>
      <c r="AK84" s="227"/>
    </row>
    <row r="85" spans="1:37" x14ac:dyDescent="0.35">
      <c r="A85" s="339" t="s">
        <v>0</v>
      </c>
      <c r="B85" s="339" t="s">
        <v>0</v>
      </c>
      <c r="C85" s="340">
        <v>1049</v>
      </c>
      <c r="D85" s="2">
        <v>1322</v>
      </c>
      <c r="E85" s="2">
        <v>1375</v>
      </c>
      <c r="F85" s="2">
        <v>1414</v>
      </c>
      <c r="G85" s="2">
        <v>1444</v>
      </c>
      <c r="H85" s="2">
        <v>1695</v>
      </c>
    </row>
    <row r="86" spans="1:37" x14ac:dyDescent="0.35">
      <c r="A86" s="339" t="s">
        <v>149</v>
      </c>
      <c r="B86" s="339" t="s">
        <v>31</v>
      </c>
      <c r="C86" s="340">
        <v>379</v>
      </c>
      <c r="D86" s="1">
        <v>23</v>
      </c>
      <c r="E86" s="1">
        <v>3</v>
      </c>
      <c r="F86" s="1">
        <v>36</v>
      </c>
      <c r="G86" s="1">
        <v>-441</v>
      </c>
      <c r="H86" s="1">
        <v>0</v>
      </c>
    </row>
    <row r="87" spans="1:37" x14ac:dyDescent="0.35">
      <c r="A87" s="339" t="s">
        <v>0</v>
      </c>
      <c r="B87" s="339" t="s">
        <v>0</v>
      </c>
      <c r="C87" s="340">
        <v>379</v>
      </c>
      <c r="D87" s="2">
        <v>402</v>
      </c>
      <c r="E87" s="2">
        <v>405</v>
      </c>
      <c r="F87" s="2">
        <v>441</v>
      </c>
      <c r="G87" s="2">
        <v>0</v>
      </c>
      <c r="H87" s="2">
        <v>0</v>
      </c>
    </row>
    <row r="88" spans="1:37" x14ac:dyDescent="0.35">
      <c r="A88" s="339" t="s">
        <v>150</v>
      </c>
      <c r="B88" s="339" t="s">
        <v>33</v>
      </c>
      <c r="C88" s="340">
        <v>2819</v>
      </c>
      <c r="D88" s="1">
        <v>-1084</v>
      </c>
      <c r="E88" s="1">
        <v>0</v>
      </c>
      <c r="F88" s="1">
        <v>0</v>
      </c>
      <c r="G88" s="1">
        <v>0</v>
      </c>
      <c r="H88" s="1">
        <v>0</v>
      </c>
    </row>
    <row r="89" spans="1:37" x14ac:dyDescent="0.35">
      <c r="A89" s="339" t="s">
        <v>0</v>
      </c>
      <c r="B89" s="339" t="s">
        <v>0</v>
      </c>
      <c r="C89" s="340">
        <v>2819</v>
      </c>
      <c r="D89" s="2">
        <v>1735</v>
      </c>
      <c r="E89" s="2">
        <v>1735</v>
      </c>
      <c r="F89" s="2">
        <v>1735</v>
      </c>
      <c r="G89" s="2">
        <v>1735</v>
      </c>
      <c r="H89" s="2">
        <v>1735</v>
      </c>
    </row>
    <row r="90" spans="1:37" x14ac:dyDescent="0.35">
      <c r="A90" s="339" t="s">
        <v>2761</v>
      </c>
      <c r="B90" s="339" t="s">
        <v>31</v>
      </c>
      <c r="C90" s="340">
        <v>347</v>
      </c>
      <c r="D90" s="1">
        <v>19</v>
      </c>
      <c r="E90" s="1">
        <v>4</v>
      </c>
      <c r="F90" s="1">
        <v>-370</v>
      </c>
      <c r="G90" s="1">
        <v>0</v>
      </c>
      <c r="H90" s="1">
        <v>0</v>
      </c>
    </row>
    <row r="91" spans="1:37" x14ac:dyDescent="0.35">
      <c r="A91" s="339" t="s">
        <v>0</v>
      </c>
      <c r="B91" s="339" t="s">
        <v>0</v>
      </c>
      <c r="C91" s="340">
        <v>347</v>
      </c>
      <c r="D91" s="2">
        <v>366</v>
      </c>
      <c r="E91" s="2">
        <v>370</v>
      </c>
      <c r="F91" s="2">
        <v>0</v>
      </c>
      <c r="G91" s="2">
        <v>0</v>
      </c>
      <c r="H91" s="2">
        <v>0</v>
      </c>
    </row>
    <row r="92" spans="1:37" x14ac:dyDescent="0.35">
      <c r="A92" s="339" t="s">
        <v>151</v>
      </c>
      <c r="B92" s="339" t="s">
        <v>33</v>
      </c>
      <c r="C92" s="340">
        <v>1599</v>
      </c>
      <c r="D92" s="1">
        <v>309</v>
      </c>
      <c r="E92" s="1">
        <v>-173</v>
      </c>
      <c r="F92" s="1">
        <v>0</v>
      </c>
      <c r="G92" s="1">
        <v>0</v>
      </c>
      <c r="H92" s="1">
        <v>0</v>
      </c>
    </row>
    <row r="93" spans="1:37" x14ac:dyDescent="0.35">
      <c r="A93" s="339" t="s">
        <v>0</v>
      </c>
      <c r="B93" s="339" t="s">
        <v>0</v>
      </c>
      <c r="C93" s="340">
        <v>1599</v>
      </c>
      <c r="D93" s="2">
        <v>1908</v>
      </c>
      <c r="E93" s="2">
        <v>1735</v>
      </c>
      <c r="F93" s="2">
        <v>1735</v>
      </c>
      <c r="G93" s="2">
        <v>1735</v>
      </c>
      <c r="H93" s="2">
        <v>1735</v>
      </c>
    </row>
    <row r="94" spans="1:37" x14ac:dyDescent="0.35">
      <c r="A94" s="339" t="s">
        <v>152</v>
      </c>
      <c r="B94" s="339" t="s">
        <v>31</v>
      </c>
      <c r="C94" s="340">
        <v>613</v>
      </c>
      <c r="D94" s="1">
        <v>45</v>
      </c>
      <c r="E94" s="1">
        <v>11</v>
      </c>
      <c r="F94" s="1">
        <v>207</v>
      </c>
      <c r="G94" s="1">
        <v>174</v>
      </c>
      <c r="H94" s="1">
        <v>-1050</v>
      </c>
    </row>
    <row r="95" spans="1:37" x14ac:dyDescent="0.35">
      <c r="A95" s="339" t="s">
        <v>0</v>
      </c>
      <c r="B95" s="339" t="s">
        <v>0</v>
      </c>
      <c r="C95" s="340">
        <v>613</v>
      </c>
      <c r="D95" s="2">
        <v>658</v>
      </c>
      <c r="E95" s="2">
        <v>669</v>
      </c>
      <c r="F95" s="2">
        <v>876</v>
      </c>
      <c r="G95" s="2">
        <v>1050</v>
      </c>
      <c r="H95" s="2">
        <v>0</v>
      </c>
    </row>
    <row r="96" spans="1:37" x14ac:dyDescent="0.35">
      <c r="A96" s="339" t="s">
        <v>2754</v>
      </c>
      <c r="B96" s="339" t="s">
        <v>33</v>
      </c>
      <c r="C96" s="340">
        <v>860</v>
      </c>
      <c r="D96" s="1">
        <v>98</v>
      </c>
      <c r="E96" s="1">
        <v>25</v>
      </c>
      <c r="F96" s="1">
        <v>33</v>
      </c>
      <c r="G96" s="1">
        <v>89</v>
      </c>
      <c r="H96" s="1">
        <v>230</v>
      </c>
    </row>
    <row r="97" spans="1:12" x14ac:dyDescent="0.35">
      <c r="A97" s="339" t="s">
        <v>0</v>
      </c>
      <c r="B97" s="339" t="s">
        <v>0</v>
      </c>
      <c r="C97" s="340">
        <v>860</v>
      </c>
      <c r="D97" s="2">
        <v>958</v>
      </c>
      <c r="E97" s="2">
        <v>983</v>
      </c>
      <c r="F97" s="2">
        <v>1016</v>
      </c>
      <c r="G97" s="2">
        <v>1105</v>
      </c>
      <c r="H97" s="2">
        <v>1335</v>
      </c>
    </row>
    <row r="98" spans="1:12" x14ac:dyDescent="0.35">
      <c r="A98" s="339" t="s">
        <v>153</v>
      </c>
      <c r="B98" s="339" t="s">
        <v>33</v>
      </c>
      <c r="C98" s="340">
        <v>1263</v>
      </c>
      <c r="D98" s="1">
        <v>102</v>
      </c>
      <c r="E98" s="1">
        <v>28</v>
      </c>
      <c r="F98" s="1">
        <v>24</v>
      </c>
      <c r="G98" s="1">
        <v>33</v>
      </c>
      <c r="H98" s="1">
        <v>127</v>
      </c>
    </row>
    <row r="99" spans="1:12" x14ac:dyDescent="0.35">
      <c r="A99" s="339" t="s">
        <v>0</v>
      </c>
      <c r="B99" s="339" t="s">
        <v>0</v>
      </c>
      <c r="C99" s="340">
        <v>1263</v>
      </c>
      <c r="D99" s="2">
        <v>1365</v>
      </c>
      <c r="E99" s="2">
        <v>1393</v>
      </c>
      <c r="F99" s="2">
        <v>1417</v>
      </c>
      <c r="G99" s="2">
        <v>1450</v>
      </c>
      <c r="H99" s="2">
        <v>1577</v>
      </c>
    </row>
    <row r="100" spans="1:12" x14ac:dyDescent="0.35">
      <c r="A100" s="339" t="s">
        <v>154</v>
      </c>
      <c r="B100" s="339" t="s">
        <v>33</v>
      </c>
      <c r="C100" s="340">
        <v>1475</v>
      </c>
      <c r="D100" s="1">
        <v>215</v>
      </c>
      <c r="E100" s="1">
        <v>49</v>
      </c>
      <c r="F100" s="1">
        <v>0</v>
      </c>
      <c r="G100" s="1">
        <v>0</v>
      </c>
      <c r="H100" s="1">
        <v>0</v>
      </c>
    </row>
    <row r="101" spans="1:12" x14ac:dyDescent="0.35">
      <c r="A101" s="339" t="s">
        <v>0</v>
      </c>
      <c r="B101" s="339" t="s">
        <v>0</v>
      </c>
      <c r="C101" s="340">
        <v>1475</v>
      </c>
      <c r="D101" s="2">
        <v>1690</v>
      </c>
      <c r="E101" s="2">
        <v>1739</v>
      </c>
      <c r="F101" s="2">
        <v>1739</v>
      </c>
      <c r="G101" s="2">
        <v>1739</v>
      </c>
      <c r="H101" s="2">
        <v>1739</v>
      </c>
    </row>
    <row r="102" spans="1:12" x14ac:dyDescent="0.35">
      <c r="A102" s="339" t="s">
        <v>47</v>
      </c>
      <c r="B102" s="339" t="s">
        <v>0</v>
      </c>
      <c r="C102" s="341">
        <v>0</v>
      </c>
      <c r="D102" s="1">
        <f>(D84+D86+D88+D90+D92+D94+D96+D98+D100)*(-1)</f>
        <v>0</v>
      </c>
      <c r="E102" s="1">
        <f t="shared" ref="E102:H102" si="2">(E84+E86+E88+E90+E92+E94+E96+E98+E100)*(-1)</f>
        <v>0</v>
      </c>
      <c r="F102" s="1">
        <f t="shared" si="2"/>
        <v>31</v>
      </c>
      <c r="G102" s="1">
        <f t="shared" si="2"/>
        <v>115</v>
      </c>
      <c r="H102" s="1">
        <f t="shared" si="2"/>
        <v>442</v>
      </c>
    </row>
    <row r="103" spans="1:12" x14ac:dyDescent="0.35">
      <c r="A103" s="339" t="s">
        <v>0</v>
      </c>
      <c r="B103" s="339" t="s">
        <v>0</v>
      </c>
      <c r="C103" s="340">
        <v>0</v>
      </c>
      <c r="D103" s="2">
        <v>0</v>
      </c>
      <c r="E103" s="2">
        <v>0</v>
      </c>
      <c r="F103" s="2">
        <v>31</v>
      </c>
      <c r="G103" s="288">
        <v>146</v>
      </c>
      <c r="H103" s="288">
        <v>588</v>
      </c>
    </row>
    <row r="104" spans="1:12" x14ac:dyDescent="0.35">
      <c r="A104" t="s">
        <v>48</v>
      </c>
      <c r="B104" t="s">
        <v>0</v>
      </c>
      <c r="C104" s="2">
        <v>10404</v>
      </c>
      <c r="D104" s="2">
        <v>10404</v>
      </c>
      <c r="E104" s="2">
        <v>10404</v>
      </c>
      <c r="F104" s="2">
        <v>10404</v>
      </c>
      <c r="G104" s="2">
        <v>10404</v>
      </c>
      <c r="H104" s="2">
        <v>10404</v>
      </c>
    </row>
    <row r="108" spans="1:12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12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12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12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</row>
    <row r="112" spans="1:12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</row>
    <row r="115" spans="1:37" x14ac:dyDescent="0.35">
      <c r="A115" s="339" t="s">
        <v>79</v>
      </c>
      <c r="B115" s="339" t="s">
        <v>2</v>
      </c>
      <c r="C115" s="339" t="s">
        <v>3</v>
      </c>
      <c r="D115" t="s">
        <v>4</v>
      </c>
      <c r="E115" t="s">
        <v>5</v>
      </c>
      <c r="F115" t="s">
        <v>6</v>
      </c>
      <c r="G115" t="s">
        <v>7</v>
      </c>
      <c r="H115" t="s">
        <v>8</v>
      </c>
      <c r="I115" t="s">
        <v>9</v>
      </c>
      <c r="J115" t="s">
        <v>10</v>
      </c>
      <c r="K115" t="s">
        <v>11</v>
      </c>
      <c r="L115" t="s">
        <v>12</v>
      </c>
    </row>
    <row r="116" spans="1:37" x14ac:dyDescent="0.35">
      <c r="A116" s="339" t="s">
        <v>0</v>
      </c>
      <c r="B116" s="339" t="s">
        <v>0</v>
      </c>
      <c r="C116" s="339" t="s">
        <v>17</v>
      </c>
      <c r="D116" t="s">
        <v>155</v>
      </c>
      <c r="E116" t="s">
        <v>156</v>
      </c>
      <c r="F116" t="s">
        <v>157</v>
      </c>
      <c r="G116" t="s">
        <v>158</v>
      </c>
      <c r="H116" t="s">
        <v>159</v>
      </c>
      <c r="I116" t="s">
        <v>160</v>
      </c>
      <c r="J116" t="s">
        <v>161</v>
      </c>
      <c r="K116" t="s">
        <v>162</v>
      </c>
      <c r="L116" t="s">
        <v>163</v>
      </c>
    </row>
    <row r="117" spans="1:37" x14ac:dyDescent="0.35">
      <c r="A117" s="339" t="s">
        <v>164</v>
      </c>
      <c r="B117" s="339" t="s">
        <v>31</v>
      </c>
      <c r="C117" s="340">
        <v>490</v>
      </c>
      <c r="D117" s="1">
        <v>8</v>
      </c>
      <c r="E117" s="1">
        <v>30</v>
      </c>
      <c r="F117" s="1">
        <v>16</v>
      </c>
      <c r="G117" s="1">
        <v>-544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AC117" s="238"/>
      <c r="AD117" s="238"/>
      <c r="AE117" s="227"/>
      <c r="AG117" s="227"/>
      <c r="AH117" s="238"/>
      <c r="AK117" s="227"/>
    </row>
    <row r="118" spans="1:37" x14ac:dyDescent="0.35">
      <c r="A118" s="339" t="s">
        <v>0</v>
      </c>
      <c r="B118" s="339" t="s">
        <v>0</v>
      </c>
      <c r="C118" s="340">
        <v>490</v>
      </c>
      <c r="D118" s="2">
        <v>498</v>
      </c>
      <c r="E118" s="2">
        <v>528</v>
      </c>
      <c r="F118" s="2">
        <v>544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</row>
    <row r="119" spans="1:37" x14ac:dyDescent="0.35">
      <c r="A119" s="339" t="s">
        <v>165</v>
      </c>
      <c r="B119" s="339" t="s">
        <v>31</v>
      </c>
      <c r="C119" s="340">
        <v>796</v>
      </c>
      <c r="D119" s="1">
        <v>12</v>
      </c>
      <c r="E119" s="1">
        <v>38</v>
      </c>
      <c r="F119" s="1">
        <v>12</v>
      </c>
      <c r="G119" s="1">
        <v>32</v>
      </c>
      <c r="H119" s="1">
        <v>76</v>
      </c>
      <c r="I119" s="1">
        <v>-966</v>
      </c>
      <c r="J119" s="1">
        <v>0</v>
      </c>
      <c r="K119" s="1">
        <v>0</v>
      </c>
      <c r="L119" s="1">
        <v>0</v>
      </c>
    </row>
    <row r="120" spans="1:37" x14ac:dyDescent="0.35">
      <c r="A120" s="339" t="s">
        <v>0</v>
      </c>
      <c r="B120" s="339" t="s">
        <v>0</v>
      </c>
      <c r="C120" s="340">
        <v>796</v>
      </c>
      <c r="D120" s="2">
        <v>808</v>
      </c>
      <c r="E120" s="2">
        <v>846</v>
      </c>
      <c r="F120" s="2">
        <v>858</v>
      </c>
      <c r="G120" s="2">
        <v>890</v>
      </c>
      <c r="H120" s="2">
        <v>966</v>
      </c>
      <c r="I120" s="2">
        <v>0</v>
      </c>
      <c r="J120" s="2">
        <v>0</v>
      </c>
      <c r="K120" s="2">
        <v>0</v>
      </c>
      <c r="L120" s="2">
        <v>0</v>
      </c>
    </row>
    <row r="121" spans="1:37" x14ac:dyDescent="0.35">
      <c r="A121" s="339" t="s">
        <v>2768</v>
      </c>
      <c r="B121" s="339" t="s">
        <v>33</v>
      </c>
      <c r="C121" s="340">
        <v>1310</v>
      </c>
      <c r="D121" s="1">
        <v>40</v>
      </c>
      <c r="E121" s="1">
        <v>15</v>
      </c>
      <c r="F121" s="1">
        <v>75</v>
      </c>
      <c r="G121" s="1">
        <v>102</v>
      </c>
      <c r="H121" s="1">
        <v>178</v>
      </c>
      <c r="I121" s="1">
        <v>143</v>
      </c>
      <c r="J121" s="1">
        <v>-46</v>
      </c>
      <c r="K121" s="1">
        <v>0</v>
      </c>
      <c r="L121" s="1">
        <v>0</v>
      </c>
    </row>
    <row r="122" spans="1:37" x14ac:dyDescent="0.35">
      <c r="A122" s="339" t="s">
        <v>0</v>
      </c>
      <c r="B122" s="339" t="s">
        <v>0</v>
      </c>
      <c r="C122" s="340">
        <v>1310</v>
      </c>
      <c r="D122" s="2">
        <v>1350</v>
      </c>
      <c r="E122" s="2">
        <v>1365</v>
      </c>
      <c r="F122" s="2">
        <v>1440</v>
      </c>
      <c r="G122" s="2">
        <v>1542</v>
      </c>
      <c r="H122" s="2">
        <v>1720</v>
      </c>
      <c r="I122" s="2">
        <v>1863</v>
      </c>
      <c r="J122" s="2">
        <v>1817</v>
      </c>
      <c r="K122" s="2">
        <v>1817</v>
      </c>
      <c r="L122" s="2">
        <v>1817</v>
      </c>
    </row>
    <row r="123" spans="1:37" x14ac:dyDescent="0.35">
      <c r="A123" s="339" t="s">
        <v>2762</v>
      </c>
      <c r="B123" s="339" t="s">
        <v>31</v>
      </c>
      <c r="C123" s="340">
        <v>332</v>
      </c>
      <c r="D123" s="1">
        <v>4</v>
      </c>
      <c r="E123" s="1">
        <v>-336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37" x14ac:dyDescent="0.35">
      <c r="A124" s="339" t="s">
        <v>0</v>
      </c>
      <c r="B124" s="339" t="s">
        <v>0</v>
      </c>
      <c r="C124" s="340">
        <v>332</v>
      </c>
      <c r="D124" s="2">
        <v>336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</row>
    <row r="125" spans="1:37" x14ac:dyDescent="0.35">
      <c r="A125" s="339" t="s">
        <v>2755</v>
      </c>
      <c r="B125" s="339" t="s">
        <v>33</v>
      </c>
      <c r="C125" s="340">
        <v>448</v>
      </c>
      <c r="D125" s="1">
        <v>31</v>
      </c>
      <c r="E125" s="1">
        <v>13</v>
      </c>
      <c r="F125" s="1">
        <v>-492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 spans="1:37" x14ac:dyDescent="0.35">
      <c r="A126" s="339" t="s">
        <v>0</v>
      </c>
      <c r="B126" s="339" t="s">
        <v>0</v>
      </c>
      <c r="C126" s="340">
        <v>448</v>
      </c>
      <c r="D126" s="2">
        <v>479</v>
      </c>
      <c r="E126" s="2">
        <v>492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</row>
    <row r="127" spans="1:37" x14ac:dyDescent="0.35">
      <c r="A127" s="339" t="s">
        <v>166</v>
      </c>
      <c r="B127" s="339" t="s">
        <v>33</v>
      </c>
      <c r="C127" s="340">
        <v>287</v>
      </c>
      <c r="D127" s="1">
        <v>-287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 spans="1:37" x14ac:dyDescent="0.35">
      <c r="A128" s="339" t="s">
        <v>0</v>
      </c>
      <c r="B128" s="339" t="s">
        <v>0</v>
      </c>
      <c r="C128" s="340">
        <v>287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</row>
    <row r="129" spans="1:12" x14ac:dyDescent="0.35">
      <c r="A129" s="339" t="s">
        <v>167</v>
      </c>
      <c r="B129" s="339" t="s">
        <v>33</v>
      </c>
      <c r="C129" s="340">
        <v>1039</v>
      </c>
      <c r="D129" s="1">
        <v>17</v>
      </c>
      <c r="E129" s="1">
        <v>56</v>
      </c>
      <c r="F129" s="1">
        <v>75</v>
      </c>
      <c r="G129" s="1">
        <v>30</v>
      </c>
      <c r="H129" s="1">
        <v>39</v>
      </c>
      <c r="I129" s="1">
        <v>248</v>
      </c>
      <c r="J129" s="1">
        <v>14</v>
      </c>
      <c r="K129" s="1">
        <v>245</v>
      </c>
      <c r="L129" s="1">
        <v>63</v>
      </c>
    </row>
    <row r="130" spans="1:12" x14ac:dyDescent="0.35">
      <c r="A130" s="339" t="s">
        <v>0</v>
      </c>
      <c r="B130" s="339" t="s">
        <v>0</v>
      </c>
      <c r="C130" s="340">
        <v>1039</v>
      </c>
      <c r="D130" s="2">
        <v>1056</v>
      </c>
      <c r="E130" s="2">
        <v>1112</v>
      </c>
      <c r="F130" s="2">
        <v>1187</v>
      </c>
      <c r="G130" s="2">
        <v>1217</v>
      </c>
      <c r="H130" s="2">
        <v>1256</v>
      </c>
      <c r="I130" s="2">
        <v>1504</v>
      </c>
      <c r="J130" s="2">
        <v>1518</v>
      </c>
      <c r="K130" s="2">
        <v>1763</v>
      </c>
      <c r="L130" s="2">
        <v>1826</v>
      </c>
    </row>
    <row r="131" spans="1:12" x14ac:dyDescent="0.35">
      <c r="A131" s="339" t="s">
        <v>2769</v>
      </c>
      <c r="B131" s="339" t="s">
        <v>33</v>
      </c>
      <c r="C131" s="340">
        <v>1318</v>
      </c>
      <c r="D131" s="1">
        <v>18</v>
      </c>
      <c r="E131" s="1">
        <v>32</v>
      </c>
      <c r="F131" s="1">
        <v>64</v>
      </c>
      <c r="G131" s="1">
        <v>85</v>
      </c>
      <c r="H131" s="1">
        <v>68</v>
      </c>
      <c r="I131" s="1">
        <v>43</v>
      </c>
      <c r="J131" s="1">
        <v>5</v>
      </c>
      <c r="K131" s="1">
        <v>317</v>
      </c>
      <c r="L131" s="1">
        <v>0</v>
      </c>
    </row>
    <row r="132" spans="1:12" x14ac:dyDescent="0.35">
      <c r="A132" s="339" t="s">
        <v>0</v>
      </c>
      <c r="B132" s="339" t="s">
        <v>0</v>
      </c>
      <c r="C132" s="340">
        <v>1318</v>
      </c>
      <c r="D132" s="2">
        <v>1336</v>
      </c>
      <c r="E132" s="2">
        <v>1368</v>
      </c>
      <c r="F132" s="2">
        <v>1432</v>
      </c>
      <c r="G132" s="2">
        <v>1517</v>
      </c>
      <c r="H132" s="2">
        <v>1585</v>
      </c>
      <c r="I132" s="2">
        <v>1628</v>
      </c>
      <c r="J132" s="2">
        <v>1633</v>
      </c>
      <c r="K132" s="2">
        <v>1950</v>
      </c>
      <c r="L132" s="2">
        <v>1950</v>
      </c>
    </row>
    <row r="133" spans="1:12" x14ac:dyDescent="0.35">
      <c r="A133" s="339" t="s">
        <v>168</v>
      </c>
      <c r="B133" s="339" t="s">
        <v>31</v>
      </c>
      <c r="C133" s="340">
        <v>1340</v>
      </c>
      <c r="D133" s="1">
        <v>24</v>
      </c>
      <c r="E133" s="1">
        <v>40</v>
      </c>
      <c r="F133" s="1">
        <v>50</v>
      </c>
      <c r="G133" s="1">
        <v>47</v>
      </c>
      <c r="H133" s="1">
        <v>65</v>
      </c>
      <c r="I133" s="1">
        <v>124</v>
      </c>
      <c r="J133" s="1">
        <v>8</v>
      </c>
      <c r="K133" s="1">
        <v>269</v>
      </c>
      <c r="L133" s="1">
        <v>-150</v>
      </c>
    </row>
    <row r="134" spans="1:12" x14ac:dyDescent="0.35">
      <c r="A134" s="339" t="s">
        <v>0</v>
      </c>
      <c r="B134" s="339" t="s">
        <v>0</v>
      </c>
      <c r="C134" s="340">
        <v>1340</v>
      </c>
      <c r="D134" s="2">
        <v>1364</v>
      </c>
      <c r="E134" s="2">
        <v>1404</v>
      </c>
      <c r="F134" s="2">
        <v>1454</v>
      </c>
      <c r="G134" s="2">
        <v>1501</v>
      </c>
      <c r="H134" s="2">
        <v>1566</v>
      </c>
      <c r="I134" s="2">
        <v>1690</v>
      </c>
      <c r="J134" s="2">
        <v>1698</v>
      </c>
      <c r="K134" s="2">
        <v>1967</v>
      </c>
      <c r="L134" s="2">
        <v>1817</v>
      </c>
    </row>
    <row r="135" spans="1:12" x14ac:dyDescent="0.35">
      <c r="A135" s="339" t="s">
        <v>169</v>
      </c>
      <c r="B135" s="339" t="s">
        <v>33</v>
      </c>
      <c r="C135" s="340">
        <v>1011</v>
      </c>
      <c r="D135" s="1">
        <v>5</v>
      </c>
      <c r="E135" s="1">
        <v>27</v>
      </c>
      <c r="F135" s="1">
        <v>46</v>
      </c>
      <c r="G135" s="1">
        <v>32</v>
      </c>
      <c r="H135" s="1">
        <v>16</v>
      </c>
      <c r="I135" s="1">
        <v>22</v>
      </c>
      <c r="J135" s="1">
        <v>3</v>
      </c>
      <c r="K135" s="1">
        <v>-1162</v>
      </c>
      <c r="L135" s="1">
        <v>0</v>
      </c>
    </row>
    <row r="136" spans="1:12" x14ac:dyDescent="0.35">
      <c r="A136" s="339" t="s">
        <v>0</v>
      </c>
      <c r="B136" s="339" t="s">
        <v>0</v>
      </c>
      <c r="C136" s="340">
        <v>1011</v>
      </c>
      <c r="D136" s="2">
        <v>1016</v>
      </c>
      <c r="E136" s="2">
        <v>1043</v>
      </c>
      <c r="F136" s="2">
        <v>1089</v>
      </c>
      <c r="G136" s="2">
        <v>1121</v>
      </c>
      <c r="H136" s="2">
        <v>1137</v>
      </c>
      <c r="I136" s="2">
        <v>1159</v>
      </c>
      <c r="J136" s="2">
        <v>1162</v>
      </c>
      <c r="K136" s="2">
        <v>0</v>
      </c>
      <c r="L136" s="2">
        <v>0</v>
      </c>
    </row>
    <row r="137" spans="1:12" x14ac:dyDescent="0.35">
      <c r="A137" s="339" t="s">
        <v>170</v>
      </c>
      <c r="B137" s="339" t="s">
        <v>33</v>
      </c>
      <c r="C137" s="340">
        <v>1051</v>
      </c>
      <c r="D137" s="1">
        <v>9</v>
      </c>
      <c r="E137" s="1">
        <v>4</v>
      </c>
      <c r="F137" s="1">
        <v>15</v>
      </c>
      <c r="G137" s="1">
        <v>17</v>
      </c>
      <c r="H137" s="1">
        <v>105</v>
      </c>
      <c r="I137" s="1">
        <v>242</v>
      </c>
      <c r="J137" s="1">
        <v>14</v>
      </c>
      <c r="K137" s="1">
        <v>71</v>
      </c>
      <c r="L137" s="1">
        <v>42</v>
      </c>
    </row>
    <row r="138" spans="1:12" x14ac:dyDescent="0.35">
      <c r="A138" s="339" t="s">
        <v>0</v>
      </c>
      <c r="B138" s="339" t="s">
        <v>0</v>
      </c>
      <c r="C138" s="340">
        <v>1051</v>
      </c>
      <c r="D138" s="2">
        <v>1060</v>
      </c>
      <c r="E138" s="2">
        <v>1064</v>
      </c>
      <c r="F138" s="2">
        <v>1079</v>
      </c>
      <c r="G138" s="2">
        <v>1096</v>
      </c>
      <c r="H138" s="2">
        <v>1201</v>
      </c>
      <c r="I138" s="2">
        <v>1443</v>
      </c>
      <c r="J138" s="2">
        <v>1457</v>
      </c>
      <c r="K138" s="2">
        <v>1528</v>
      </c>
      <c r="L138" s="2">
        <v>1570</v>
      </c>
    </row>
    <row r="139" spans="1:12" x14ac:dyDescent="0.35">
      <c r="A139" s="339" t="s">
        <v>171</v>
      </c>
      <c r="B139" s="339" t="s">
        <v>33</v>
      </c>
      <c r="C139" s="340">
        <v>982</v>
      </c>
      <c r="D139" s="1">
        <v>31</v>
      </c>
      <c r="E139" s="1">
        <v>27</v>
      </c>
      <c r="F139" s="1">
        <v>31</v>
      </c>
      <c r="G139" s="1">
        <v>12</v>
      </c>
      <c r="H139" s="1">
        <v>32</v>
      </c>
      <c r="I139" s="1">
        <v>51</v>
      </c>
      <c r="J139" s="1">
        <v>2</v>
      </c>
      <c r="K139" s="1">
        <v>155</v>
      </c>
      <c r="L139" s="1">
        <v>45</v>
      </c>
    </row>
    <row r="140" spans="1:12" x14ac:dyDescent="0.35">
      <c r="A140" s="339" t="s">
        <v>0</v>
      </c>
      <c r="B140" s="339" t="s">
        <v>0</v>
      </c>
      <c r="C140" s="340">
        <v>982</v>
      </c>
      <c r="D140" s="2">
        <v>1013</v>
      </c>
      <c r="E140" s="2">
        <v>1040</v>
      </c>
      <c r="F140" s="2">
        <v>1071</v>
      </c>
      <c r="G140" s="2">
        <v>1083</v>
      </c>
      <c r="H140" s="2">
        <v>1115</v>
      </c>
      <c r="I140" s="2">
        <v>1166</v>
      </c>
      <c r="J140" s="2">
        <v>1168</v>
      </c>
      <c r="K140" s="2">
        <v>1323</v>
      </c>
      <c r="L140" s="2">
        <v>1368</v>
      </c>
    </row>
    <row r="141" spans="1:12" x14ac:dyDescent="0.35">
      <c r="A141" s="339" t="s">
        <v>2756</v>
      </c>
      <c r="B141" s="339" t="s">
        <v>33</v>
      </c>
      <c r="C141" s="340">
        <v>497</v>
      </c>
      <c r="D141" s="1">
        <v>53</v>
      </c>
      <c r="E141" s="1">
        <v>17</v>
      </c>
      <c r="F141" s="1">
        <v>84</v>
      </c>
      <c r="G141" s="1">
        <v>56</v>
      </c>
      <c r="H141" s="1">
        <v>-707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35">
      <c r="A142" s="339" t="s">
        <v>0</v>
      </c>
      <c r="B142" s="339" t="s">
        <v>0</v>
      </c>
      <c r="C142" s="340">
        <v>497</v>
      </c>
      <c r="D142" s="2">
        <v>550</v>
      </c>
      <c r="E142" s="2">
        <v>567</v>
      </c>
      <c r="F142" s="2">
        <v>651</v>
      </c>
      <c r="G142" s="2">
        <v>707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</row>
    <row r="143" spans="1:12" x14ac:dyDescent="0.35">
      <c r="A143" s="339" t="s">
        <v>47</v>
      </c>
      <c r="B143" s="339" t="s">
        <v>0</v>
      </c>
      <c r="C143" s="341">
        <v>0</v>
      </c>
      <c r="D143" s="1">
        <f>(D117+D119+D121+D123+D125+D127+D129+D131+D133+D135+D137+D139+D141)*(-1)</f>
        <v>35</v>
      </c>
      <c r="E143" s="1">
        <f t="shared" ref="E143:L143" si="3">(E117+E119+E121+E123+E125+E127+E129+E131+E133+E135+E137+E139+E141)*(-1)</f>
        <v>37</v>
      </c>
      <c r="F143" s="1">
        <f t="shared" si="3"/>
        <v>24</v>
      </c>
      <c r="G143" s="1">
        <f t="shared" si="3"/>
        <v>131</v>
      </c>
      <c r="H143" s="1">
        <f t="shared" si="3"/>
        <v>128</v>
      </c>
      <c r="I143" s="1">
        <f t="shared" si="3"/>
        <v>93</v>
      </c>
      <c r="J143" s="1">
        <f t="shared" si="3"/>
        <v>0</v>
      </c>
      <c r="K143" s="1">
        <f t="shared" si="3"/>
        <v>105</v>
      </c>
      <c r="L143" s="1">
        <f t="shared" si="3"/>
        <v>0</v>
      </c>
    </row>
    <row r="144" spans="1:12" x14ac:dyDescent="0.35">
      <c r="A144" s="339" t="s">
        <v>0</v>
      </c>
      <c r="B144" s="339" t="s">
        <v>0</v>
      </c>
      <c r="C144" s="340">
        <v>0</v>
      </c>
      <c r="D144" s="2">
        <v>35</v>
      </c>
      <c r="E144" s="288">
        <v>72</v>
      </c>
      <c r="F144" s="288">
        <v>96</v>
      </c>
      <c r="G144" s="288">
        <v>227</v>
      </c>
      <c r="H144" s="288">
        <v>355</v>
      </c>
      <c r="I144" s="288">
        <v>448</v>
      </c>
      <c r="J144" s="288">
        <v>448</v>
      </c>
      <c r="K144" s="288">
        <v>553</v>
      </c>
      <c r="L144" s="288">
        <v>553</v>
      </c>
    </row>
    <row r="145" spans="1:37" x14ac:dyDescent="0.35">
      <c r="A145" t="s">
        <v>48</v>
      </c>
      <c r="B145" t="s">
        <v>0</v>
      </c>
      <c r="C145" s="2">
        <v>10901</v>
      </c>
      <c r="D145" s="2">
        <v>10901</v>
      </c>
      <c r="E145" s="2">
        <v>10901</v>
      </c>
      <c r="F145" s="2">
        <v>10901</v>
      </c>
      <c r="G145" s="2">
        <v>10901</v>
      </c>
      <c r="H145" s="2">
        <v>10901</v>
      </c>
      <c r="I145" s="2">
        <v>10901</v>
      </c>
      <c r="J145" s="2">
        <v>10901</v>
      </c>
      <c r="K145" s="2">
        <v>10901</v>
      </c>
      <c r="L145" s="2">
        <v>10901</v>
      </c>
    </row>
    <row r="149" spans="1:3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</row>
    <row r="150" spans="1:3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</row>
    <row r="151" spans="1:3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</row>
    <row r="152" spans="1:3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</row>
    <row r="153" spans="1:3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</row>
    <row r="154" spans="1:3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</row>
    <row r="155" spans="1:3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</row>
    <row r="156" spans="1:37" x14ac:dyDescent="0.35">
      <c r="A156" s="339" t="s">
        <v>59</v>
      </c>
      <c r="B156" s="339" t="s">
        <v>2</v>
      </c>
      <c r="C156" s="339" t="s">
        <v>3</v>
      </c>
      <c r="D156" t="s">
        <v>4</v>
      </c>
      <c r="E156" t="s">
        <v>5</v>
      </c>
      <c r="F156" t="s">
        <v>6</v>
      </c>
      <c r="G156" t="s">
        <v>7</v>
      </c>
      <c r="H156" t="s">
        <v>8</v>
      </c>
      <c r="I156" t="s">
        <v>9</v>
      </c>
      <c r="J156" t="s">
        <v>10</v>
      </c>
      <c r="K156" t="s">
        <v>11</v>
      </c>
      <c r="L156" t="s">
        <v>12</v>
      </c>
      <c r="M156" t="s">
        <v>13</v>
      </c>
    </row>
    <row r="157" spans="1:37" x14ac:dyDescent="0.35">
      <c r="A157" s="339" t="s">
        <v>0</v>
      </c>
      <c r="B157" s="339" t="s">
        <v>0</v>
      </c>
      <c r="C157" s="339" t="s">
        <v>17</v>
      </c>
      <c r="D157" t="s">
        <v>172</v>
      </c>
      <c r="E157" t="s">
        <v>173</v>
      </c>
      <c r="F157" t="s">
        <v>174</v>
      </c>
      <c r="G157" t="s">
        <v>175</v>
      </c>
      <c r="H157" t="s">
        <v>176</v>
      </c>
      <c r="I157" t="s">
        <v>177</v>
      </c>
      <c r="J157" t="s">
        <v>178</v>
      </c>
      <c r="K157" t="s">
        <v>179</v>
      </c>
      <c r="L157" t="s">
        <v>180</v>
      </c>
      <c r="M157" t="s">
        <v>181</v>
      </c>
    </row>
    <row r="158" spans="1:37" x14ac:dyDescent="0.35">
      <c r="A158" s="339" t="s">
        <v>2770</v>
      </c>
      <c r="B158" s="339" t="s">
        <v>33</v>
      </c>
      <c r="C158" s="340">
        <v>151</v>
      </c>
      <c r="D158" s="1">
        <v>6</v>
      </c>
      <c r="E158" s="1">
        <v>1</v>
      </c>
      <c r="F158" s="1">
        <v>-158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AC158" s="238"/>
      <c r="AD158" s="238"/>
      <c r="AE158" s="227"/>
      <c r="AG158" s="227"/>
      <c r="AH158" s="238"/>
      <c r="AK158" s="227"/>
    </row>
    <row r="159" spans="1:37" x14ac:dyDescent="0.35">
      <c r="A159" s="339" t="s">
        <v>0</v>
      </c>
      <c r="B159" s="339" t="s">
        <v>0</v>
      </c>
      <c r="C159" s="340">
        <v>151</v>
      </c>
      <c r="D159" s="2">
        <v>157</v>
      </c>
      <c r="E159" s="2">
        <v>158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</row>
    <row r="160" spans="1:37" x14ac:dyDescent="0.35">
      <c r="A160" s="339" t="s">
        <v>2771</v>
      </c>
      <c r="B160" s="339" t="s">
        <v>33</v>
      </c>
      <c r="C160" s="340">
        <v>831</v>
      </c>
      <c r="D160" s="1">
        <v>2</v>
      </c>
      <c r="E160" s="1">
        <v>1</v>
      </c>
      <c r="F160" s="1">
        <v>31</v>
      </c>
      <c r="G160" s="1">
        <v>10</v>
      </c>
      <c r="H160" s="1">
        <v>27</v>
      </c>
      <c r="I160" s="1">
        <v>28</v>
      </c>
      <c r="J160" s="1">
        <v>61</v>
      </c>
      <c r="K160" s="1">
        <v>14</v>
      </c>
      <c r="L160" s="1">
        <v>230</v>
      </c>
      <c r="M160" s="1">
        <v>135</v>
      </c>
    </row>
    <row r="161" spans="1:13" x14ac:dyDescent="0.35">
      <c r="A161" s="339" t="s">
        <v>0</v>
      </c>
      <c r="B161" s="339" t="s">
        <v>0</v>
      </c>
      <c r="C161" s="340">
        <v>831</v>
      </c>
      <c r="D161" s="2">
        <v>833</v>
      </c>
      <c r="E161" s="2">
        <v>834</v>
      </c>
      <c r="F161" s="2">
        <v>865</v>
      </c>
      <c r="G161" s="2">
        <v>875</v>
      </c>
      <c r="H161" s="2">
        <v>902</v>
      </c>
      <c r="I161" s="2">
        <v>930</v>
      </c>
      <c r="J161" s="2">
        <v>991</v>
      </c>
      <c r="K161" s="2">
        <v>1005</v>
      </c>
      <c r="L161" s="2">
        <v>1235</v>
      </c>
      <c r="M161" s="2">
        <v>1370</v>
      </c>
    </row>
    <row r="162" spans="1:13" x14ac:dyDescent="0.35">
      <c r="A162" s="339" t="s">
        <v>2763</v>
      </c>
      <c r="B162" s="339" t="s">
        <v>33</v>
      </c>
      <c r="C162" s="340">
        <v>201</v>
      </c>
      <c r="D162" s="1">
        <v>0</v>
      </c>
      <c r="E162" s="1">
        <v>1</v>
      </c>
      <c r="F162" s="1">
        <v>3</v>
      </c>
      <c r="G162" s="1">
        <v>-205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</row>
    <row r="163" spans="1:13" x14ac:dyDescent="0.35">
      <c r="A163" s="339" t="s">
        <v>0</v>
      </c>
      <c r="B163" s="339" t="s">
        <v>0</v>
      </c>
      <c r="C163" s="340">
        <v>201</v>
      </c>
      <c r="D163" s="2">
        <v>201</v>
      </c>
      <c r="E163" s="2">
        <v>202</v>
      </c>
      <c r="F163" s="2">
        <v>205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</row>
    <row r="164" spans="1:13" x14ac:dyDescent="0.35">
      <c r="A164" s="339" t="s">
        <v>182</v>
      </c>
      <c r="B164" s="339" t="s">
        <v>33</v>
      </c>
      <c r="C164" s="340">
        <v>1256</v>
      </c>
      <c r="D164" s="1">
        <v>2</v>
      </c>
      <c r="E164" s="1">
        <v>10</v>
      </c>
      <c r="F164" s="1">
        <v>3</v>
      </c>
      <c r="G164" s="1">
        <v>22</v>
      </c>
      <c r="H164" s="1">
        <v>20</v>
      </c>
      <c r="I164" s="1">
        <v>5</v>
      </c>
      <c r="J164" s="1">
        <v>19</v>
      </c>
      <c r="K164" s="1">
        <v>6</v>
      </c>
      <c r="L164" s="1">
        <v>120</v>
      </c>
      <c r="M164" s="1">
        <v>0</v>
      </c>
    </row>
    <row r="165" spans="1:13" x14ac:dyDescent="0.35">
      <c r="A165" s="339" t="s">
        <v>0</v>
      </c>
      <c r="B165" s="339" t="s">
        <v>0</v>
      </c>
      <c r="C165" s="340">
        <v>1256</v>
      </c>
      <c r="D165" s="2">
        <v>1258</v>
      </c>
      <c r="E165" s="2">
        <v>1268</v>
      </c>
      <c r="F165" s="2">
        <v>1271</v>
      </c>
      <c r="G165" s="2">
        <v>1293</v>
      </c>
      <c r="H165" s="2">
        <v>1313</v>
      </c>
      <c r="I165" s="2">
        <v>1318</v>
      </c>
      <c r="J165" s="2">
        <v>1337</v>
      </c>
      <c r="K165" s="2">
        <v>1343</v>
      </c>
      <c r="L165" s="2">
        <v>1463</v>
      </c>
      <c r="M165" s="2">
        <v>1463</v>
      </c>
    </row>
    <row r="166" spans="1:13" x14ac:dyDescent="0.35">
      <c r="A166" s="339" t="s">
        <v>183</v>
      </c>
      <c r="B166" s="339" t="s">
        <v>33</v>
      </c>
      <c r="C166" s="340">
        <v>818</v>
      </c>
      <c r="D166" s="1">
        <v>0</v>
      </c>
      <c r="E166" s="1">
        <v>1</v>
      </c>
      <c r="F166" s="1">
        <v>2</v>
      </c>
      <c r="G166" s="1">
        <v>15</v>
      </c>
      <c r="H166" s="1">
        <v>7</v>
      </c>
      <c r="I166" s="1">
        <v>30</v>
      </c>
      <c r="J166" s="1">
        <v>6</v>
      </c>
      <c r="K166" s="1">
        <v>0</v>
      </c>
      <c r="L166" s="1">
        <v>-879</v>
      </c>
      <c r="M166" s="1">
        <v>0</v>
      </c>
    </row>
    <row r="167" spans="1:13" x14ac:dyDescent="0.35">
      <c r="A167" s="339" t="s">
        <v>0</v>
      </c>
      <c r="B167" s="339" t="s">
        <v>0</v>
      </c>
      <c r="C167" s="340">
        <v>818</v>
      </c>
      <c r="D167" s="2">
        <v>818</v>
      </c>
      <c r="E167" s="2">
        <v>819</v>
      </c>
      <c r="F167" s="2">
        <v>821</v>
      </c>
      <c r="G167" s="2">
        <v>836</v>
      </c>
      <c r="H167" s="2">
        <v>843</v>
      </c>
      <c r="I167" s="2">
        <v>873</v>
      </c>
      <c r="J167" s="2">
        <v>879</v>
      </c>
      <c r="K167" s="2">
        <v>879</v>
      </c>
      <c r="L167" s="2">
        <v>0</v>
      </c>
      <c r="M167" s="2">
        <v>0</v>
      </c>
    </row>
    <row r="168" spans="1:13" x14ac:dyDescent="0.35">
      <c r="A168" s="339" t="s">
        <v>184</v>
      </c>
      <c r="B168" s="339" t="s">
        <v>33</v>
      </c>
      <c r="C168" s="340">
        <v>1534</v>
      </c>
      <c r="D168" s="1">
        <v>0</v>
      </c>
      <c r="E168" s="1">
        <v>-78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</row>
    <row r="169" spans="1:13" x14ac:dyDescent="0.35">
      <c r="A169" s="339" t="s">
        <v>0</v>
      </c>
      <c r="B169" s="339" t="s">
        <v>0</v>
      </c>
      <c r="C169" s="340">
        <v>1534</v>
      </c>
      <c r="D169" s="2">
        <v>1534</v>
      </c>
      <c r="E169" s="2">
        <v>1456</v>
      </c>
      <c r="F169" s="2">
        <v>1456</v>
      </c>
      <c r="G169" s="2">
        <v>1456</v>
      </c>
      <c r="H169" s="2">
        <v>1456</v>
      </c>
      <c r="I169" s="2">
        <v>1456</v>
      </c>
      <c r="J169" s="2">
        <v>1456</v>
      </c>
      <c r="K169" s="2">
        <v>1456</v>
      </c>
      <c r="L169" s="2">
        <v>1456</v>
      </c>
      <c r="M169" s="2">
        <v>1456</v>
      </c>
    </row>
    <row r="170" spans="1:13" x14ac:dyDescent="0.35">
      <c r="A170" s="339" t="s">
        <v>185</v>
      </c>
      <c r="B170" s="339" t="s">
        <v>31</v>
      </c>
      <c r="C170" s="340">
        <v>1203</v>
      </c>
      <c r="D170" s="1">
        <v>0</v>
      </c>
      <c r="E170" s="1">
        <v>12</v>
      </c>
      <c r="F170" s="1">
        <v>5</v>
      </c>
      <c r="G170" s="1">
        <v>35</v>
      </c>
      <c r="H170" s="1">
        <v>13</v>
      </c>
      <c r="I170" s="1">
        <v>103</v>
      </c>
      <c r="J170" s="1">
        <v>34</v>
      </c>
      <c r="K170" s="1">
        <v>8</v>
      </c>
      <c r="L170" s="1">
        <v>347</v>
      </c>
      <c r="M170" s="1">
        <v>-304</v>
      </c>
    </row>
    <row r="171" spans="1:13" x14ac:dyDescent="0.35">
      <c r="A171" s="339" t="s">
        <v>0</v>
      </c>
      <c r="B171" s="339" t="s">
        <v>0</v>
      </c>
      <c r="C171" s="340">
        <v>1203</v>
      </c>
      <c r="D171" s="2">
        <v>1203</v>
      </c>
      <c r="E171" s="2">
        <v>1215</v>
      </c>
      <c r="F171" s="2">
        <v>1220</v>
      </c>
      <c r="G171" s="2">
        <v>1255</v>
      </c>
      <c r="H171" s="2">
        <v>1268</v>
      </c>
      <c r="I171" s="2">
        <v>1371</v>
      </c>
      <c r="J171" s="2">
        <v>1405</v>
      </c>
      <c r="K171" s="2">
        <v>1413</v>
      </c>
      <c r="L171" s="2">
        <v>1760</v>
      </c>
      <c r="M171" s="2">
        <v>1456</v>
      </c>
    </row>
    <row r="172" spans="1:13" x14ac:dyDescent="0.35">
      <c r="A172" s="339" t="s">
        <v>2757</v>
      </c>
      <c r="B172" s="339" t="s">
        <v>33</v>
      </c>
      <c r="C172" s="340">
        <v>275</v>
      </c>
      <c r="D172" s="1">
        <v>3</v>
      </c>
      <c r="E172" s="1">
        <v>3</v>
      </c>
      <c r="F172" s="1">
        <v>16</v>
      </c>
      <c r="G172" s="1">
        <v>7</v>
      </c>
      <c r="H172" s="1">
        <v>-304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</row>
    <row r="173" spans="1:13" x14ac:dyDescent="0.35">
      <c r="A173" s="339" t="s">
        <v>0</v>
      </c>
      <c r="B173" s="339" t="s">
        <v>0</v>
      </c>
      <c r="C173" s="340">
        <v>275</v>
      </c>
      <c r="D173" s="2">
        <v>278</v>
      </c>
      <c r="E173" s="2">
        <v>281</v>
      </c>
      <c r="F173" s="2">
        <v>297</v>
      </c>
      <c r="G173" s="2">
        <v>304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</row>
    <row r="174" spans="1:13" x14ac:dyDescent="0.35">
      <c r="A174" s="339" t="s">
        <v>186</v>
      </c>
      <c r="B174" s="339" t="s">
        <v>31</v>
      </c>
      <c r="C174" s="340">
        <v>1141</v>
      </c>
      <c r="D174" s="1">
        <v>0</v>
      </c>
      <c r="E174" s="1">
        <v>5</v>
      </c>
      <c r="F174" s="1">
        <v>16</v>
      </c>
      <c r="G174" s="1">
        <v>26</v>
      </c>
      <c r="H174" s="1">
        <v>33</v>
      </c>
      <c r="I174" s="1">
        <v>222</v>
      </c>
      <c r="J174" s="1">
        <v>144</v>
      </c>
      <c r="K174" s="1">
        <v>-131</v>
      </c>
      <c r="L174" s="1">
        <v>0</v>
      </c>
      <c r="M174" s="1">
        <v>0</v>
      </c>
    </row>
    <row r="175" spans="1:13" x14ac:dyDescent="0.35">
      <c r="A175" s="339" t="s">
        <v>0</v>
      </c>
      <c r="B175" s="339" t="s">
        <v>0</v>
      </c>
      <c r="C175" s="340">
        <v>1141</v>
      </c>
      <c r="D175" s="2">
        <v>1141</v>
      </c>
      <c r="E175" s="2">
        <v>1146</v>
      </c>
      <c r="F175" s="2">
        <v>1162</v>
      </c>
      <c r="G175" s="2">
        <v>1188</v>
      </c>
      <c r="H175" s="2">
        <v>1221</v>
      </c>
      <c r="I175" s="2">
        <v>1443</v>
      </c>
      <c r="J175" s="2">
        <v>1587</v>
      </c>
      <c r="K175" s="2">
        <v>1456</v>
      </c>
      <c r="L175" s="2">
        <v>1456</v>
      </c>
      <c r="M175" s="2">
        <v>1456</v>
      </c>
    </row>
    <row r="176" spans="1:13" x14ac:dyDescent="0.35">
      <c r="A176" s="339" t="s">
        <v>2772</v>
      </c>
      <c r="B176" s="339" t="s">
        <v>33</v>
      </c>
      <c r="C176" s="340">
        <v>548</v>
      </c>
      <c r="D176" s="1">
        <v>10</v>
      </c>
      <c r="E176" s="1">
        <v>4</v>
      </c>
      <c r="F176" s="1">
        <v>36</v>
      </c>
      <c r="G176" s="1">
        <v>12</v>
      </c>
      <c r="H176" s="1">
        <v>46</v>
      </c>
      <c r="I176" s="1">
        <v>15</v>
      </c>
      <c r="J176" s="1">
        <v>-671</v>
      </c>
      <c r="K176" s="1">
        <v>0</v>
      </c>
      <c r="L176" s="1">
        <v>0</v>
      </c>
      <c r="M176" s="1">
        <v>0</v>
      </c>
    </row>
    <row r="177" spans="1:37" x14ac:dyDescent="0.35">
      <c r="A177" s="339" t="s">
        <v>0</v>
      </c>
      <c r="B177" s="339" t="s">
        <v>0</v>
      </c>
      <c r="C177" s="340">
        <v>548</v>
      </c>
      <c r="D177" s="2">
        <v>558</v>
      </c>
      <c r="E177" s="2">
        <v>562</v>
      </c>
      <c r="F177" s="2">
        <v>598</v>
      </c>
      <c r="G177" s="2">
        <v>610</v>
      </c>
      <c r="H177" s="2">
        <v>656</v>
      </c>
      <c r="I177" s="2">
        <v>671</v>
      </c>
      <c r="J177" s="2">
        <v>0</v>
      </c>
      <c r="K177" s="2">
        <v>0</v>
      </c>
      <c r="L177" s="2">
        <v>0</v>
      </c>
      <c r="M177" s="2">
        <v>0</v>
      </c>
    </row>
    <row r="178" spans="1:37" x14ac:dyDescent="0.35">
      <c r="A178" s="339" t="s">
        <v>187</v>
      </c>
      <c r="B178" s="339" t="s">
        <v>33</v>
      </c>
      <c r="C178" s="340">
        <v>1027</v>
      </c>
      <c r="D178" s="1">
        <v>1</v>
      </c>
      <c r="E178" s="1">
        <v>9</v>
      </c>
      <c r="F178" s="1">
        <v>4</v>
      </c>
      <c r="G178" s="1">
        <v>11</v>
      </c>
      <c r="H178" s="1">
        <v>12</v>
      </c>
      <c r="I178" s="1">
        <v>3</v>
      </c>
      <c r="J178" s="1">
        <v>130</v>
      </c>
      <c r="K178" s="1">
        <v>51</v>
      </c>
      <c r="L178" s="1">
        <v>36</v>
      </c>
      <c r="M178" s="1">
        <v>40</v>
      </c>
    </row>
    <row r="179" spans="1:37" x14ac:dyDescent="0.35">
      <c r="A179" s="339" t="s">
        <v>0</v>
      </c>
      <c r="B179" s="339" t="s">
        <v>0</v>
      </c>
      <c r="C179" s="340">
        <v>1027</v>
      </c>
      <c r="D179" s="2">
        <v>1028</v>
      </c>
      <c r="E179" s="2">
        <v>1037</v>
      </c>
      <c r="F179" s="2">
        <v>1041</v>
      </c>
      <c r="G179" s="2">
        <v>1052</v>
      </c>
      <c r="H179" s="2">
        <v>1064</v>
      </c>
      <c r="I179" s="2">
        <v>1067</v>
      </c>
      <c r="J179" s="2">
        <v>1197</v>
      </c>
      <c r="K179" s="2">
        <v>1248</v>
      </c>
      <c r="L179" s="2">
        <v>1284</v>
      </c>
      <c r="M179" s="2">
        <v>1324</v>
      </c>
    </row>
    <row r="180" spans="1:37" x14ac:dyDescent="0.35">
      <c r="A180" s="339" t="s">
        <v>2773</v>
      </c>
      <c r="B180" s="339" t="s">
        <v>33</v>
      </c>
      <c r="C180" s="340">
        <v>32</v>
      </c>
      <c r="D180" s="1">
        <v>-32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</row>
    <row r="181" spans="1:37" x14ac:dyDescent="0.35">
      <c r="A181" s="339" t="s">
        <v>0</v>
      </c>
      <c r="B181" s="339" t="s">
        <v>0</v>
      </c>
      <c r="C181" s="340">
        <v>32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</row>
    <row r="182" spans="1:37" x14ac:dyDescent="0.35">
      <c r="A182" s="339" t="s">
        <v>188</v>
      </c>
      <c r="B182" s="339" t="s">
        <v>33</v>
      </c>
      <c r="C182" s="340">
        <v>1183</v>
      </c>
      <c r="D182" s="1">
        <v>1</v>
      </c>
      <c r="E182" s="1">
        <v>21</v>
      </c>
      <c r="F182" s="1">
        <v>3</v>
      </c>
      <c r="G182" s="1">
        <v>9</v>
      </c>
      <c r="H182" s="1">
        <v>25</v>
      </c>
      <c r="I182" s="1">
        <v>24</v>
      </c>
      <c r="J182" s="1">
        <v>35</v>
      </c>
      <c r="K182" s="1">
        <v>6</v>
      </c>
      <c r="L182" s="1">
        <v>45</v>
      </c>
      <c r="M182" s="1">
        <v>55</v>
      </c>
    </row>
    <row r="183" spans="1:37" x14ac:dyDescent="0.35">
      <c r="A183" s="339" t="s">
        <v>0</v>
      </c>
      <c r="B183" s="339" t="s">
        <v>0</v>
      </c>
      <c r="C183" s="340">
        <v>1183</v>
      </c>
      <c r="D183" s="2">
        <v>1184</v>
      </c>
      <c r="E183" s="2">
        <v>1205</v>
      </c>
      <c r="F183" s="2">
        <v>1208</v>
      </c>
      <c r="G183" s="2">
        <v>1217</v>
      </c>
      <c r="H183" s="2">
        <v>1242</v>
      </c>
      <c r="I183" s="2">
        <v>1266</v>
      </c>
      <c r="J183" s="2">
        <v>1301</v>
      </c>
      <c r="K183" s="2">
        <v>1307</v>
      </c>
      <c r="L183" s="2">
        <v>1352</v>
      </c>
      <c r="M183" s="2">
        <v>1407</v>
      </c>
    </row>
    <row r="184" spans="1:37" x14ac:dyDescent="0.35">
      <c r="A184" s="339" t="s">
        <v>189</v>
      </c>
      <c r="B184" s="339" t="s">
        <v>33</v>
      </c>
      <c r="C184" s="340">
        <v>455</v>
      </c>
      <c r="D184" s="1">
        <v>0</v>
      </c>
      <c r="E184" s="1">
        <v>1</v>
      </c>
      <c r="F184" s="1">
        <v>4</v>
      </c>
      <c r="G184" s="1">
        <v>15</v>
      </c>
      <c r="H184" s="1">
        <v>8</v>
      </c>
      <c r="I184" s="1">
        <v>-483</v>
      </c>
      <c r="J184" s="1">
        <v>0</v>
      </c>
      <c r="K184" s="1">
        <v>0</v>
      </c>
      <c r="L184" s="1">
        <v>0</v>
      </c>
      <c r="M184" s="1">
        <v>0</v>
      </c>
    </row>
    <row r="185" spans="1:37" x14ac:dyDescent="0.35">
      <c r="A185" s="339" t="s">
        <v>0</v>
      </c>
      <c r="B185" s="339" t="s">
        <v>0</v>
      </c>
      <c r="C185" s="340">
        <v>455</v>
      </c>
      <c r="D185" s="2">
        <v>455</v>
      </c>
      <c r="E185" s="2">
        <v>456</v>
      </c>
      <c r="F185" s="2">
        <v>460</v>
      </c>
      <c r="G185" s="2">
        <v>475</v>
      </c>
      <c r="H185" s="2">
        <v>483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37" x14ac:dyDescent="0.35">
      <c r="A186" s="339" t="s">
        <v>2774</v>
      </c>
      <c r="B186" s="339" t="s">
        <v>33</v>
      </c>
      <c r="C186" s="340">
        <v>986</v>
      </c>
      <c r="D186" s="1">
        <v>5</v>
      </c>
      <c r="E186" s="1">
        <v>9</v>
      </c>
      <c r="F186" s="1">
        <v>12</v>
      </c>
      <c r="G186" s="1">
        <v>19</v>
      </c>
      <c r="H186" s="1">
        <v>37</v>
      </c>
      <c r="I186" s="1">
        <v>11</v>
      </c>
      <c r="J186" s="1">
        <v>118</v>
      </c>
      <c r="K186" s="1">
        <v>23</v>
      </c>
      <c r="L186" s="1">
        <v>15</v>
      </c>
      <c r="M186" s="1">
        <v>7</v>
      </c>
    </row>
    <row r="187" spans="1:37" x14ac:dyDescent="0.35">
      <c r="A187" s="339" t="s">
        <v>0</v>
      </c>
      <c r="B187" s="339" t="s">
        <v>0</v>
      </c>
      <c r="C187" s="340">
        <v>986</v>
      </c>
      <c r="D187" s="2">
        <v>991</v>
      </c>
      <c r="E187" s="2">
        <v>1000</v>
      </c>
      <c r="F187" s="2">
        <v>1012</v>
      </c>
      <c r="G187" s="2">
        <v>1031</v>
      </c>
      <c r="H187" s="2">
        <v>1068</v>
      </c>
      <c r="I187" s="2">
        <v>1079</v>
      </c>
      <c r="J187" s="2">
        <v>1197</v>
      </c>
      <c r="K187" s="2">
        <v>1220</v>
      </c>
      <c r="L187" s="2">
        <v>1235</v>
      </c>
      <c r="M187" s="2">
        <v>1242</v>
      </c>
    </row>
    <row r="188" spans="1:37" x14ac:dyDescent="0.35">
      <c r="A188" s="339" t="s">
        <v>47</v>
      </c>
      <c r="B188" s="339" t="s">
        <v>0</v>
      </c>
      <c r="C188" s="341">
        <v>0</v>
      </c>
      <c r="D188" s="1">
        <f>(D158+D160+D162+D164+D166+D168+D170+D172+D174+D176+D178+D180+D182+D184+D186)*(-1)</f>
        <v>2</v>
      </c>
      <c r="E188" s="1">
        <f t="shared" ref="E188:M188" si="4">(E158+E160+E162+E164+E166+E168+E170+E172+E174+E176+E178+E180+E182+E184+E186)*(-1)</f>
        <v>0</v>
      </c>
      <c r="F188" s="1">
        <f t="shared" si="4"/>
        <v>23</v>
      </c>
      <c r="G188" s="1">
        <f t="shared" si="4"/>
        <v>24</v>
      </c>
      <c r="H188" s="1">
        <f t="shared" si="4"/>
        <v>76</v>
      </c>
      <c r="I188" s="1">
        <f t="shared" si="4"/>
        <v>42</v>
      </c>
      <c r="J188" s="1">
        <f t="shared" si="4"/>
        <v>124</v>
      </c>
      <c r="K188" s="1">
        <f t="shared" si="4"/>
        <v>23</v>
      </c>
      <c r="L188" s="1">
        <f t="shared" si="4"/>
        <v>86</v>
      </c>
      <c r="M188" s="1">
        <f t="shared" si="4"/>
        <v>67</v>
      </c>
    </row>
    <row r="189" spans="1:37" x14ac:dyDescent="0.35">
      <c r="A189" s="339" t="s">
        <v>0</v>
      </c>
      <c r="B189" s="339" t="s">
        <v>0</v>
      </c>
      <c r="C189" s="340">
        <v>0</v>
      </c>
      <c r="D189" s="2">
        <v>2</v>
      </c>
      <c r="E189" s="288">
        <v>2</v>
      </c>
      <c r="F189" s="288">
        <v>25</v>
      </c>
      <c r="G189" s="288">
        <v>49</v>
      </c>
      <c r="H189" s="288">
        <v>125</v>
      </c>
      <c r="I189" s="288">
        <v>167</v>
      </c>
      <c r="J189" s="288">
        <v>291</v>
      </c>
      <c r="K189" s="288">
        <v>314</v>
      </c>
      <c r="L189" s="288">
        <v>400</v>
      </c>
      <c r="M189" s="288">
        <v>467</v>
      </c>
    </row>
    <row r="190" spans="1:37" x14ac:dyDescent="0.35">
      <c r="A190" t="s">
        <v>48</v>
      </c>
      <c r="B190" t="s">
        <v>0</v>
      </c>
      <c r="C190" s="2">
        <v>11641</v>
      </c>
      <c r="D190" s="2">
        <v>11641</v>
      </c>
      <c r="E190" s="2">
        <v>11641</v>
      </c>
      <c r="F190" s="2">
        <v>11641</v>
      </c>
      <c r="G190" s="2">
        <v>11641</v>
      </c>
      <c r="H190" s="2">
        <v>11641</v>
      </c>
      <c r="I190" s="2">
        <v>11641</v>
      </c>
      <c r="J190" s="2">
        <v>11641</v>
      </c>
      <c r="K190" s="2">
        <v>11641</v>
      </c>
      <c r="L190" s="2">
        <v>11641</v>
      </c>
      <c r="M190" s="2">
        <v>11641</v>
      </c>
    </row>
    <row r="191" spans="1:37" x14ac:dyDescent="0.35">
      <c r="AD191" s="238"/>
      <c r="AE191" s="227"/>
      <c r="AG191" s="227"/>
      <c r="AK191" s="227"/>
    </row>
    <row r="196" spans="1:2" x14ac:dyDescent="0.35">
      <c r="B196" t="s">
        <v>2593</v>
      </c>
    </row>
    <row r="197" spans="1:2" x14ac:dyDescent="0.35">
      <c r="A197" t="s">
        <v>2535</v>
      </c>
      <c r="B197" s="2">
        <f>C10+C12+C14+C30+C55+C65+C92+C98+C100+C133+C135+C137+C139+C168+C170+C182</f>
        <v>21034</v>
      </c>
    </row>
    <row r="198" spans="1:2" x14ac:dyDescent="0.35">
      <c r="A198" t="s">
        <v>2534</v>
      </c>
      <c r="B198" s="2">
        <f>C20+C28+C51+C63+C84+C88+C119+C129+C164+C166+C178</f>
        <v>15608</v>
      </c>
    </row>
    <row r="199" spans="1:2" x14ac:dyDescent="0.35">
      <c r="A199" t="s">
        <v>2536</v>
      </c>
      <c r="B199" s="2">
        <f>C18+C61+C86+C174+C184+C117</f>
        <v>3929</v>
      </c>
    </row>
    <row r="200" spans="1:2" x14ac:dyDescent="0.35">
      <c r="A200" t="s">
        <v>2727</v>
      </c>
      <c r="B200" s="2">
        <f>C32+C67</f>
        <v>515</v>
      </c>
    </row>
    <row r="201" spans="1:2" x14ac:dyDescent="0.35">
      <c r="A201" t="s">
        <v>2574</v>
      </c>
      <c r="B201" s="2">
        <f>C34+C94</f>
        <v>1211</v>
      </c>
    </row>
    <row r="202" spans="1:2" x14ac:dyDescent="0.35">
      <c r="A202" t="s">
        <v>2573</v>
      </c>
      <c r="B202" s="2">
        <f>C16+C53+C90+C123+C162</f>
        <v>2735</v>
      </c>
    </row>
    <row r="203" spans="1:2" x14ac:dyDescent="0.35">
      <c r="A203" t="s">
        <v>2575</v>
      </c>
      <c r="B203" s="2">
        <f>C96+C125+C141</f>
        <v>1805</v>
      </c>
    </row>
    <row r="204" spans="1:2" x14ac:dyDescent="0.35">
      <c r="A204" t="s">
        <v>2594</v>
      </c>
      <c r="B204">
        <v>0</v>
      </c>
    </row>
    <row r="205" spans="1:2" x14ac:dyDescent="0.35">
      <c r="A205" t="s">
        <v>2576</v>
      </c>
      <c r="B205" s="2">
        <f>C172</f>
        <v>275</v>
      </c>
    </row>
    <row r="206" spans="1:2" x14ac:dyDescent="0.35">
      <c r="A206" t="s">
        <v>2590</v>
      </c>
      <c r="B206">
        <v>0</v>
      </c>
    </row>
    <row r="207" spans="1:2" x14ac:dyDescent="0.35">
      <c r="A207" t="s">
        <v>2582</v>
      </c>
      <c r="B207">
        <v>0</v>
      </c>
    </row>
    <row r="208" spans="1:2" x14ac:dyDescent="0.35">
      <c r="A208" t="s">
        <v>2583</v>
      </c>
      <c r="B208" s="2">
        <f>C127</f>
        <v>287</v>
      </c>
    </row>
    <row r="209" spans="1:2" x14ac:dyDescent="0.35">
      <c r="A209" t="s">
        <v>2584</v>
      </c>
      <c r="B209">
        <v>0</v>
      </c>
    </row>
    <row r="210" spans="1:2" x14ac:dyDescent="0.35">
      <c r="A210" t="s">
        <v>2577</v>
      </c>
      <c r="B210">
        <v>0</v>
      </c>
    </row>
    <row r="211" spans="1:2" x14ac:dyDescent="0.35">
      <c r="A211" t="s">
        <v>2578</v>
      </c>
      <c r="B211">
        <v>0</v>
      </c>
    </row>
    <row r="212" spans="1:2" x14ac:dyDescent="0.35">
      <c r="A212" t="s">
        <v>2581</v>
      </c>
      <c r="B212">
        <v>0</v>
      </c>
    </row>
    <row r="213" spans="1:2" x14ac:dyDescent="0.35">
      <c r="A213" t="s">
        <v>2579</v>
      </c>
      <c r="B213">
        <v>0</v>
      </c>
    </row>
    <row r="214" spans="1:2" x14ac:dyDescent="0.35">
      <c r="A214" t="s">
        <v>2585</v>
      </c>
      <c r="B214">
        <v>0</v>
      </c>
    </row>
    <row r="215" spans="1:2" x14ac:dyDescent="0.35">
      <c r="A215" t="s">
        <v>2591</v>
      </c>
      <c r="B215">
        <v>0</v>
      </c>
    </row>
    <row r="216" spans="1:2" x14ac:dyDescent="0.35">
      <c r="A216" t="s">
        <v>2586</v>
      </c>
      <c r="B216" s="2">
        <f>C57</f>
        <v>127</v>
      </c>
    </row>
    <row r="217" spans="1:2" x14ac:dyDescent="0.35">
      <c r="A217" t="s">
        <v>2587</v>
      </c>
      <c r="B217">
        <v>0</v>
      </c>
    </row>
    <row r="218" spans="1:2" x14ac:dyDescent="0.35">
      <c r="A218" t="s">
        <v>2580</v>
      </c>
      <c r="B218">
        <v>0</v>
      </c>
    </row>
    <row r="219" spans="1:2" x14ac:dyDescent="0.35">
      <c r="A219" t="s">
        <v>2592</v>
      </c>
      <c r="B219">
        <v>0</v>
      </c>
    </row>
    <row r="220" spans="1:2" x14ac:dyDescent="0.35">
      <c r="A220" t="s">
        <v>2597</v>
      </c>
      <c r="B220">
        <v>0</v>
      </c>
    </row>
    <row r="221" spans="1:2" x14ac:dyDescent="0.35">
      <c r="A221" t="s">
        <v>2588</v>
      </c>
      <c r="B221">
        <v>0</v>
      </c>
    </row>
    <row r="222" spans="1:2" x14ac:dyDescent="0.35">
      <c r="A222" t="s">
        <v>2589</v>
      </c>
      <c r="B222">
        <v>0</v>
      </c>
    </row>
    <row r="223" spans="1:2" x14ac:dyDescent="0.35">
      <c r="A223" t="s">
        <v>2741</v>
      </c>
      <c r="B223" s="2">
        <f>C24+C26+C59+C121+C131+C158+C160+C176+C180+C186+C22</f>
        <v>6273</v>
      </c>
    </row>
    <row r="224" spans="1:2" x14ac:dyDescent="0.35">
      <c r="B224" s="2">
        <f>SUM(B197:B223)</f>
        <v>53799</v>
      </c>
    </row>
    <row r="226" spans="1:12" x14ac:dyDescent="0.35">
      <c r="A226" s="2"/>
      <c r="B226" s="2"/>
      <c r="C226" s="2"/>
      <c r="D226" s="2"/>
      <c r="E226" s="2"/>
      <c r="F226" s="2"/>
      <c r="G226" s="2"/>
      <c r="H226" s="239" t="s">
        <v>2648</v>
      </c>
      <c r="I226" s="2"/>
      <c r="J226" s="2"/>
      <c r="K226" s="2"/>
      <c r="L226" s="239" t="s">
        <v>2649</v>
      </c>
    </row>
    <row r="227" spans="1:12" x14ac:dyDescent="0.35">
      <c r="D227" s="240" t="s">
        <v>2529</v>
      </c>
      <c r="E227" s="240" t="s">
        <v>2650</v>
      </c>
      <c r="F227" s="240" t="s">
        <v>2651</v>
      </c>
      <c r="G227" s="240" t="s">
        <v>2650</v>
      </c>
      <c r="H227" s="240" t="s">
        <v>2652</v>
      </c>
      <c r="I227" s="240" t="s">
        <v>2653</v>
      </c>
      <c r="J227" s="240" t="s">
        <v>2649</v>
      </c>
      <c r="K227" s="240" t="s">
        <v>2654</v>
      </c>
      <c r="L227" s="240" t="s">
        <v>2652</v>
      </c>
    </row>
    <row r="228" spans="1:12" x14ac:dyDescent="0.35">
      <c r="D228" s="240" t="s">
        <v>2655</v>
      </c>
      <c r="E228" s="240" t="s">
        <v>2655</v>
      </c>
      <c r="F228" s="240" t="s">
        <v>2652</v>
      </c>
      <c r="G228" s="240" t="s">
        <v>2656</v>
      </c>
      <c r="H228" s="240" t="s">
        <v>2656</v>
      </c>
      <c r="I228" s="240" t="s">
        <v>2655</v>
      </c>
      <c r="J228" s="240" t="s">
        <v>2652</v>
      </c>
      <c r="K228" s="240" t="s">
        <v>2656</v>
      </c>
      <c r="L228" s="240" t="s">
        <v>2656</v>
      </c>
    </row>
    <row r="229" spans="1:12" x14ac:dyDescent="0.35">
      <c r="A229" s="238">
        <f>SUMIFS($C$10:$C$284, $X$10:$X$284, B229)</f>
        <v>0</v>
      </c>
      <c r="B229" t="s">
        <v>2657</v>
      </c>
      <c r="C229" t="s">
        <v>2535</v>
      </c>
      <c r="D229" s="241">
        <f>E229+I229</f>
        <v>0</v>
      </c>
      <c r="E229" s="238">
        <f>COUNTIFS($X$10:$X$283, B229,$B$10:$B$283,"F")</f>
        <v>0</v>
      </c>
      <c r="F229" s="242">
        <f t="shared" ref="F229:F255" si="5">IFERROR(E229/D229,0)</f>
        <v>0</v>
      </c>
      <c r="G229">
        <f t="shared" ref="G229:G255" si="6">COUNTIFS($X$10:$X$283, B229,$B$10:$B$283,"F",$Z$10:$Z$283,"Elected")</f>
        <v>0</v>
      </c>
      <c r="H229" s="243">
        <f>IFERROR(G229/D229,0)</f>
        <v>0</v>
      </c>
      <c r="I229" s="244">
        <f>COUNTIFS($X$10:$X$283, B229,$B$10:$B$283,"M")</f>
        <v>0</v>
      </c>
      <c r="J229" s="242">
        <f>IFERROR(I229/D229,0)</f>
        <v>0</v>
      </c>
      <c r="K229">
        <f t="shared" ref="K229:K255" si="7">COUNTIFS($X$10:$X$283, B229,$B$10:$B$283,"M",$Z$10:$Z$283,"Elected")</f>
        <v>0</v>
      </c>
      <c r="L229" s="242">
        <f>IFERROR(K229/D229,0)</f>
        <v>0</v>
      </c>
    </row>
    <row r="230" spans="1:12" x14ac:dyDescent="0.35">
      <c r="A230" s="238">
        <f t="shared" ref="A230:A254" si="8">SUMIFS($C$10:$C$284, $X$10:$X$284, B230)</f>
        <v>0</v>
      </c>
      <c r="B230" t="s">
        <v>2658</v>
      </c>
      <c r="C230" t="s">
        <v>2534</v>
      </c>
      <c r="D230" s="241">
        <f t="shared" ref="D230:D255" si="9">E230+I230</f>
        <v>0</v>
      </c>
      <c r="E230" s="238">
        <f t="shared" ref="E230:E255" si="10">COUNTIFS($X$10:$X$283, B230,$B$10:$B$283,"F")</f>
        <v>0</v>
      </c>
      <c r="F230" s="242">
        <f t="shared" si="5"/>
        <v>0</v>
      </c>
      <c r="G230">
        <f t="shared" si="6"/>
        <v>0</v>
      </c>
      <c r="H230" s="243">
        <f t="shared" ref="H230:H255" si="11">IFERROR(G230/D230,0)</f>
        <v>0</v>
      </c>
      <c r="I230" s="244">
        <f t="shared" ref="I230:I255" si="12">COUNTIFS($X$10:$X$283, B230,$B$10:$B$283,"M")</f>
        <v>0</v>
      </c>
      <c r="J230" s="242">
        <f t="shared" ref="J230:J255" si="13">IFERROR(I230/D230,0)</f>
        <v>0</v>
      </c>
      <c r="K230">
        <f t="shared" si="7"/>
        <v>0</v>
      </c>
      <c r="L230" s="242">
        <f t="shared" ref="L230:L255" si="14">IFERROR(K230/D230,0)</f>
        <v>0</v>
      </c>
    </row>
    <row r="231" spans="1:12" x14ac:dyDescent="0.35">
      <c r="A231" s="238">
        <f t="shared" si="8"/>
        <v>0</v>
      </c>
      <c r="B231" t="s">
        <v>2659</v>
      </c>
      <c r="C231" t="s">
        <v>2536</v>
      </c>
      <c r="D231" s="241">
        <f t="shared" si="9"/>
        <v>0</v>
      </c>
      <c r="E231" s="238">
        <f t="shared" si="10"/>
        <v>0</v>
      </c>
      <c r="F231" s="242">
        <f t="shared" si="5"/>
        <v>0</v>
      </c>
      <c r="G231">
        <f t="shared" si="6"/>
        <v>0</v>
      </c>
      <c r="H231" s="243">
        <f t="shared" si="11"/>
        <v>0</v>
      </c>
      <c r="I231" s="244">
        <f t="shared" si="12"/>
        <v>0</v>
      </c>
      <c r="J231" s="242">
        <f t="shared" si="13"/>
        <v>0</v>
      </c>
      <c r="K231">
        <f t="shared" si="7"/>
        <v>0</v>
      </c>
      <c r="L231" s="242">
        <f t="shared" si="14"/>
        <v>0</v>
      </c>
    </row>
    <row r="232" spans="1:12" x14ac:dyDescent="0.35">
      <c r="A232" s="238">
        <f>SUMIFS($C$10:$C$284, $X$10:$X$284, B232)</f>
        <v>0</v>
      </c>
      <c r="B232" t="s">
        <v>2661</v>
      </c>
      <c r="C232" t="s">
        <v>2727</v>
      </c>
      <c r="D232" s="241">
        <f t="shared" si="9"/>
        <v>0</v>
      </c>
      <c r="E232" s="238">
        <f t="shared" si="10"/>
        <v>0</v>
      </c>
      <c r="F232" s="242">
        <f t="shared" si="5"/>
        <v>0</v>
      </c>
      <c r="G232">
        <f t="shared" si="6"/>
        <v>0</v>
      </c>
      <c r="H232" s="243">
        <f t="shared" si="11"/>
        <v>0</v>
      </c>
      <c r="I232" s="244">
        <f t="shared" si="12"/>
        <v>0</v>
      </c>
      <c r="J232" s="242">
        <f t="shared" si="13"/>
        <v>0</v>
      </c>
      <c r="K232">
        <f t="shared" si="7"/>
        <v>0</v>
      </c>
      <c r="L232" s="242">
        <f t="shared" si="14"/>
        <v>0</v>
      </c>
    </row>
    <row r="233" spans="1:12" x14ac:dyDescent="0.35">
      <c r="A233" s="238">
        <f t="shared" si="8"/>
        <v>0</v>
      </c>
      <c r="B233" t="s">
        <v>2663</v>
      </c>
      <c r="C233" t="s">
        <v>2574</v>
      </c>
      <c r="D233" s="241">
        <f t="shared" si="9"/>
        <v>0</v>
      </c>
      <c r="E233" s="238">
        <f t="shared" si="10"/>
        <v>0</v>
      </c>
      <c r="F233" s="242">
        <f t="shared" si="5"/>
        <v>0</v>
      </c>
      <c r="G233">
        <f t="shared" si="6"/>
        <v>0</v>
      </c>
      <c r="H233" s="243">
        <f t="shared" si="11"/>
        <v>0</v>
      </c>
      <c r="I233" s="244">
        <f t="shared" si="12"/>
        <v>0</v>
      </c>
      <c r="J233" s="242">
        <f t="shared" si="13"/>
        <v>0</v>
      </c>
      <c r="K233">
        <f t="shared" si="7"/>
        <v>0</v>
      </c>
      <c r="L233" s="242">
        <f t="shared" si="14"/>
        <v>0</v>
      </c>
    </row>
    <row r="234" spans="1:12" x14ac:dyDescent="0.35">
      <c r="A234" s="238">
        <f t="shared" si="8"/>
        <v>0</v>
      </c>
      <c r="B234" t="s">
        <v>2689</v>
      </c>
      <c r="C234" t="s">
        <v>2573</v>
      </c>
      <c r="D234" s="241">
        <f t="shared" si="9"/>
        <v>0</v>
      </c>
      <c r="E234" s="238">
        <f t="shared" si="10"/>
        <v>0</v>
      </c>
      <c r="F234" s="242">
        <f t="shared" si="5"/>
        <v>0</v>
      </c>
      <c r="G234">
        <f t="shared" si="6"/>
        <v>0</v>
      </c>
      <c r="H234" s="243">
        <f t="shared" si="11"/>
        <v>0</v>
      </c>
      <c r="I234" s="244">
        <f t="shared" si="12"/>
        <v>0</v>
      </c>
      <c r="J234" s="242">
        <f t="shared" si="13"/>
        <v>0</v>
      </c>
      <c r="K234">
        <f t="shared" si="7"/>
        <v>0</v>
      </c>
      <c r="L234" s="242">
        <f t="shared" si="14"/>
        <v>0</v>
      </c>
    </row>
    <row r="235" spans="1:12" x14ac:dyDescent="0.35">
      <c r="A235" s="238">
        <f t="shared" si="8"/>
        <v>0</v>
      </c>
      <c r="B235" t="s">
        <v>2662</v>
      </c>
      <c r="C235" t="s">
        <v>2575</v>
      </c>
      <c r="D235" s="241">
        <f t="shared" si="9"/>
        <v>0</v>
      </c>
      <c r="E235" s="238">
        <f t="shared" si="10"/>
        <v>0</v>
      </c>
      <c r="F235" s="242">
        <f t="shared" si="5"/>
        <v>0</v>
      </c>
      <c r="G235">
        <f t="shared" si="6"/>
        <v>0</v>
      </c>
      <c r="H235" s="243">
        <f t="shared" si="11"/>
        <v>0</v>
      </c>
      <c r="I235" s="244">
        <f t="shared" si="12"/>
        <v>0</v>
      </c>
      <c r="J235" s="242">
        <f t="shared" si="13"/>
        <v>0</v>
      </c>
      <c r="K235">
        <f t="shared" si="7"/>
        <v>0</v>
      </c>
      <c r="L235" s="242">
        <f t="shared" si="14"/>
        <v>0</v>
      </c>
    </row>
    <row r="236" spans="1:12" x14ac:dyDescent="0.35">
      <c r="A236" s="238">
        <f t="shared" si="8"/>
        <v>0</v>
      </c>
      <c r="B236" t="s">
        <v>2660</v>
      </c>
      <c r="C236" t="s">
        <v>2594</v>
      </c>
      <c r="D236" s="241">
        <f t="shared" si="9"/>
        <v>0</v>
      </c>
      <c r="E236" s="238">
        <f t="shared" si="10"/>
        <v>0</v>
      </c>
      <c r="F236" s="242">
        <f t="shared" si="5"/>
        <v>0</v>
      </c>
      <c r="G236">
        <f t="shared" si="6"/>
        <v>0</v>
      </c>
      <c r="H236" s="243">
        <f t="shared" si="11"/>
        <v>0</v>
      </c>
      <c r="I236" s="244">
        <f t="shared" si="12"/>
        <v>0</v>
      </c>
      <c r="J236" s="242">
        <f t="shared" si="13"/>
        <v>0</v>
      </c>
      <c r="K236">
        <f t="shared" si="7"/>
        <v>0</v>
      </c>
      <c r="L236" s="242">
        <f t="shared" si="14"/>
        <v>0</v>
      </c>
    </row>
    <row r="237" spans="1:12" x14ac:dyDescent="0.35">
      <c r="A237" s="238">
        <f t="shared" si="8"/>
        <v>0</v>
      </c>
      <c r="B237" t="s">
        <v>2688</v>
      </c>
      <c r="C237" t="s">
        <v>2576</v>
      </c>
      <c r="D237" s="241">
        <f t="shared" si="9"/>
        <v>0</v>
      </c>
      <c r="E237" s="238">
        <f t="shared" si="10"/>
        <v>0</v>
      </c>
      <c r="F237" s="242">
        <f t="shared" si="5"/>
        <v>0</v>
      </c>
      <c r="G237">
        <f t="shared" si="6"/>
        <v>0</v>
      </c>
      <c r="H237" s="243">
        <f t="shared" si="11"/>
        <v>0</v>
      </c>
      <c r="I237" s="244">
        <f t="shared" si="12"/>
        <v>0</v>
      </c>
      <c r="J237" s="242">
        <f t="shared" si="13"/>
        <v>0</v>
      </c>
      <c r="K237">
        <f t="shared" si="7"/>
        <v>0</v>
      </c>
      <c r="L237" s="242">
        <f t="shared" si="14"/>
        <v>0</v>
      </c>
    </row>
    <row r="238" spans="1:12" x14ac:dyDescent="0.35">
      <c r="A238" s="238">
        <f t="shared" si="8"/>
        <v>0</v>
      </c>
      <c r="C238" t="s">
        <v>2590</v>
      </c>
      <c r="D238" s="241">
        <f t="shared" si="9"/>
        <v>0</v>
      </c>
      <c r="E238" s="238">
        <f t="shared" si="10"/>
        <v>0</v>
      </c>
      <c r="F238" s="242">
        <f t="shared" si="5"/>
        <v>0</v>
      </c>
      <c r="G238">
        <f t="shared" si="6"/>
        <v>0</v>
      </c>
      <c r="H238" s="243">
        <f t="shared" si="11"/>
        <v>0</v>
      </c>
      <c r="I238" s="244">
        <f t="shared" si="12"/>
        <v>0</v>
      </c>
      <c r="J238" s="242">
        <f t="shared" si="13"/>
        <v>0</v>
      </c>
      <c r="K238">
        <f t="shared" si="7"/>
        <v>0</v>
      </c>
      <c r="L238" s="242">
        <f t="shared" si="14"/>
        <v>0</v>
      </c>
    </row>
    <row r="239" spans="1:12" x14ac:dyDescent="0.35">
      <c r="A239" s="238">
        <f t="shared" si="8"/>
        <v>0</v>
      </c>
      <c r="B239" t="s">
        <v>2671</v>
      </c>
      <c r="C239" t="s">
        <v>2582</v>
      </c>
      <c r="D239" s="241">
        <f t="shared" si="9"/>
        <v>0</v>
      </c>
      <c r="E239" s="238">
        <f t="shared" si="10"/>
        <v>0</v>
      </c>
      <c r="F239" s="242">
        <f t="shared" si="5"/>
        <v>0</v>
      </c>
      <c r="G239">
        <f t="shared" si="6"/>
        <v>0</v>
      </c>
      <c r="H239" s="243">
        <f t="shared" si="11"/>
        <v>0</v>
      </c>
      <c r="I239" s="244">
        <f t="shared" si="12"/>
        <v>0</v>
      </c>
      <c r="J239" s="242">
        <f t="shared" si="13"/>
        <v>0</v>
      </c>
      <c r="K239">
        <f t="shared" si="7"/>
        <v>0</v>
      </c>
      <c r="L239" s="242">
        <f t="shared" si="14"/>
        <v>0</v>
      </c>
    </row>
    <row r="240" spans="1:12" x14ac:dyDescent="0.35">
      <c r="A240" s="238">
        <f t="shared" si="8"/>
        <v>0</v>
      </c>
      <c r="B240" t="s">
        <v>2665</v>
      </c>
      <c r="C240" t="s">
        <v>2598</v>
      </c>
      <c r="D240" s="241">
        <f t="shared" si="9"/>
        <v>0</v>
      </c>
      <c r="E240" s="238">
        <f t="shared" si="10"/>
        <v>0</v>
      </c>
      <c r="F240" s="242">
        <f t="shared" si="5"/>
        <v>0</v>
      </c>
      <c r="G240">
        <f t="shared" si="6"/>
        <v>0</v>
      </c>
      <c r="H240" s="243">
        <f t="shared" si="11"/>
        <v>0</v>
      </c>
      <c r="I240" s="244">
        <f t="shared" si="12"/>
        <v>0</v>
      </c>
      <c r="J240" s="242">
        <f t="shared" si="13"/>
        <v>0</v>
      </c>
      <c r="K240">
        <f t="shared" si="7"/>
        <v>0</v>
      </c>
      <c r="L240" s="242">
        <f t="shared" si="14"/>
        <v>0</v>
      </c>
    </row>
    <row r="241" spans="1:12" x14ac:dyDescent="0.35">
      <c r="A241" s="238">
        <f t="shared" si="8"/>
        <v>0</v>
      </c>
      <c r="B241" t="s">
        <v>2666</v>
      </c>
      <c r="C241" t="s">
        <v>2584</v>
      </c>
      <c r="D241" s="241">
        <f t="shared" si="9"/>
        <v>0</v>
      </c>
      <c r="E241" s="238">
        <f t="shared" si="10"/>
        <v>0</v>
      </c>
      <c r="F241" s="242">
        <f t="shared" si="5"/>
        <v>0</v>
      </c>
      <c r="G241">
        <f t="shared" si="6"/>
        <v>0</v>
      </c>
      <c r="H241" s="243">
        <f t="shared" si="11"/>
        <v>0</v>
      </c>
      <c r="I241" s="244">
        <f t="shared" si="12"/>
        <v>0</v>
      </c>
      <c r="J241" s="242">
        <f t="shared" si="13"/>
        <v>0</v>
      </c>
      <c r="K241">
        <f t="shared" si="7"/>
        <v>0</v>
      </c>
      <c r="L241" s="242">
        <f t="shared" si="14"/>
        <v>0</v>
      </c>
    </row>
    <row r="242" spans="1:12" x14ac:dyDescent="0.35">
      <c r="A242" s="238">
        <f t="shared" si="8"/>
        <v>0</v>
      </c>
      <c r="B242" t="s">
        <v>2667</v>
      </c>
      <c r="C242" t="s">
        <v>2577</v>
      </c>
      <c r="D242" s="241">
        <f t="shared" si="9"/>
        <v>0</v>
      </c>
      <c r="E242" s="238">
        <f t="shared" si="10"/>
        <v>0</v>
      </c>
      <c r="F242" s="242">
        <f t="shared" si="5"/>
        <v>0</v>
      </c>
      <c r="G242">
        <f t="shared" si="6"/>
        <v>0</v>
      </c>
      <c r="H242" s="243">
        <f t="shared" si="11"/>
        <v>0</v>
      </c>
      <c r="I242" s="244">
        <f t="shared" si="12"/>
        <v>0</v>
      </c>
      <c r="J242" s="242">
        <f t="shared" si="13"/>
        <v>0</v>
      </c>
      <c r="K242">
        <f t="shared" si="7"/>
        <v>0</v>
      </c>
      <c r="L242" s="242">
        <f t="shared" si="14"/>
        <v>0</v>
      </c>
    </row>
    <row r="243" spans="1:12" x14ac:dyDescent="0.35">
      <c r="A243" s="238">
        <f t="shared" si="8"/>
        <v>0</v>
      </c>
      <c r="B243" t="s">
        <v>2670</v>
      </c>
      <c r="C243" t="s">
        <v>2578</v>
      </c>
      <c r="D243" s="241">
        <f t="shared" si="9"/>
        <v>0</v>
      </c>
      <c r="E243" s="238">
        <f t="shared" si="10"/>
        <v>0</v>
      </c>
      <c r="F243" s="242">
        <f t="shared" si="5"/>
        <v>0</v>
      </c>
      <c r="G243">
        <f t="shared" si="6"/>
        <v>0</v>
      </c>
      <c r="H243" s="243">
        <f t="shared" si="11"/>
        <v>0</v>
      </c>
      <c r="I243" s="244">
        <f t="shared" si="12"/>
        <v>0</v>
      </c>
      <c r="J243" s="242">
        <f t="shared" si="13"/>
        <v>0</v>
      </c>
      <c r="K243">
        <f t="shared" si="7"/>
        <v>0</v>
      </c>
      <c r="L243" s="242">
        <f t="shared" si="14"/>
        <v>0</v>
      </c>
    </row>
    <row r="244" spans="1:12" x14ac:dyDescent="0.35">
      <c r="A244" s="238">
        <f t="shared" si="8"/>
        <v>0</v>
      </c>
      <c r="C244" t="s">
        <v>2581</v>
      </c>
      <c r="D244" s="241">
        <f t="shared" si="9"/>
        <v>0</v>
      </c>
      <c r="E244" s="238">
        <f t="shared" si="10"/>
        <v>0</v>
      </c>
      <c r="F244" s="242">
        <f t="shared" si="5"/>
        <v>0</v>
      </c>
      <c r="G244">
        <f t="shared" si="6"/>
        <v>0</v>
      </c>
      <c r="H244" s="243">
        <f t="shared" si="11"/>
        <v>0</v>
      </c>
      <c r="I244" s="244">
        <f t="shared" si="12"/>
        <v>0</v>
      </c>
      <c r="J244" s="242">
        <f t="shared" si="13"/>
        <v>0</v>
      </c>
      <c r="K244">
        <f t="shared" si="7"/>
        <v>0</v>
      </c>
      <c r="L244" s="242">
        <f t="shared" si="14"/>
        <v>0</v>
      </c>
    </row>
    <row r="245" spans="1:12" x14ac:dyDescent="0.35">
      <c r="A245" s="238">
        <f t="shared" si="8"/>
        <v>0</v>
      </c>
      <c r="C245" t="s">
        <v>2579</v>
      </c>
      <c r="D245" s="241">
        <f t="shared" si="9"/>
        <v>0</v>
      </c>
      <c r="E245" s="238">
        <f t="shared" si="10"/>
        <v>0</v>
      </c>
      <c r="F245" s="242">
        <f t="shared" si="5"/>
        <v>0</v>
      </c>
      <c r="G245">
        <f t="shared" si="6"/>
        <v>0</v>
      </c>
      <c r="H245" s="243">
        <f t="shared" si="11"/>
        <v>0</v>
      </c>
      <c r="I245" s="244">
        <f t="shared" si="12"/>
        <v>0</v>
      </c>
      <c r="J245" s="242">
        <f t="shared" si="13"/>
        <v>0</v>
      </c>
      <c r="K245">
        <f t="shared" si="7"/>
        <v>0</v>
      </c>
      <c r="L245" s="242">
        <f t="shared" si="14"/>
        <v>0</v>
      </c>
    </row>
    <row r="246" spans="1:12" x14ac:dyDescent="0.35">
      <c r="A246" s="238">
        <f t="shared" si="8"/>
        <v>0</v>
      </c>
      <c r="B246" t="s">
        <v>2690</v>
      </c>
      <c r="C246" t="s">
        <v>2585</v>
      </c>
      <c r="D246" s="241">
        <f t="shared" si="9"/>
        <v>0</v>
      </c>
      <c r="E246" s="238">
        <f t="shared" si="10"/>
        <v>0</v>
      </c>
      <c r="F246" s="242">
        <f t="shared" si="5"/>
        <v>0</v>
      </c>
      <c r="G246">
        <f t="shared" si="6"/>
        <v>0</v>
      </c>
      <c r="H246" s="243">
        <f t="shared" si="11"/>
        <v>0</v>
      </c>
      <c r="I246" s="244">
        <f t="shared" si="12"/>
        <v>0</v>
      </c>
      <c r="J246" s="242">
        <f t="shared" si="13"/>
        <v>0</v>
      </c>
      <c r="K246">
        <f t="shared" si="7"/>
        <v>0</v>
      </c>
      <c r="L246" s="242">
        <f t="shared" si="14"/>
        <v>0</v>
      </c>
    </row>
    <row r="247" spans="1:12" x14ac:dyDescent="0.35">
      <c r="A247" s="238">
        <f t="shared" si="8"/>
        <v>0</v>
      </c>
      <c r="C247" t="s">
        <v>2591</v>
      </c>
      <c r="D247" s="241">
        <f t="shared" si="9"/>
        <v>0</v>
      </c>
      <c r="E247" s="238">
        <f t="shared" si="10"/>
        <v>0</v>
      </c>
      <c r="F247" s="242">
        <f t="shared" si="5"/>
        <v>0</v>
      </c>
      <c r="G247">
        <f t="shared" si="6"/>
        <v>0</v>
      </c>
      <c r="H247" s="243">
        <f t="shared" si="11"/>
        <v>0</v>
      </c>
      <c r="I247" s="244">
        <f t="shared" si="12"/>
        <v>0</v>
      </c>
      <c r="J247" s="242">
        <f t="shared" si="13"/>
        <v>0</v>
      </c>
      <c r="K247">
        <f t="shared" si="7"/>
        <v>0</v>
      </c>
      <c r="L247" s="242">
        <f t="shared" si="14"/>
        <v>0</v>
      </c>
    </row>
    <row r="248" spans="1:12" x14ac:dyDescent="0.35">
      <c r="A248" s="238">
        <f t="shared" si="8"/>
        <v>0</v>
      </c>
      <c r="B248" t="s">
        <v>2664</v>
      </c>
      <c r="C248" t="s">
        <v>2586</v>
      </c>
      <c r="D248" s="241">
        <f t="shared" si="9"/>
        <v>0</v>
      </c>
      <c r="E248" s="238">
        <f t="shared" si="10"/>
        <v>0</v>
      </c>
      <c r="F248" s="242">
        <f t="shared" si="5"/>
        <v>0</v>
      </c>
      <c r="G248">
        <f t="shared" si="6"/>
        <v>0</v>
      </c>
      <c r="H248" s="243">
        <f t="shared" si="11"/>
        <v>0</v>
      </c>
      <c r="I248" s="244">
        <f t="shared" si="12"/>
        <v>0</v>
      </c>
      <c r="J248" s="242">
        <f t="shared" si="13"/>
        <v>0</v>
      </c>
      <c r="K248">
        <f t="shared" si="7"/>
        <v>0</v>
      </c>
      <c r="L248" s="242">
        <f t="shared" si="14"/>
        <v>0</v>
      </c>
    </row>
    <row r="249" spans="1:12" x14ac:dyDescent="0.35">
      <c r="A249" s="238">
        <f t="shared" si="8"/>
        <v>0</v>
      </c>
      <c r="B249" t="s">
        <v>2669</v>
      </c>
      <c r="C249" t="s">
        <v>2587</v>
      </c>
      <c r="D249" s="241">
        <f>E249+I249</f>
        <v>0</v>
      </c>
      <c r="E249" s="238">
        <f t="shared" si="10"/>
        <v>0</v>
      </c>
      <c r="F249" s="242">
        <f t="shared" si="5"/>
        <v>0</v>
      </c>
      <c r="G249">
        <f t="shared" si="6"/>
        <v>0</v>
      </c>
      <c r="H249" s="243">
        <f t="shared" si="11"/>
        <v>0</v>
      </c>
      <c r="I249" s="244">
        <f t="shared" si="12"/>
        <v>0</v>
      </c>
      <c r="J249" s="242">
        <f t="shared" si="13"/>
        <v>0</v>
      </c>
      <c r="K249">
        <f t="shared" si="7"/>
        <v>0</v>
      </c>
      <c r="L249" s="242">
        <f t="shared" si="14"/>
        <v>0</v>
      </c>
    </row>
    <row r="250" spans="1:12" x14ac:dyDescent="0.35">
      <c r="A250" s="238">
        <f t="shared" si="8"/>
        <v>0</v>
      </c>
      <c r="B250" t="s">
        <v>2691</v>
      </c>
      <c r="C250" t="s">
        <v>2580</v>
      </c>
      <c r="D250" s="241">
        <f t="shared" si="9"/>
        <v>0</v>
      </c>
      <c r="E250" s="238">
        <f t="shared" si="10"/>
        <v>0</v>
      </c>
      <c r="F250" s="242">
        <f t="shared" si="5"/>
        <v>0</v>
      </c>
      <c r="G250">
        <f t="shared" si="6"/>
        <v>0</v>
      </c>
      <c r="H250" s="243">
        <f t="shared" si="11"/>
        <v>0</v>
      </c>
      <c r="I250" s="244">
        <f t="shared" si="12"/>
        <v>0</v>
      </c>
      <c r="J250" s="242">
        <f t="shared" si="13"/>
        <v>0</v>
      </c>
      <c r="K250">
        <f t="shared" si="7"/>
        <v>0</v>
      </c>
      <c r="L250" s="242">
        <f t="shared" si="14"/>
        <v>0</v>
      </c>
    </row>
    <row r="251" spans="1:12" x14ac:dyDescent="0.35">
      <c r="A251" s="238">
        <f t="shared" si="8"/>
        <v>0</v>
      </c>
      <c r="C251" t="s">
        <v>2592</v>
      </c>
      <c r="D251" s="241">
        <f t="shared" si="9"/>
        <v>0</v>
      </c>
      <c r="E251" s="238">
        <f t="shared" si="10"/>
        <v>0</v>
      </c>
      <c r="F251" s="242">
        <f t="shared" si="5"/>
        <v>0</v>
      </c>
      <c r="G251">
        <f t="shared" si="6"/>
        <v>0</v>
      </c>
      <c r="H251" s="243">
        <f t="shared" si="11"/>
        <v>0</v>
      </c>
      <c r="I251" s="244">
        <f t="shared" si="12"/>
        <v>0</v>
      </c>
      <c r="J251" s="242">
        <f t="shared" si="13"/>
        <v>0</v>
      </c>
      <c r="K251">
        <f t="shared" si="7"/>
        <v>0</v>
      </c>
      <c r="L251" s="242">
        <f t="shared" si="14"/>
        <v>0</v>
      </c>
    </row>
    <row r="252" spans="1:12" x14ac:dyDescent="0.35">
      <c r="A252" s="238">
        <f t="shared" si="8"/>
        <v>0</v>
      </c>
      <c r="C252" t="s">
        <v>2597</v>
      </c>
      <c r="D252" s="241">
        <f t="shared" si="9"/>
        <v>0</v>
      </c>
      <c r="E252" s="238">
        <f t="shared" si="10"/>
        <v>0</v>
      </c>
      <c r="F252" s="242">
        <f t="shared" si="5"/>
        <v>0</v>
      </c>
      <c r="G252">
        <f t="shared" si="6"/>
        <v>0</v>
      </c>
      <c r="H252" s="243">
        <f t="shared" si="11"/>
        <v>0</v>
      </c>
      <c r="I252" s="244">
        <f t="shared" si="12"/>
        <v>0</v>
      </c>
      <c r="J252" s="242">
        <f t="shared" si="13"/>
        <v>0</v>
      </c>
      <c r="K252">
        <f t="shared" si="7"/>
        <v>0</v>
      </c>
      <c r="L252" s="242">
        <f t="shared" si="14"/>
        <v>0</v>
      </c>
    </row>
    <row r="253" spans="1:12" x14ac:dyDescent="0.35">
      <c r="A253" s="238">
        <f t="shared" si="8"/>
        <v>0</v>
      </c>
      <c r="B253" t="s">
        <v>2668</v>
      </c>
      <c r="C253" t="s">
        <v>2588</v>
      </c>
      <c r="D253" s="241">
        <f t="shared" si="9"/>
        <v>0</v>
      </c>
      <c r="E253" s="238">
        <f t="shared" si="10"/>
        <v>0</v>
      </c>
      <c r="F253" s="242">
        <f t="shared" si="5"/>
        <v>0</v>
      </c>
      <c r="G253">
        <f t="shared" si="6"/>
        <v>0</v>
      </c>
      <c r="H253" s="243">
        <f t="shared" si="11"/>
        <v>0</v>
      </c>
      <c r="I253" s="244">
        <f t="shared" si="12"/>
        <v>0</v>
      </c>
      <c r="J253" s="242">
        <f t="shared" si="13"/>
        <v>0</v>
      </c>
      <c r="K253">
        <f t="shared" si="7"/>
        <v>0</v>
      </c>
      <c r="L253" s="242">
        <f t="shared" si="14"/>
        <v>0</v>
      </c>
    </row>
    <row r="254" spans="1:12" x14ac:dyDescent="0.35">
      <c r="A254" s="238">
        <f t="shared" si="8"/>
        <v>0</v>
      </c>
      <c r="B254" t="s">
        <v>2692</v>
      </c>
      <c r="C254" t="s">
        <v>2589</v>
      </c>
      <c r="D254" s="241">
        <f t="shared" si="9"/>
        <v>0</v>
      </c>
      <c r="E254" s="238">
        <f t="shared" si="10"/>
        <v>0</v>
      </c>
      <c r="F254" s="242">
        <f t="shared" si="5"/>
        <v>0</v>
      </c>
      <c r="G254">
        <f t="shared" si="6"/>
        <v>0</v>
      </c>
      <c r="H254" s="243">
        <f t="shared" si="11"/>
        <v>0</v>
      </c>
      <c r="I254" s="244">
        <f t="shared" si="12"/>
        <v>0</v>
      </c>
      <c r="J254" s="242">
        <f t="shared" si="13"/>
        <v>0</v>
      </c>
      <c r="K254">
        <f t="shared" si="7"/>
        <v>0</v>
      </c>
      <c r="L254" s="242">
        <f t="shared" si="14"/>
        <v>0</v>
      </c>
    </row>
    <row r="255" spans="1:12" x14ac:dyDescent="0.35">
      <c r="A255" s="238">
        <f>SUMIFS($C$10:$C$284, $X$10:$X$284, B255)</f>
        <v>0</v>
      </c>
      <c r="B255" t="s">
        <v>2672</v>
      </c>
      <c r="C255" t="s">
        <v>2530</v>
      </c>
      <c r="D255" s="241">
        <f t="shared" si="9"/>
        <v>0</v>
      </c>
      <c r="E255" s="238">
        <f t="shared" si="10"/>
        <v>0</v>
      </c>
      <c r="F255" s="242">
        <f t="shared" si="5"/>
        <v>0</v>
      </c>
      <c r="G255">
        <f t="shared" si="6"/>
        <v>0</v>
      </c>
      <c r="H255" s="243">
        <f t="shared" si="11"/>
        <v>0</v>
      </c>
      <c r="I255" s="244">
        <f t="shared" si="12"/>
        <v>0</v>
      </c>
      <c r="J255" s="242">
        <f t="shared" si="13"/>
        <v>0</v>
      </c>
      <c r="K255">
        <f t="shared" si="7"/>
        <v>0</v>
      </c>
      <c r="L255" s="242">
        <f t="shared" si="14"/>
        <v>0</v>
      </c>
    </row>
    <row r="256" spans="1:12" x14ac:dyDescent="0.35">
      <c r="A256" s="238">
        <f>SUM(A229:A255)</f>
        <v>0</v>
      </c>
      <c r="B256" s="238"/>
      <c r="D256" s="241">
        <f>SUM(D229:D255)</f>
        <v>0</v>
      </c>
      <c r="E256" s="238">
        <f>SUM(E229:E255)</f>
        <v>0</v>
      </c>
      <c r="G256">
        <f>SUM(G229:G255)</f>
        <v>0</v>
      </c>
      <c r="I256" s="244">
        <f>SUM(I229:I255)</f>
        <v>0</v>
      </c>
      <c r="K256">
        <f>SUM(K229:K255)</f>
        <v>0</v>
      </c>
    </row>
    <row r="257" spans="3:11" ht="15" thickBot="1" x14ac:dyDescent="0.4"/>
    <row r="258" spans="3:11" x14ac:dyDescent="0.35">
      <c r="C258" s="245" t="s">
        <v>2673</v>
      </c>
      <c r="D258" s="246"/>
      <c r="E258" s="247">
        <f>E256+I256</f>
        <v>0</v>
      </c>
      <c r="F258" s="246" t="s">
        <v>2674</v>
      </c>
      <c r="G258" s="248"/>
      <c r="H258" s="248"/>
      <c r="I258" s="245" t="s">
        <v>2675</v>
      </c>
      <c r="J258" s="246" t="s">
        <v>2676</v>
      </c>
      <c r="K258" s="249">
        <f>K256</f>
        <v>0</v>
      </c>
    </row>
    <row r="259" spans="3:11" ht="15" thickBot="1" x14ac:dyDescent="0.4">
      <c r="C259" s="250" t="s">
        <v>2677</v>
      </c>
      <c r="D259" s="251" t="e">
        <f>LEFT(MID(#REF!,FIND("(",#REF!)+1,LEN(#REF!)),FIND(")",MID(#REF!,FIND("(",#REF!)+1,LEN(#REF!)))-1)</f>
        <v>#REF!</v>
      </c>
      <c r="E259" s="251">
        <f>AK229</f>
        <v>0</v>
      </c>
      <c r="F259" s="251" t="s">
        <v>2678</v>
      </c>
      <c r="G259" s="252"/>
      <c r="H259" s="252"/>
      <c r="I259" s="253"/>
      <c r="J259" s="240" t="s">
        <v>2679</v>
      </c>
      <c r="K259" s="254">
        <f>G256</f>
        <v>0</v>
      </c>
    </row>
    <row r="260" spans="3:11" ht="15" thickBot="1" x14ac:dyDescent="0.4">
      <c r="I260" s="250"/>
      <c r="J260" s="251" t="s">
        <v>2680</v>
      </c>
      <c r="K260" s="255">
        <f>SUM(K258:K259)</f>
        <v>0</v>
      </c>
    </row>
  </sheetData>
  <mergeCells count="207">
    <mergeCell ref="A188:A189"/>
    <mergeCell ref="B188:B189"/>
    <mergeCell ref="C188:C189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56:A157"/>
    <mergeCell ref="B156:B157"/>
    <mergeCell ref="C156:C157"/>
    <mergeCell ref="A158:A159"/>
    <mergeCell ref="B158:B159"/>
    <mergeCell ref="C158:C159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02:A103"/>
    <mergeCell ref="B102:B103"/>
    <mergeCell ref="C102:C103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293"/>
  <sheetViews>
    <sheetView zoomScale="74" workbookViewId="0">
      <selection activeCell="AA140" sqref="AA140"/>
    </sheetView>
  </sheetViews>
  <sheetFormatPr defaultRowHeight="14.5" x14ac:dyDescent="0.35"/>
  <cols>
    <col min="1" max="1" width="54.453125" bestFit="1" customWidth="1"/>
    <col min="19" max="24" width="8.81640625"/>
    <col min="26" max="26" width="8.81640625"/>
    <col min="41" max="41" width="27.269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59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190</v>
      </c>
      <c r="E9" t="s">
        <v>191</v>
      </c>
      <c r="F9" t="s">
        <v>192</v>
      </c>
      <c r="G9" t="s">
        <v>193</v>
      </c>
      <c r="H9" t="s">
        <v>194</v>
      </c>
      <c r="I9" t="s">
        <v>119</v>
      </c>
      <c r="J9" t="s">
        <v>195</v>
      </c>
      <c r="K9" t="s">
        <v>196</v>
      </c>
      <c r="L9" t="s">
        <v>197</v>
      </c>
      <c r="M9" t="s">
        <v>198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199</v>
      </c>
      <c r="B10" s="339" t="s">
        <v>31</v>
      </c>
      <c r="C10" s="340">
        <v>623</v>
      </c>
      <c r="D10" s="1">
        <v>43</v>
      </c>
      <c r="E10" s="1">
        <v>19</v>
      </c>
      <c r="F10" s="1">
        <v>124</v>
      </c>
      <c r="G10" s="1">
        <v>15</v>
      </c>
      <c r="H10" s="1">
        <v>25</v>
      </c>
      <c r="I10" s="1">
        <v>13</v>
      </c>
      <c r="J10" s="1">
        <v>-862</v>
      </c>
      <c r="K10" s="1">
        <v>0</v>
      </c>
      <c r="L10" s="1">
        <v>0</v>
      </c>
      <c r="M10" s="1">
        <v>0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623</v>
      </c>
      <c r="D11" s="2">
        <v>666</v>
      </c>
      <c r="E11" s="2">
        <v>685</v>
      </c>
      <c r="F11" s="2">
        <v>809</v>
      </c>
      <c r="G11" s="2">
        <v>824</v>
      </c>
      <c r="H11" s="2">
        <v>849</v>
      </c>
      <c r="I11" s="2">
        <v>862</v>
      </c>
      <c r="J11" s="2">
        <v>0</v>
      </c>
      <c r="K11" s="2">
        <v>0</v>
      </c>
      <c r="L11" s="2">
        <v>0</v>
      </c>
      <c r="M11" s="2">
        <v>0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2777</v>
      </c>
      <c r="B12" s="339" t="s">
        <v>33</v>
      </c>
      <c r="C12" s="340">
        <v>197</v>
      </c>
      <c r="D12" s="1">
        <v>68</v>
      </c>
      <c r="E12" s="1">
        <v>-265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197</v>
      </c>
      <c r="D13" s="2">
        <v>265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200</v>
      </c>
      <c r="B14" s="339" t="s">
        <v>31</v>
      </c>
      <c r="C14" s="340">
        <v>843</v>
      </c>
      <c r="D14" s="1">
        <v>91</v>
      </c>
      <c r="E14" s="1">
        <v>13</v>
      </c>
      <c r="F14" s="1">
        <v>44</v>
      </c>
      <c r="G14" s="1">
        <v>299</v>
      </c>
      <c r="H14" s="1">
        <v>36</v>
      </c>
      <c r="I14" s="1">
        <v>18</v>
      </c>
      <c r="J14" s="1">
        <v>201</v>
      </c>
      <c r="K14" s="1">
        <v>29</v>
      </c>
      <c r="L14" s="1">
        <v>13</v>
      </c>
      <c r="M14" s="1">
        <v>20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843</v>
      </c>
      <c r="D15" s="2">
        <v>934</v>
      </c>
      <c r="E15" s="2">
        <v>947</v>
      </c>
      <c r="F15" s="2">
        <v>991</v>
      </c>
      <c r="G15" s="2">
        <v>1290</v>
      </c>
      <c r="H15" s="2">
        <v>1326</v>
      </c>
      <c r="I15" s="2">
        <v>1344</v>
      </c>
      <c r="J15" s="2">
        <v>1545</v>
      </c>
      <c r="K15" s="2">
        <v>1574</v>
      </c>
      <c r="L15" s="2">
        <v>1587</v>
      </c>
      <c r="M15" s="2">
        <v>1607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201</v>
      </c>
      <c r="B16" s="339" t="s">
        <v>31</v>
      </c>
      <c r="C16" s="340">
        <v>876</v>
      </c>
      <c r="D16" s="1">
        <v>49</v>
      </c>
      <c r="E16" s="1">
        <v>3</v>
      </c>
      <c r="F16" s="1">
        <v>27</v>
      </c>
      <c r="G16" s="1">
        <v>14</v>
      </c>
      <c r="H16" s="1">
        <v>6</v>
      </c>
      <c r="I16" s="1">
        <v>42</v>
      </c>
      <c r="J16" s="1">
        <v>31</v>
      </c>
      <c r="K16" s="1">
        <v>-1048</v>
      </c>
      <c r="L16" s="1">
        <v>0</v>
      </c>
      <c r="M16" s="1">
        <v>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876</v>
      </c>
      <c r="D17" s="2">
        <v>925</v>
      </c>
      <c r="E17" s="2">
        <v>928</v>
      </c>
      <c r="F17" s="2">
        <v>955</v>
      </c>
      <c r="G17" s="2">
        <v>969</v>
      </c>
      <c r="H17" s="2">
        <v>975</v>
      </c>
      <c r="I17" s="2">
        <v>1017</v>
      </c>
      <c r="J17" s="2">
        <v>1048</v>
      </c>
      <c r="K17" s="2">
        <v>0</v>
      </c>
      <c r="L17" s="2">
        <v>0</v>
      </c>
      <c r="M17" s="2">
        <v>0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202</v>
      </c>
      <c r="B18" s="339" t="s">
        <v>31</v>
      </c>
      <c r="C18" s="340">
        <v>416</v>
      </c>
      <c r="D18" s="1">
        <v>26</v>
      </c>
      <c r="E18" s="1">
        <v>12</v>
      </c>
      <c r="F18" s="1">
        <v>-454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416</v>
      </c>
      <c r="D19" s="2">
        <v>442</v>
      </c>
      <c r="E19" s="2">
        <v>454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203</v>
      </c>
      <c r="B20" s="339" t="s">
        <v>33</v>
      </c>
      <c r="C20" s="340">
        <v>1353</v>
      </c>
      <c r="D20" s="1">
        <v>220</v>
      </c>
      <c r="E20" s="1">
        <v>12</v>
      </c>
      <c r="F20" s="1">
        <v>25</v>
      </c>
      <c r="G20" s="1">
        <v>16</v>
      </c>
      <c r="H20" s="1">
        <v>7</v>
      </c>
      <c r="I20" s="1">
        <v>72</v>
      </c>
      <c r="J20" s="1">
        <v>28</v>
      </c>
      <c r="K20" s="1">
        <v>447</v>
      </c>
      <c r="L20" s="1">
        <v>-196</v>
      </c>
      <c r="M20" s="1">
        <v>0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1353</v>
      </c>
      <c r="D21" s="2">
        <v>1573</v>
      </c>
      <c r="E21" s="2">
        <v>1585</v>
      </c>
      <c r="F21" s="2">
        <v>1610</v>
      </c>
      <c r="G21" s="2">
        <v>1626</v>
      </c>
      <c r="H21" s="2">
        <v>1633</v>
      </c>
      <c r="I21" s="2">
        <v>1705</v>
      </c>
      <c r="J21" s="2">
        <v>1733</v>
      </c>
      <c r="K21" s="2">
        <v>2180</v>
      </c>
      <c r="L21" s="2">
        <v>1984</v>
      </c>
      <c r="M21" s="2">
        <v>1984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2778</v>
      </c>
      <c r="B22" s="339" t="s">
        <v>31</v>
      </c>
      <c r="C22" s="340">
        <v>38</v>
      </c>
      <c r="D22" s="1">
        <v>17</v>
      </c>
      <c r="E22" s="1">
        <v>-55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38</v>
      </c>
      <c r="D23" s="2">
        <v>55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2793</v>
      </c>
      <c r="B24" s="339" t="s">
        <v>33</v>
      </c>
      <c r="C24" s="340">
        <v>2005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2005</v>
      </c>
      <c r="D25" s="2">
        <v>2005</v>
      </c>
      <c r="E25" s="2">
        <v>2005</v>
      </c>
      <c r="F25" s="2">
        <v>2005</v>
      </c>
      <c r="G25" s="2">
        <v>2005</v>
      </c>
      <c r="H25" s="2">
        <v>2005</v>
      </c>
      <c r="I25" s="2">
        <v>2005</v>
      </c>
      <c r="J25" s="2">
        <v>2005</v>
      </c>
      <c r="K25" s="2">
        <v>2005</v>
      </c>
      <c r="L25" s="2">
        <v>2005</v>
      </c>
      <c r="M25" s="2">
        <v>2005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204</v>
      </c>
      <c r="B26" s="339" t="s">
        <v>31</v>
      </c>
      <c r="C26" s="340">
        <v>1379</v>
      </c>
      <c r="D26" s="1">
        <v>110</v>
      </c>
      <c r="E26" s="1">
        <v>11</v>
      </c>
      <c r="F26" s="1">
        <v>16</v>
      </c>
      <c r="G26" s="1">
        <v>27</v>
      </c>
      <c r="H26" s="1">
        <v>5</v>
      </c>
      <c r="I26" s="1">
        <v>256</v>
      </c>
      <c r="J26" s="1">
        <v>19</v>
      </c>
      <c r="K26" s="1">
        <v>311</v>
      </c>
      <c r="L26" s="1">
        <v>0</v>
      </c>
      <c r="M26" s="1">
        <v>-150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1379</v>
      </c>
      <c r="D27" s="2">
        <v>1489</v>
      </c>
      <c r="E27" s="2">
        <v>1500</v>
      </c>
      <c r="F27" s="2">
        <v>1516</v>
      </c>
      <c r="G27" s="2">
        <v>1543</v>
      </c>
      <c r="H27" s="2">
        <v>1548</v>
      </c>
      <c r="I27" s="2">
        <v>1804</v>
      </c>
      <c r="J27" s="2">
        <v>1823</v>
      </c>
      <c r="K27" s="2">
        <v>2134</v>
      </c>
      <c r="L27" s="2">
        <v>2134</v>
      </c>
      <c r="M27" s="2">
        <v>1984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2800</v>
      </c>
      <c r="B28" s="339" t="s">
        <v>33</v>
      </c>
      <c r="C28" s="340">
        <v>906</v>
      </c>
      <c r="D28" s="1">
        <v>41</v>
      </c>
      <c r="E28" s="1">
        <v>12</v>
      </c>
      <c r="F28" s="1">
        <v>109</v>
      </c>
      <c r="G28" s="1">
        <v>15</v>
      </c>
      <c r="H28" s="1">
        <v>11</v>
      </c>
      <c r="I28" s="1">
        <v>38</v>
      </c>
      <c r="J28" s="1">
        <v>204</v>
      </c>
      <c r="K28" s="1">
        <v>100</v>
      </c>
      <c r="L28" s="1">
        <v>149</v>
      </c>
      <c r="M28" s="1">
        <v>83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906</v>
      </c>
      <c r="D29" s="2">
        <v>947</v>
      </c>
      <c r="E29" s="2">
        <v>959</v>
      </c>
      <c r="F29" s="2">
        <v>1068</v>
      </c>
      <c r="G29" s="2">
        <v>1083</v>
      </c>
      <c r="H29" s="2">
        <v>1094</v>
      </c>
      <c r="I29" s="2">
        <v>1132</v>
      </c>
      <c r="J29" s="2">
        <v>1336</v>
      </c>
      <c r="K29" s="2">
        <v>1436</v>
      </c>
      <c r="L29" s="2">
        <v>1585</v>
      </c>
      <c r="M29" s="2">
        <v>1668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2798</v>
      </c>
      <c r="B30" s="339" t="s">
        <v>33</v>
      </c>
      <c r="C30" s="340">
        <v>3134</v>
      </c>
      <c r="D30" s="1">
        <v>-1150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3134</v>
      </c>
      <c r="D31" s="2">
        <v>1984</v>
      </c>
      <c r="E31" s="2">
        <v>1984</v>
      </c>
      <c r="F31" s="2">
        <v>1984</v>
      </c>
      <c r="G31" s="2">
        <v>1984</v>
      </c>
      <c r="H31" s="2">
        <v>1984</v>
      </c>
      <c r="I31" s="2">
        <v>1984</v>
      </c>
      <c r="J31" s="2">
        <v>1984</v>
      </c>
      <c r="K31" s="2">
        <v>1984</v>
      </c>
      <c r="L31" s="2">
        <v>1984</v>
      </c>
      <c r="M31" s="2">
        <v>1984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205</v>
      </c>
      <c r="B32" s="339" t="s">
        <v>31</v>
      </c>
      <c r="C32" s="340">
        <v>407</v>
      </c>
      <c r="D32" s="1">
        <v>67</v>
      </c>
      <c r="E32" s="1">
        <v>11</v>
      </c>
      <c r="F32" s="1">
        <v>10</v>
      </c>
      <c r="G32" s="1">
        <v>-495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407</v>
      </c>
      <c r="D33" s="2">
        <v>474</v>
      </c>
      <c r="E33" s="2">
        <v>485</v>
      </c>
      <c r="F33" s="2">
        <v>495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206</v>
      </c>
      <c r="B34" s="339" t="s">
        <v>33</v>
      </c>
      <c r="C34" s="340">
        <v>448</v>
      </c>
      <c r="D34" s="1">
        <v>95</v>
      </c>
      <c r="E34" s="1">
        <v>7</v>
      </c>
      <c r="F34" s="1">
        <v>9</v>
      </c>
      <c r="G34" s="1">
        <v>15</v>
      </c>
      <c r="H34" s="1">
        <v>5</v>
      </c>
      <c r="I34" s="1">
        <v>-579</v>
      </c>
      <c r="J34" s="1">
        <v>0</v>
      </c>
      <c r="K34" s="1">
        <v>0</v>
      </c>
      <c r="L34" s="1">
        <v>0</v>
      </c>
      <c r="M34" s="1">
        <v>0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448</v>
      </c>
      <c r="D35" s="2">
        <v>543</v>
      </c>
      <c r="E35" s="2">
        <v>550</v>
      </c>
      <c r="F35" s="2">
        <v>559</v>
      </c>
      <c r="G35" s="2">
        <v>574</v>
      </c>
      <c r="H35" s="2">
        <v>579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2779</v>
      </c>
      <c r="B36" s="339" t="s">
        <v>33</v>
      </c>
      <c r="C36" s="340">
        <v>909</v>
      </c>
      <c r="D36" s="1">
        <v>209</v>
      </c>
      <c r="E36" s="1">
        <v>89</v>
      </c>
      <c r="F36" s="1">
        <v>41</v>
      </c>
      <c r="G36" s="1">
        <v>36</v>
      </c>
      <c r="H36" s="1">
        <v>148</v>
      </c>
      <c r="I36" s="1">
        <v>44</v>
      </c>
      <c r="J36" s="1">
        <v>223</v>
      </c>
      <c r="K36" s="1">
        <v>35</v>
      </c>
      <c r="L36" s="1">
        <v>34</v>
      </c>
      <c r="M36" s="1">
        <v>35</v>
      </c>
    </row>
    <row r="37" spans="1:50" x14ac:dyDescent="0.35">
      <c r="A37" s="339" t="s">
        <v>0</v>
      </c>
      <c r="B37" s="339" t="s">
        <v>0</v>
      </c>
      <c r="C37" s="340">
        <v>909</v>
      </c>
      <c r="D37" s="2">
        <v>1118</v>
      </c>
      <c r="E37" s="2">
        <v>1207</v>
      </c>
      <c r="F37" s="2">
        <v>1248</v>
      </c>
      <c r="G37" s="2">
        <v>1284</v>
      </c>
      <c r="H37" s="2">
        <v>1432</v>
      </c>
      <c r="I37" s="2">
        <v>1476</v>
      </c>
      <c r="J37" s="2">
        <v>1699</v>
      </c>
      <c r="K37" s="2">
        <v>1734</v>
      </c>
      <c r="L37" s="2">
        <v>1768</v>
      </c>
      <c r="M37" s="2">
        <v>1803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s="339" t="s">
        <v>207</v>
      </c>
      <c r="B38" s="339" t="s">
        <v>31</v>
      </c>
      <c r="C38" s="340">
        <v>347</v>
      </c>
      <c r="D38" s="1">
        <v>114</v>
      </c>
      <c r="E38" s="1">
        <v>54</v>
      </c>
      <c r="F38" s="1">
        <v>6</v>
      </c>
      <c r="G38" s="1">
        <v>10</v>
      </c>
      <c r="H38" s="1">
        <v>-531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39" s="339" t="s">
        <v>0</v>
      </c>
      <c r="B39" s="339" t="s">
        <v>0</v>
      </c>
      <c r="C39" s="340">
        <v>347</v>
      </c>
      <c r="D39" s="2">
        <v>461</v>
      </c>
      <c r="E39" s="2">
        <v>515</v>
      </c>
      <c r="F39" s="2">
        <v>521</v>
      </c>
      <c r="G39" s="2">
        <v>531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AU39" s="250"/>
      <c r="AV39" s="251"/>
      <c r="AW39" s="255"/>
    </row>
    <row r="40" spans="1:50" x14ac:dyDescent="0.35">
      <c r="A40" s="339" t="s">
        <v>47</v>
      </c>
      <c r="B40" s="339" t="s">
        <v>0</v>
      </c>
      <c r="C40" s="341">
        <v>0</v>
      </c>
      <c r="D40" s="1">
        <f>(D10+D12+D14+D16+D18+D20+D22+D24+D26+D28+D30+D32+D34+D36+D38)*(-1)</f>
        <v>0</v>
      </c>
      <c r="E40" s="1">
        <f t="shared" ref="E40:M40" si="0">(E10+E12+E14+E16+E18+E20+E22+E24+E26+E28+E30+E32+E34+E36+E38)*(-1)</f>
        <v>77</v>
      </c>
      <c r="F40" s="1">
        <f t="shared" si="0"/>
        <v>43</v>
      </c>
      <c r="G40" s="1">
        <f t="shared" si="0"/>
        <v>48</v>
      </c>
      <c r="H40" s="1">
        <f t="shared" si="0"/>
        <v>288</v>
      </c>
      <c r="I40" s="1">
        <f t="shared" si="0"/>
        <v>96</v>
      </c>
      <c r="J40" s="1">
        <f t="shared" si="0"/>
        <v>156</v>
      </c>
      <c r="K40" s="1">
        <f t="shared" si="0"/>
        <v>126</v>
      </c>
      <c r="L40" s="1">
        <f t="shared" si="0"/>
        <v>0</v>
      </c>
      <c r="M40" s="1">
        <f t="shared" si="0"/>
        <v>12</v>
      </c>
    </row>
    <row r="41" spans="1:50" x14ac:dyDescent="0.35">
      <c r="A41" s="339" t="s">
        <v>0</v>
      </c>
      <c r="B41" s="339" t="s">
        <v>0</v>
      </c>
      <c r="C41" s="340">
        <v>0</v>
      </c>
      <c r="D41" s="2">
        <v>0</v>
      </c>
      <c r="E41" s="2">
        <v>77</v>
      </c>
      <c r="F41">
        <v>120</v>
      </c>
      <c r="G41">
        <v>168</v>
      </c>
      <c r="H41">
        <v>456</v>
      </c>
      <c r="I41">
        <v>552</v>
      </c>
      <c r="J41">
        <v>708</v>
      </c>
      <c r="K41">
        <v>834</v>
      </c>
      <c r="L41">
        <v>834</v>
      </c>
      <c r="M41">
        <v>846</v>
      </c>
    </row>
    <row r="42" spans="1:50" x14ac:dyDescent="0.35">
      <c r="A42" t="s">
        <v>48</v>
      </c>
      <c r="B42" t="s">
        <v>0</v>
      </c>
      <c r="C42" s="2">
        <v>13881</v>
      </c>
      <c r="D42" s="2">
        <v>13881</v>
      </c>
      <c r="E42" s="2">
        <v>13881</v>
      </c>
      <c r="F42" s="2">
        <v>13881</v>
      </c>
      <c r="G42" s="2">
        <v>13881</v>
      </c>
      <c r="H42" s="2">
        <v>13881</v>
      </c>
      <c r="I42" s="2">
        <v>13881</v>
      </c>
      <c r="J42" s="2">
        <v>13881</v>
      </c>
      <c r="K42" s="2">
        <v>13881</v>
      </c>
      <c r="L42" s="2">
        <v>13881</v>
      </c>
      <c r="M42" s="2">
        <v>13881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50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</row>
    <row r="48" spans="1:50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s="339" t="s">
        <v>79</v>
      </c>
      <c r="B53" s="339" t="s">
        <v>2</v>
      </c>
      <c r="C53" s="339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t="s">
        <v>11</v>
      </c>
      <c r="L53" t="s">
        <v>12</v>
      </c>
    </row>
    <row r="54" spans="1:37" x14ac:dyDescent="0.35">
      <c r="A54" s="339" t="s">
        <v>0</v>
      </c>
      <c r="B54" s="339" t="s">
        <v>0</v>
      </c>
      <c r="C54" s="339" t="s">
        <v>17</v>
      </c>
      <c r="D54" t="s">
        <v>208</v>
      </c>
      <c r="E54" t="s">
        <v>209</v>
      </c>
      <c r="F54" t="s">
        <v>210</v>
      </c>
      <c r="G54" t="s">
        <v>211</v>
      </c>
      <c r="H54" t="s">
        <v>212</v>
      </c>
      <c r="I54" t="s">
        <v>213</v>
      </c>
      <c r="J54" t="s">
        <v>214</v>
      </c>
      <c r="K54" t="s">
        <v>215</v>
      </c>
      <c r="L54" t="s">
        <v>216</v>
      </c>
    </row>
    <row r="55" spans="1:37" x14ac:dyDescent="0.35">
      <c r="A55" s="339" t="s">
        <v>217</v>
      </c>
      <c r="B55" s="339" t="s">
        <v>33</v>
      </c>
      <c r="C55" s="340">
        <v>1872</v>
      </c>
      <c r="D55" s="1">
        <v>0</v>
      </c>
      <c r="E55" s="1">
        <v>-119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AC55" s="238"/>
      <c r="AD55" s="238"/>
      <c r="AE55" s="227"/>
      <c r="AG55" s="227"/>
      <c r="AH55" s="238"/>
      <c r="AK55" s="227"/>
    </row>
    <row r="56" spans="1:37" x14ac:dyDescent="0.35">
      <c r="A56" s="339" t="s">
        <v>0</v>
      </c>
      <c r="B56" s="339" t="s">
        <v>0</v>
      </c>
      <c r="C56" s="340">
        <v>1872</v>
      </c>
      <c r="D56" s="2">
        <v>1872</v>
      </c>
      <c r="E56" s="2">
        <v>1753</v>
      </c>
      <c r="F56" s="2">
        <v>1753</v>
      </c>
      <c r="G56" s="2">
        <v>1753</v>
      </c>
      <c r="H56" s="2">
        <v>1753</v>
      </c>
      <c r="I56" s="2">
        <v>1753</v>
      </c>
      <c r="J56" s="2">
        <v>1753</v>
      </c>
      <c r="K56" s="2">
        <v>1753</v>
      </c>
      <c r="L56" s="2">
        <v>1753</v>
      </c>
    </row>
    <row r="57" spans="1:37" x14ac:dyDescent="0.35">
      <c r="A57" s="339" t="s">
        <v>218</v>
      </c>
      <c r="B57" s="339" t="s">
        <v>33</v>
      </c>
      <c r="C57" s="340">
        <v>1279</v>
      </c>
      <c r="D57" s="1">
        <v>19</v>
      </c>
      <c r="E57" s="1">
        <v>5</v>
      </c>
      <c r="F57" s="1">
        <v>10</v>
      </c>
      <c r="G57" s="1">
        <v>19</v>
      </c>
      <c r="H57" s="1">
        <v>41</v>
      </c>
      <c r="I57" s="1">
        <v>1</v>
      </c>
      <c r="J57" s="1">
        <v>50</v>
      </c>
      <c r="K57" s="1">
        <v>39</v>
      </c>
      <c r="L57" s="1">
        <v>306</v>
      </c>
    </row>
    <row r="58" spans="1:37" x14ac:dyDescent="0.35">
      <c r="A58" s="339" t="s">
        <v>0</v>
      </c>
      <c r="B58" s="339" t="s">
        <v>0</v>
      </c>
      <c r="C58" s="340">
        <v>1279</v>
      </c>
      <c r="D58" s="2">
        <v>1298</v>
      </c>
      <c r="E58" s="2">
        <v>1303</v>
      </c>
      <c r="F58" s="2">
        <v>1313</v>
      </c>
      <c r="G58" s="2">
        <v>1332</v>
      </c>
      <c r="H58" s="2">
        <v>1373</v>
      </c>
      <c r="I58" s="2">
        <v>1374</v>
      </c>
      <c r="J58" s="2">
        <v>1424</v>
      </c>
      <c r="K58" s="2">
        <v>1463</v>
      </c>
      <c r="L58" s="2">
        <v>1769</v>
      </c>
    </row>
    <row r="59" spans="1:37" x14ac:dyDescent="0.35">
      <c r="A59" s="339" t="s">
        <v>219</v>
      </c>
      <c r="B59" s="339" t="s">
        <v>33</v>
      </c>
      <c r="C59" s="340">
        <v>1930</v>
      </c>
      <c r="D59" s="1">
        <v>-177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37" x14ac:dyDescent="0.35">
      <c r="A60" s="339" t="s">
        <v>0</v>
      </c>
      <c r="B60" s="339" t="s">
        <v>0</v>
      </c>
      <c r="C60" s="340">
        <v>1930</v>
      </c>
      <c r="D60" s="2">
        <v>1753</v>
      </c>
      <c r="E60" s="2">
        <v>1753</v>
      </c>
      <c r="F60" s="2">
        <v>1753</v>
      </c>
      <c r="G60" s="2">
        <v>1753</v>
      </c>
      <c r="H60" s="2">
        <v>1753</v>
      </c>
      <c r="I60" s="2">
        <v>1753</v>
      </c>
      <c r="J60" s="2">
        <v>1753</v>
      </c>
      <c r="K60" s="2">
        <v>1753</v>
      </c>
      <c r="L60" s="2">
        <v>1753</v>
      </c>
    </row>
    <row r="61" spans="1:37" x14ac:dyDescent="0.35">
      <c r="A61" s="339" t="s">
        <v>220</v>
      </c>
      <c r="B61" s="339" t="s">
        <v>31</v>
      </c>
      <c r="C61" s="340">
        <v>1126</v>
      </c>
      <c r="D61" s="1">
        <v>21</v>
      </c>
      <c r="E61" s="1">
        <v>6</v>
      </c>
      <c r="F61" s="1">
        <v>19</v>
      </c>
      <c r="G61" s="1">
        <v>51</v>
      </c>
      <c r="H61" s="1">
        <v>55</v>
      </c>
      <c r="I61" s="1">
        <v>1</v>
      </c>
      <c r="J61" s="1">
        <v>42</v>
      </c>
      <c r="K61" s="1">
        <v>90</v>
      </c>
      <c r="L61" s="1">
        <v>362</v>
      </c>
    </row>
    <row r="62" spans="1:37" x14ac:dyDescent="0.35">
      <c r="A62" s="339" t="s">
        <v>0</v>
      </c>
      <c r="B62" s="339" t="s">
        <v>0</v>
      </c>
      <c r="C62" s="340">
        <v>1126</v>
      </c>
      <c r="D62" s="2">
        <v>1147</v>
      </c>
      <c r="E62" s="2">
        <v>1153</v>
      </c>
      <c r="F62" s="2">
        <v>1172</v>
      </c>
      <c r="G62" s="2">
        <v>1223</v>
      </c>
      <c r="H62" s="2">
        <v>1278</v>
      </c>
      <c r="I62" s="2">
        <v>1279</v>
      </c>
      <c r="J62" s="2">
        <v>1321</v>
      </c>
      <c r="K62" s="2">
        <v>1411</v>
      </c>
      <c r="L62" s="2">
        <v>1773</v>
      </c>
    </row>
    <row r="63" spans="1:37" x14ac:dyDescent="0.35">
      <c r="A63" s="339" t="s">
        <v>2801</v>
      </c>
      <c r="B63" s="339" t="s">
        <v>31</v>
      </c>
      <c r="C63" s="340">
        <v>460</v>
      </c>
      <c r="D63" s="1">
        <v>5</v>
      </c>
      <c r="E63" s="1">
        <v>11</v>
      </c>
      <c r="F63" s="1">
        <v>70</v>
      </c>
      <c r="G63" s="1">
        <v>146</v>
      </c>
      <c r="H63" s="1">
        <v>12</v>
      </c>
      <c r="I63" s="1">
        <v>17</v>
      </c>
      <c r="J63" s="1">
        <v>39</v>
      </c>
      <c r="K63" s="1">
        <v>-760</v>
      </c>
      <c r="L63" s="1">
        <v>0</v>
      </c>
    </row>
    <row r="64" spans="1:37" x14ac:dyDescent="0.35">
      <c r="A64" s="339" t="s">
        <v>0</v>
      </c>
      <c r="B64" s="339" t="s">
        <v>0</v>
      </c>
      <c r="C64" s="340">
        <v>460</v>
      </c>
      <c r="D64" s="2">
        <v>465</v>
      </c>
      <c r="E64" s="2">
        <v>476</v>
      </c>
      <c r="F64" s="2">
        <v>546</v>
      </c>
      <c r="G64" s="2">
        <v>692</v>
      </c>
      <c r="H64" s="2">
        <v>704</v>
      </c>
      <c r="I64" s="2">
        <v>721</v>
      </c>
      <c r="J64" s="2">
        <v>760</v>
      </c>
      <c r="K64" s="2">
        <v>0</v>
      </c>
      <c r="L64" s="2">
        <v>0</v>
      </c>
    </row>
    <row r="65" spans="1:12" x14ac:dyDescent="0.35">
      <c r="A65" s="339" t="s">
        <v>2794</v>
      </c>
      <c r="B65" s="339" t="s">
        <v>33</v>
      </c>
      <c r="C65" s="340">
        <v>337</v>
      </c>
      <c r="D65" s="1">
        <v>7</v>
      </c>
      <c r="E65" s="1">
        <v>8</v>
      </c>
      <c r="F65" s="1">
        <v>-352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35">
      <c r="A66" s="339" t="s">
        <v>0</v>
      </c>
      <c r="B66" s="339" t="s">
        <v>0</v>
      </c>
      <c r="C66" s="340">
        <v>337</v>
      </c>
      <c r="D66" s="2">
        <v>344</v>
      </c>
      <c r="E66" s="2">
        <v>352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</row>
    <row r="67" spans="1:12" x14ac:dyDescent="0.35">
      <c r="A67" s="339" t="s">
        <v>221</v>
      </c>
      <c r="B67" s="339" t="s">
        <v>33</v>
      </c>
      <c r="C67" s="340">
        <v>724</v>
      </c>
      <c r="D67" s="1">
        <v>4</v>
      </c>
      <c r="E67" s="1">
        <v>2</v>
      </c>
      <c r="F67" s="1">
        <v>12</v>
      </c>
      <c r="G67" s="1">
        <v>6</v>
      </c>
      <c r="H67" s="1">
        <v>135</v>
      </c>
      <c r="I67" s="1">
        <v>2</v>
      </c>
      <c r="J67" s="1">
        <v>219</v>
      </c>
      <c r="K67" s="1">
        <v>26</v>
      </c>
      <c r="L67" s="1">
        <v>43</v>
      </c>
    </row>
    <row r="68" spans="1:12" x14ac:dyDescent="0.35">
      <c r="A68" s="339" t="s">
        <v>0</v>
      </c>
      <c r="B68" s="339" t="s">
        <v>0</v>
      </c>
      <c r="C68" s="340">
        <v>724</v>
      </c>
      <c r="D68" s="2">
        <v>728</v>
      </c>
      <c r="E68" s="2">
        <v>730</v>
      </c>
      <c r="F68" s="2">
        <v>742</v>
      </c>
      <c r="G68" s="2">
        <v>748</v>
      </c>
      <c r="H68" s="2">
        <v>883</v>
      </c>
      <c r="I68" s="2">
        <v>885</v>
      </c>
      <c r="J68" s="2">
        <v>1104</v>
      </c>
      <c r="K68" s="2">
        <v>1130</v>
      </c>
      <c r="L68" s="2">
        <v>1173</v>
      </c>
    </row>
    <row r="69" spans="1:12" x14ac:dyDescent="0.35">
      <c r="A69" s="339" t="s">
        <v>222</v>
      </c>
      <c r="B69" s="339" t="s">
        <v>31</v>
      </c>
      <c r="C69" s="340">
        <v>391</v>
      </c>
      <c r="D69" s="1">
        <v>3</v>
      </c>
      <c r="E69" s="1">
        <v>4</v>
      </c>
      <c r="F69" s="1">
        <v>70</v>
      </c>
      <c r="G69" s="1">
        <v>-468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391</v>
      </c>
      <c r="D70" s="2">
        <v>394</v>
      </c>
      <c r="E70" s="2">
        <v>398</v>
      </c>
      <c r="F70" s="2">
        <v>468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35">
      <c r="A71" s="339" t="s">
        <v>223</v>
      </c>
      <c r="B71" s="339" t="s">
        <v>33</v>
      </c>
      <c r="C71" s="340">
        <v>733</v>
      </c>
      <c r="D71" s="1">
        <v>7</v>
      </c>
      <c r="E71" s="1">
        <v>3</v>
      </c>
      <c r="F71" s="1">
        <v>29</v>
      </c>
      <c r="G71" s="1">
        <v>145</v>
      </c>
      <c r="H71" s="1">
        <v>61</v>
      </c>
      <c r="I71" s="1">
        <v>3</v>
      </c>
      <c r="J71" s="1">
        <v>74</v>
      </c>
      <c r="K71" s="1">
        <v>236</v>
      </c>
      <c r="L71" s="1">
        <v>75</v>
      </c>
    </row>
    <row r="72" spans="1:12" x14ac:dyDescent="0.35">
      <c r="A72" s="339" t="s">
        <v>0</v>
      </c>
      <c r="B72" s="339" t="s">
        <v>0</v>
      </c>
      <c r="C72" s="340">
        <v>733</v>
      </c>
      <c r="D72" s="2">
        <v>740</v>
      </c>
      <c r="E72" s="2">
        <v>743</v>
      </c>
      <c r="F72" s="2">
        <v>772</v>
      </c>
      <c r="G72" s="2">
        <v>917</v>
      </c>
      <c r="H72" s="2">
        <v>978</v>
      </c>
      <c r="I72" s="2">
        <v>981</v>
      </c>
      <c r="J72" s="2">
        <v>1055</v>
      </c>
      <c r="K72" s="2">
        <v>1291</v>
      </c>
      <c r="L72" s="2">
        <v>1366</v>
      </c>
    </row>
    <row r="73" spans="1:12" x14ac:dyDescent="0.35">
      <c r="A73" s="339" t="s">
        <v>2780</v>
      </c>
      <c r="B73" s="339" t="s">
        <v>33</v>
      </c>
      <c r="C73" s="340">
        <v>535</v>
      </c>
      <c r="D73" s="1">
        <v>6</v>
      </c>
      <c r="E73" s="1">
        <v>1</v>
      </c>
      <c r="F73" s="1">
        <v>18</v>
      </c>
      <c r="G73" s="1">
        <v>14</v>
      </c>
      <c r="H73" s="1">
        <v>-574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s="339" t="s">
        <v>0</v>
      </c>
      <c r="B74" s="339" t="s">
        <v>0</v>
      </c>
      <c r="C74" s="340">
        <v>535</v>
      </c>
      <c r="D74" s="2">
        <v>541</v>
      </c>
      <c r="E74" s="2">
        <v>542</v>
      </c>
      <c r="F74" s="2">
        <v>560</v>
      </c>
      <c r="G74" s="2">
        <v>574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x14ac:dyDescent="0.35">
      <c r="A75" s="339" t="s">
        <v>224</v>
      </c>
      <c r="B75" s="339" t="s">
        <v>33</v>
      </c>
      <c r="C75" s="340">
        <v>739</v>
      </c>
      <c r="D75" s="1">
        <v>18</v>
      </c>
      <c r="E75" s="1">
        <v>2</v>
      </c>
      <c r="F75" s="1">
        <v>13</v>
      </c>
      <c r="G75" s="1">
        <v>16</v>
      </c>
      <c r="H75" s="1">
        <v>38</v>
      </c>
      <c r="I75" s="1">
        <v>1</v>
      </c>
      <c r="J75" s="1">
        <v>44</v>
      </c>
      <c r="K75" s="1">
        <v>37</v>
      </c>
      <c r="L75" s="1">
        <v>-908</v>
      </c>
    </row>
    <row r="76" spans="1:12" x14ac:dyDescent="0.35">
      <c r="A76" s="339" t="s">
        <v>0</v>
      </c>
      <c r="B76" s="339" t="s">
        <v>0</v>
      </c>
      <c r="C76" s="340">
        <v>739</v>
      </c>
      <c r="D76" s="2">
        <v>757</v>
      </c>
      <c r="E76" s="2">
        <v>759</v>
      </c>
      <c r="F76" s="2">
        <v>772</v>
      </c>
      <c r="G76" s="2">
        <v>788</v>
      </c>
      <c r="H76" s="2">
        <v>826</v>
      </c>
      <c r="I76" s="2">
        <v>827</v>
      </c>
      <c r="J76" s="2">
        <v>871</v>
      </c>
      <c r="K76" s="2">
        <v>908</v>
      </c>
      <c r="L76" s="2">
        <v>0</v>
      </c>
    </row>
    <row r="77" spans="1:12" x14ac:dyDescent="0.35">
      <c r="A77" s="339" t="s">
        <v>225</v>
      </c>
      <c r="B77" s="339" t="s">
        <v>33</v>
      </c>
      <c r="C77" s="340">
        <v>1573</v>
      </c>
      <c r="D77" s="1">
        <v>82</v>
      </c>
      <c r="E77" s="1">
        <v>72</v>
      </c>
      <c r="F77" s="1">
        <v>53</v>
      </c>
      <c r="G77" s="1">
        <v>0</v>
      </c>
      <c r="H77" s="1">
        <v>0</v>
      </c>
      <c r="I77" s="1">
        <v>-27</v>
      </c>
      <c r="J77" s="1">
        <v>0</v>
      </c>
      <c r="K77" s="1">
        <v>0</v>
      </c>
      <c r="L77" s="1">
        <v>0</v>
      </c>
    </row>
    <row r="78" spans="1:12" x14ac:dyDescent="0.35">
      <c r="A78" s="339" t="s">
        <v>0</v>
      </c>
      <c r="B78" s="339" t="s">
        <v>0</v>
      </c>
      <c r="C78" s="340">
        <v>1573</v>
      </c>
      <c r="D78" s="2">
        <v>1655</v>
      </c>
      <c r="E78" s="2">
        <v>1727</v>
      </c>
      <c r="F78" s="2">
        <v>1780</v>
      </c>
      <c r="G78" s="2">
        <v>1780</v>
      </c>
      <c r="H78" s="2">
        <v>1780</v>
      </c>
      <c r="I78" s="2">
        <v>1753</v>
      </c>
      <c r="J78" s="2">
        <v>1753</v>
      </c>
      <c r="K78" s="2">
        <v>1753</v>
      </c>
      <c r="L78" s="2">
        <v>1753</v>
      </c>
    </row>
    <row r="79" spans="1:12" x14ac:dyDescent="0.35">
      <c r="A79" s="339" t="s">
        <v>2790</v>
      </c>
      <c r="B79" s="339" t="s">
        <v>33</v>
      </c>
      <c r="C79" s="340">
        <v>570</v>
      </c>
      <c r="D79" s="1">
        <v>5</v>
      </c>
      <c r="E79" s="1">
        <v>5</v>
      </c>
      <c r="F79" s="1">
        <v>10</v>
      </c>
      <c r="G79" s="1">
        <v>19</v>
      </c>
      <c r="H79" s="1">
        <v>91</v>
      </c>
      <c r="I79" s="1">
        <v>2</v>
      </c>
      <c r="J79" s="1">
        <v>-702</v>
      </c>
      <c r="K79" s="1">
        <v>0</v>
      </c>
      <c r="L79" s="1">
        <v>0</v>
      </c>
    </row>
    <row r="80" spans="1:12" x14ac:dyDescent="0.35">
      <c r="A80" s="339" t="s">
        <v>0</v>
      </c>
      <c r="B80" s="339" t="s">
        <v>0</v>
      </c>
      <c r="C80" s="340">
        <v>570</v>
      </c>
      <c r="D80" s="2">
        <v>575</v>
      </c>
      <c r="E80" s="2">
        <v>580</v>
      </c>
      <c r="F80" s="2">
        <v>590</v>
      </c>
      <c r="G80" s="2">
        <v>609</v>
      </c>
      <c r="H80" s="2">
        <v>700</v>
      </c>
      <c r="I80" s="2">
        <v>702</v>
      </c>
      <c r="J80" s="2">
        <v>0</v>
      </c>
      <c r="K80" s="2">
        <v>0</v>
      </c>
      <c r="L80" s="2">
        <v>0</v>
      </c>
    </row>
    <row r="81" spans="1:37" x14ac:dyDescent="0.35">
      <c r="A81" s="339" t="s">
        <v>47</v>
      </c>
      <c r="B81" s="339" t="s">
        <v>0</v>
      </c>
      <c r="C81" s="341">
        <v>0</v>
      </c>
      <c r="D81" s="1">
        <f>(D55+D57+D59+D61+D63+D65+D67+D69+D71+D73+D75+D77+D79)*(-1)</f>
        <v>0</v>
      </c>
      <c r="E81" s="1">
        <f t="shared" ref="E81:L81" si="1">(E55+E57+E59+E61+E63+E65+E67+E69+E71+E73+E75+E77+E79)*(-1)</f>
        <v>0</v>
      </c>
      <c r="F81" s="1">
        <f t="shared" si="1"/>
        <v>48</v>
      </c>
      <c r="G81" s="1">
        <f t="shared" si="1"/>
        <v>52</v>
      </c>
      <c r="H81" s="1">
        <f t="shared" si="1"/>
        <v>141</v>
      </c>
      <c r="I81" s="1">
        <f t="shared" si="1"/>
        <v>0</v>
      </c>
      <c r="J81" s="1">
        <f t="shared" si="1"/>
        <v>234</v>
      </c>
      <c r="K81" s="1">
        <f t="shared" si="1"/>
        <v>332</v>
      </c>
      <c r="L81" s="1">
        <f t="shared" si="1"/>
        <v>122</v>
      </c>
    </row>
    <row r="82" spans="1:37" x14ac:dyDescent="0.35">
      <c r="A82" s="339" t="s">
        <v>0</v>
      </c>
      <c r="B82" s="339" t="s">
        <v>0</v>
      </c>
      <c r="C82" s="340">
        <v>0</v>
      </c>
      <c r="D82" s="2">
        <v>0</v>
      </c>
      <c r="E82" s="2">
        <v>0</v>
      </c>
      <c r="F82" s="2">
        <v>48</v>
      </c>
      <c r="G82" s="2">
        <v>100</v>
      </c>
      <c r="H82" s="2">
        <v>241</v>
      </c>
      <c r="I82" s="2">
        <v>241</v>
      </c>
      <c r="J82" s="2">
        <v>475</v>
      </c>
      <c r="K82" s="2">
        <v>807</v>
      </c>
      <c r="L82" s="2">
        <v>929</v>
      </c>
    </row>
    <row r="83" spans="1:37" x14ac:dyDescent="0.35">
      <c r="A83" t="s">
        <v>48</v>
      </c>
      <c r="B83" t="s">
        <v>0</v>
      </c>
      <c r="C83" s="2">
        <v>12269</v>
      </c>
      <c r="D83" s="2">
        <v>12269</v>
      </c>
      <c r="E83" s="2">
        <v>12269</v>
      </c>
      <c r="F83" s="2">
        <v>12269</v>
      </c>
      <c r="G83" s="2">
        <v>12269</v>
      </c>
      <c r="H83" s="2">
        <v>12269</v>
      </c>
      <c r="I83" s="2">
        <v>12269</v>
      </c>
      <c r="J83" s="2">
        <v>12269</v>
      </c>
      <c r="K83" s="2">
        <v>12269</v>
      </c>
      <c r="L83" s="2">
        <v>12269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</row>
    <row r="94" spans="1:37" x14ac:dyDescent="0.35">
      <c r="A94" s="339" t="s">
        <v>59</v>
      </c>
      <c r="B94" s="339" t="s">
        <v>2</v>
      </c>
      <c r="C94" s="339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</row>
    <row r="95" spans="1:37" x14ac:dyDescent="0.35">
      <c r="A95" s="339" t="s">
        <v>0</v>
      </c>
      <c r="B95" s="339" t="s">
        <v>0</v>
      </c>
      <c r="C95" s="339" t="s">
        <v>17</v>
      </c>
      <c r="D95" t="s">
        <v>226</v>
      </c>
      <c r="E95" t="s">
        <v>227</v>
      </c>
      <c r="F95" t="s">
        <v>228</v>
      </c>
      <c r="G95" t="s">
        <v>229</v>
      </c>
      <c r="H95" t="s">
        <v>230</v>
      </c>
      <c r="I95" t="s">
        <v>231</v>
      </c>
      <c r="J95" t="s">
        <v>232</v>
      </c>
      <c r="K95" t="s">
        <v>233</v>
      </c>
      <c r="L95" t="s">
        <v>234</v>
      </c>
    </row>
    <row r="96" spans="1:37" x14ac:dyDescent="0.35">
      <c r="A96" s="339" t="s">
        <v>2802</v>
      </c>
      <c r="B96" s="339" t="s">
        <v>33</v>
      </c>
      <c r="C96" s="340">
        <v>883</v>
      </c>
      <c r="D96" s="1">
        <v>35</v>
      </c>
      <c r="E96" s="1">
        <v>3</v>
      </c>
      <c r="F96" s="1">
        <v>8</v>
      </c>
      <c r="G96" s="1">
        <v>13</v>
      </c>
      <c r="H96" s="1">
        <v>3</v>
      </c>
      <c r="I96" s="1">
        <v>80</v>
      </c>
      <c r="J96" s="1">
        <v>48</v>
      </c>
      <c r="K96" s="1">
        <v>24</v>
      </c>
      <c r="L96" s="1">
        <v>184</v>
      </c>
      <c r="AC96" s="238"/>
      <c r="AD96" s="238"/>
      <c r="AE96" s="227"/>
      <c r="AG96" s="227"/>
      <c r="AH96" s="238"/>
      <c r="AK96" s="227"/>
    </row>
    <row r="97" spans="1:12" x14ac:dyDescent="0.35">
      <c r="A97" s="339" t="s">
        <v>0</v>
      </c>
      <c r="B97" s="339" t="s">
        <v>0</v>
      </c>
      <c r="C97" s="340">
        <v>883</v>
      </c>
      <c r="D97" s="2">
        <v>918</v>
      </c>
      <c r="E97" s="2">
        <v>921</v>
      </c>
      <c r="F97" s="2">
        <v>929</v>
      </c>
      <c r="G97" s="2">
        <v>942</v>
      </c>
      <c r="H97" s="2">
        <v>945</v>
      </c>
      <c r="I97" s="2">
        <v>1025</v>
      </c>
      <c r="J97" s="2">
        <v>1073</v>
      </c>
      <c r="K97" s="2">
        <v>1097</v>
      </c>
      <c r="L97" s="2">
        <v>1281</v>
      </c>
    </row>
    <row r="98" spans="1:12" x14ac:dyDescent="0.35">
      <c r="A98" s="339" t="s">
        <v>235</v>
      </c>
      <c r="B98" s="339" t="s">
        <v>33</v>
      </c>
      <c r="C98" s="340">
        <v>624</v>
      </c>
      <c r="D98" s="1">
        <v>108</v>
      </c>
      <c r="E98" s="1">
        <v>3</v>
      </c>
      <c r="F98" s="1">
        <v>10</v>
      </c>
      <c r="G98" s="1">
        <v>1</v>
      </c>
      <c r="H98" s="1">
        <v>3</v>
      </c>
      <c r="I98" s="1">
        <v>16</v>
      </c>
      <c r="J98" s="1">
        <v>62</v>
      </c>
      <c r="K98" s="1">
        <v>31</v>
      </c>
      <c r="L98" s="1">
        <v>-858</v>
      </c>
    </row>
    <row r="99" spans="1:12" x14ac:dyDescent="0.35">
      <c r="A99" s="339" t="s">
        <v>0</v>
      </c>
      <c r="B99" s="339" t="s">
        <v>0</v>
      </c>
      <c r="C99" s="340">
        <v>624</v>
      </c>
      <c r="D99" s="2">
        <v>732</v>
      </c>
      <c r="E99" s="2">
        <v>735</v>
      </c>
      <c r="F99" s="2">
        <v>745</v>
      </c>
      <c r="G99" s="2">
        <v>746</v>
      </c>
      <c r="H99" s="2">
        <v>749</v>
      </c>
      <c r="I99" s="2">
        <v>765</v>
      </c>
      <c r="J99" s="2">
        <v>827</v>
      </c>
      <c r="K99" s="2">
        <v>858</v>
      </c>
      <c r="L99" s="2">
        <v>0</v>
      </c>
    </row>
    <row r="100" spans="1:12" x14ac:dyDescent="0.35">
      <c r="A100" s="339" t="s">
        <v>2791</v>
      </c>
      <c r="B100" s="339" t="s">
        <v>31</v>
      </c>
      <c r="C100" s="340">
        <v>527</v>
      </c>
      <c r="D100" s="1">
        <v>12</v>
      </c>
      <c r="E100" s="1">
        <v>1</v>
      </c>
      <c r="F100" s="1">
        <v>17</v>
      </c>
      <c r="G100" s="1">
        <v>1</v>
      </c>
      <c r="H100" s="1">
        <v>79</v>
      </c>
      <c r="I100" s="1">
        <v>16</v>
      </c>
      <c r="J100" s="1">
        <v>-653</v>
      </c>
      <c r="K100" s="1">
        <v>0</v>
      </c>
      <c r="L100" s="1">
        <v>0</v>
      </c>
    </row>
    <row r="101" spans="1:12" x14ac:dyDescent="0.35">
      <c r="A101" s="339" t="s">
        <v>0</v>
      </c>
      <c r="B101" s="339" t="s">
        <v>0</v>
      </c>
      <c r="C101" s="340">
        <v>527</v>
      </c>
      <c r="D101" s="2">
        <v>539</v>
      </c>
      <c r="E101" s="2">
        <v>540</v>
      </c>
      <c r="F101" s="2">
        <v>557</v>
      </c>
      <c r="G101" s="2">
        <v>558</v>
      </c>
      <c r="H101" s="2">
        <v>637</v>
      </c>
      <c r="I101" s="2">
        <v>653</v>
      </c>
      <c r="J101" s="2">
        <v>0</v>
      </c>
      <c r="K101" s="2">
        <v>0</v>
      </c>
      <c r="L101" s="2">
        <v>0</v>
      </c>
    </row>
    <row r="102" spans="1:12" x14ac:dyDescent="0.35">
      <c r="A102" s="339" t="s">
        <v>2781</v>
      </c>
      <c r="B102" s="339" t="s">
        <v>33</v>
      </c>
      <c r="C102" s="340">
        <v>879</v>
      </c>
      <c r="D102" s="1">
        <v>16</v>
      </c>
      <c r="E102" s="1">
        <v>2</v>
      </c>
      <c r="F102" s="1">
        <v>34</v>
      </c>
      <c r="G102" s="1">
        <v>4</v>
      </c>
      <c r="H102" s="1">
        <v>68</v>
      </c>
      <c r="I102" s="1">
        <v>12</v>
      </c>
      <c r="J102" s="1">
        <v>137</v>
      </c>
      <c r="K102" s="1">
        <v>45</v>
      </c>
      <c r="L102" s="1">
        <v>114</v>
      </c>
    </row>
    <row r="103" spans="1:12" x14ac:dyDescent="0.35">
      <c r="A103" s="339" t="s">
        <v>0</v>
      </c>
      <c r="B103" s="339" t="s">
        <v>0</v>
      </c>
      <c r="C103" s="340">
        <v>879</v>
      </c>
      <c r="D103" s="2">
        <v>895</v>
      </c>
      <c r="E103" s="2">
        <v>897</v>
      </c>
      <c r="F103" s="2">
        <v>931</v>
      </c>
      <c r="G103" s="2">
        <v>935</v>
      </c>
      <c r="H103" s="2">
        <v>1003</v>
      </c>
      <c r="I103" s="2">
        <v>1015</v>
      </c>
      <c r="J103" s="2">
        <v>1152</v>
      </c>
      <c r="K103" s="2">
        <v>1197</v>
      </c>
      <c r="L103" s="2">
        <v>1311</v>
      </c>
    </row>
    <row r="104" spans="1:12" x14ac:dyDescent="0.35">
      <c r="A104" s="339" t="s">
        <v>2799</v>
      </c>
      <c r="B104" s="339" t="s">
        <v>33</v>
      </c>
      <c r="C104" s="340">
        <v>200</v>
      </c>
      <c r="D104" s="1">
        <v>12</v>
      </c>
      <c r="E104" s="1">
        <v>2</v>
      </c>
      <c r="F104" s="1">
        <v>-214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35">
      <c r="A105" s="339" t="s">
        <v>0</v>
      </c>
      <c r="B105" s="339" t="s">
        <v>0</v>
      </c>
      <c r="C105" s="340">
        <v>200</v>
      </c>
      <c r="D105" s="2">
        <v>212</v>
      </c>
      <c r="E105" s="2">
        <v>214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</row>
    <row r="106" spans="1:12" x14ac:dyDescent="0.35">
      <c r="A106" s="339" t="s">
        <v>236</v>
      </c>
      <c r="B106" s="339" t="s">
        <v>31</v>
      </c>
      <c r="C106" s="340">
        <v>846</v>
      </c>
      <c r="D106" s="1">
        <v>7</v>
      </c>
      <c r="E106" s="1">
        <v>1</v>
      </c>
      <c r="F106" s="1">
        <v>11</v>
      </c>
      <c r="G106" s="1">
        <v>22</v>
      </c>
      <c r="H106" s="1">
        <v>9</v>
      </c>
      <c r="I106" s="1">
        <v>31</v>
      </c>
      <c r="J106" s="1">
        <v>52</v>
      </c>
      <c r="K106" s="1">
        <v>468</v>
      </c>
      <c r="L106" s="1">
        <v>44</v>
      </c>
    </row>
    <row r="107" spans="1:12" x14ac:dyDescent="0.35">
      <c r="A107" s="339" t="s">
        <v>0</v>
      </c>
      <c r="B107" s="339" t="s">
        <v>0</v>
      </c>
      <c r="C107" s="340">
        <v>846</v>
      </c>
      <c r="D107" s="2">
        <v>853</v>
      </c>
      <c r="E107" s="2">
        <v>854</v>
      </c>
      <c r="F107" s="2">
        <v>865</v>
      </c>
      <c r="G107" s="2">
        <v>887</v>
      </c>
      <c r="H107" s="2">
        <v>896</v>
      </c>
      <c r="I107" s="2">
        <v>927</v>
      </c>
      <c r="J107" s="2">
        <v>979</v>
      </c>
      <c r="K107" s="2">
        <v>1447</v>
      </c>
      <c r="L107" s="2">
        <v>1491</v>
      </c>
    </row>
    <row r="108" spans="1:12" x14ac:dyDescent="0.35">
      <c r="A108" s="339" t="s">
        <v>237</v>
      </c>
      <c r="B108" s="339" t="s">
        <v>33</v>
      </c>
      <c r="C108" s="340">
        <v>226</v>
      </c>
      <c r="D108" s="1">
        <v>1</v>
      </c>
      <c r="E108" s="1">
        <v>1</v>
      </c>
      <c r="F108" s="1">
        <v>3</v>
      </c>
      <c r="G108" s="1">
        <v>-231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35">
      <c r="A109" s="339" t="s">
        <v>0</v>
      </c>
      <c r="B109" s="339" t="s">
        <v>0</v>
      </c>
      <c r="C109" s="340">
        <v>226</v>
      </c>
      <c r="D109" s="2">
        <v>227</v>
      </c>
      <c r="E109" s="2">
        <v>228</v>
      </c>
      <c r="F109" s="2">
        <v>231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</row>
    <row r="110" spans="1:12" x14ac:dyDescent="0.35">
      <c r="A110" s="339" t="s">
        <v>2795</v>
      </c>
      <c r="B110" s="339" t="s">
        <v>33</v>
      </c>
      <c r="C110" s="340">
        <v>338</v>
      </c>
      <c r="D110" s="1">
        <v>14</v>
      </c>
      <c r="E110" s="1">
        <v>6</v>
      </c>
      <c r="F110" s="1">
        <v>4</v>
      </c>
      <c r="G110" s="1">
        <v>34</v>
      </c>
      <c r="H110" s="1">
        <v>2</v>
      </c>
      <c r="I110" s="1">
        <v>-398</v>
      </c>
      <c r="J110" s="1">
        <v>0</v>
      </c>
      <c r="K110" s="1">
        <v>0</v>
      </c>
      <c r="L110" s="1">
        <v>0</v>
      </c>
    </row>
    <row r="111" spans="1:12" x14ac:dyDescent="0.35">
      <c r="A111" s="339" t="s">
        <v>0</v>
      </c>
      <c r="B111" s="339" t="s">
        <v>0</v>
      </c>
      <c r="C111" s="340">
        <v>338</v>
      </c>
      <c r="D111" s="2">
        <v>352</v>
      </c>
      <c r="E111" s="2">
        <v>358</v>
      </c>
      <c r="F111" s="2">
        <v>362</v>
      </c>
      <c r="G111" s="2">
        <v>396</v>
      </c>
      <c r="H111" s="2">
        <v>398</v>
      </c>
      <c r="I111" s="2">
        <v>0</v>
      </c>
      <c r="J111" s="2">
        <v>0</v>
      </c>
      <c r="K111" s="2">
        <v>0</v>
      </c>
      <c r="L111" s="2">
        <v>0</v>
      </c>
    </row>
    <row r="112" spans="1:12" x14ac:dyDescent="0.35">
      <c r="A112" s="339" t="s">
        <v>238</v>
      </c>
      <c r="B112" s="339" t="s">
        <v>33</v>
      </c>
      <c r="C112" s="340">
        <v>1402</v>
      </c>
      <c r="D112" s="1">
        <v>87</v>
      </c>
      <c r="E112" s="1">
        <v>1</v>
      </c>
      <c r="F112" s="1">
        <v>12</v>
      </c>
      <c r="G112" s="1">
        <v>1</v>
      </c>
      <c r="H112" s="1">
        <v>5</v>
      </c>
      <c r="I112" s="1">
        <v>29</v>
      </c>
      <c r="J112" s="1">
        <v>0</v>
      </c>
      <c r="K112" s="1">
        <v>0</v>
      </c>
      <c r="L112" s="1">
        <v>0</v>
      </c>
    </row>
    <row r="113" spans="1:12" x14ac:dyDescent="0.35">
      <c r="A113" s="339" t="s">
        <v>0</v>
      </c>
      <c r="B113" s="339" t="s">
        <v>0</v>
      </c>
      <c r="C113" s="340">
        <v>1402</v>
      </c>
      <c r="D113" s="2">
        <v>1489</v>
      </c>
      <c r="E113" s="2">
        <v>1490</v>
      </c>
      <c r="F113" s="2">
        <v>1502</v>
      </c>
      <c r="G113" s="2">
        <v>1503</v>
      </c>
      <c r="H113" s="2">
        <v>1508</v>
      </c>
      <c r="I113" s="2">
        <v>1537</v>
      </c>
      <c r="J113" s="2">
        <v>1537</v>
      </c>
      <c r="K113" s="2">
        <v>1537</v>
      </c>
      <c r="L113" s="2">
        <v>1537</v>
      </c>
    </row>
    <row r="114" spans="1:12" x14ac:dyDescent="0.35">
      <c r="A114" s="339" t="s">
        <v>239</v>
      </c>
      <c r="B114" s="339" t="s">
        <v>33</v>
      </c>
      <c r="C114" s="340">
        <v>616</v>
      </c>
      <c r="D114" s="1">
        <v>12</v>
      </c>
      <c r="E114" s="1">
        <v>1</v>
      </c>
      <c r="F114" s="1">
        <v>14</v>
      </c>
      <c r="G114" s="1">
        <v>23</v>
      </c>
      <c r="H114" s="1">
        <v>23</v>
      </c>
      <c r="I114" s="1">
        <v>12</v>
      </c>
      <c r="J114" s="1">
        <v>33</v>
      </c>
      <c r="K114" s="1">
        <v>-734</v>
      </c>
      <c r="L114" s="1">
        <v>0</v>
      </c>
    </row>
    <row r="115" spans="1:12" x14ac:dyDescent="0.35">
      <c r="A115" s="339" t="s">
        <v>0</v>
      </c>
      <c r="B115" s="339" t="s">
        <v>0</v>
      </c>
      <c r="C115" s="340">
        <v>616</v>
      </c>
      <c r="D115" s="2">
        <v>628</v>
      </c>
      <c r="E115" s="2">
        <v>629</v>
      </c>
      <c r="F115" s="2">
        <v>643</v>
      </c>
      <c r="G115" s="2">
        <v>666</v>
      </c>
      <c r="H115" s="2">
        <v>689</v>
      </c>
      <c r="I115" s="2">
        <v>701</v>
      </c>
      <c r="J115" s="2">
        <v>734</v>
      </c>
      <c r="K115" s="2">
        <v>0</v>
      </c>
      <c r="L115" s="2">
        <v>0</v>
      </c>
    </row>
    <row r="116" spans="1:12" x14ac:dyDescent="0.35">
      <c r="A116" s="339" t="s">
        <v>240</v>
      </c>
      <c r="B116" s="339" t="s">
        <v>33</v>
      </c>
      <c r="C116" s="340">
        <v>330</v>
      </c>
      <c r="D116" s="1">
        <v>4</v>
      </c>
      <c r="E116" s="1">
        <v>1</v>
      </c>
      <c r="F116" s="1">
        <v>38</v>
      </c>
      <c r="G116" s="1">
        <v>3</v>
      </c>
      <c r="H116" s="1">
        <v>-376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35">
      <c r="A117" s="339" t="s">
        <v>0</v>
      </c>
      <c r="B117" s="339" t="s">
        <v>0</v>
      </c>
      <c r="C117" s="340">
        <v>330</v>
      </c>
      <c r="D117" s="2">
        <v>334</v>
      </c>
      <c r="E117" s="2">
        <v>335</v>
      </c>
      <c r="F117" s="2">
        <v>373</v>
      </c>
      <c r="G117" s="2">
        <v>376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</row>
    <row r="118" spans="1:12" x14ac:dyDescent="0.35">
      <c r="A118" s="339" t="s">
        <v>2782</v>
      </c>
      <c r="B118" s="339" t="s">
        <v>33</v>
      </c>
      <c r="C118" s="340">
        <v>845</v>
      </c>
      <c r="D118" s="1">
        <v>9</v>
      </c>
      <c r="E118" s="1">
        <v>0</v>
      </c>
      <c r="F118" s="1">
        <v>21</v>
      </c>
      <c r="G118" s="1">
        <v>17</v>
      </c>
      <c r="H118" s="1">
        <v>89</v>
      </c>
      <c r="I118" s="1">
        <v>16</v>
      </c>
      <c r="J118" s="1">
        <v>91</v>
      </c>
      <c r="K118" s="1">
        <v>46</v>
      </c>
      <c r="L118" s="1">
        <v>42</v>
      </c>
    </row>
    <row r="119" spans="1:12" x14ac:dyDescent="0.35">
      <c r="A119" s="339" t="s">
        <v>0</v>
      </c>
      <c r="B119" s="339" t="s">
        <v>0</v>
      </c>
      <c r="C119" s="340">
        <v>845</v>
      </c>
      <c r="D119" s="2">
        <v>854</v>
      </c>
      <c r="E119" s="2">
        <v>854</v>
      </c>
      <c r="F119" s="2">
        <v>875</v>
      </c>
      <c r="G119" s="2">
        <v>892</v>
      </c>
      <c r="H119" s="2">
        <v>981</v>
      </c>
      <c r="I119" s="2">
        <v>997</v>
      </c>
      <c r="J119" s="2">
        <v>1088</v>
      </c>
      <c r="K119" s="2">
        <v>1134</v>
      </c>
      <c r="L119" s="2">
        <v>1176</v>
      </c>
    </row>
    <row r="120" spans="1:12" x14ac:dyDescent="0.35">
      <c r="A120" s="339" t="s">
        <v>241</v>
      </c>
      <c r="B120" s="339" t="s">
        <v>33</v>
      </c>
      <c r="C120" s="340">
        <v>1870</v>
      </c>
      <c r="D120" s="1">
        <v>-342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35">
      <c r="A121" s="339" t="s">
        <v>0</v>
      </c>
      <c r="B121" s="339" t="s">
        <v>0</v>
      </c>
      <c r="C121" s="340">
        <v>1870</v>
      </c>
      <c r="D121" s="2">
        <v>1528</v>
      </c>
      <c r="E121" s="2">
        <v>1528</v>
      </c>
      <c r="F121" s="2">
        <v>1528</v>
      </c>
      <c r="G121" s="2">
        <v>1528</v>
      </c>
      <c r="H121" s="2">
        <v>1528</v>
      </c>
      <c r="I121" s="2">
        <v>1528</v>
      </c>
      <c r="J121" s="2">
        <v>1528</v>
      </c>
      <c r="K121" s="2">
        <v>1528</v>
      </c>
      <c r="L121" s="2">
        <v>1528</v>
      </c>
    </row>
    <row r="122" spans="1:12" x14ac:dyDescent="0.35">
      <c r="A122" s="339" t="s">
        <v>2783</v>
      </c>
      <c r="B122" s="339" t="s">
        <v>33</v>
      </c>
      <c r="C122" s="340">
        <v>25</v>
      </c>
      <c r="D122" s="1">
        <v>3</v>
      </c>
      <c r="E122" s="1">
        <v>-28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35">
      <c r="A123" s="339" t="s">
        <v>0</v>
      </c>
      <c r="B123" s="339" t="s">
        <v>0</v>
      </c>
      <c r="C123" s="340">
        <v>25</v>
      </c>
      <c r="D123" s="2">
        <v>28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</row>
    <row r="124" spans="1:12" x14ac:dyDescent="0.35">
      <c r="A124" s="339" t="s">
        <v>242</v>
      </c>
      <c r="B124" s="339" t="s">
        <v>33</v>
      </c>
      <c r="C124" s="340">
        <v>1081</v>
      </c>
      <c r="D124" s="1">
        <v>22</v>
      </c>
      <c r="E124" s="1">
        <v>2</v>
      </c>
      <c r="F124" s="1">
        <v>9</v>
      </c>
      <c r="G124" s="1">
        <v>102</v>
      </c>
      <c r="H124" s="1">
        <v>12</v>
      </c>
      <c r="I124" s="1">
        <v>127</v>
      </c>
      <c r="J124" s="1">
        <v>42</v>
      </c>
      <c r="K124" s="1">
        <v>50</v>
      </c>
      <c r="L124" s="1">
        <v>108</v>
      </c>
    </row>
    <row r="125" spans="1:12" x14ac:dyDescent="0.35">
      <c r="A125" s="339" t="s">
        <v>0</v>
      </c>
      <c r="B125" s="339" t="s">
        <v>0</v>
      </c>
      <c r="C125" s="340">
        <v>1081</v>
      </c>
      <c r="D125" s="2">
        <v>1103</v>
      </c>
      <c r="E125" s="2">
        <v>1105</v>
      </c>
      <c r="F125" s="2">
        <v>1114</v>
      </c>
      <c r="G125" s="2">
        <v>1216</v>
      </c>
      <c r="H125" s="2">
        <v>1228</v>
      </c>
      <c r="I125" s="2">
        <v>1355</v>
      </c>
      <c r="J125" s="2">
        <v>1397</v>
      </c>
      <c r="K125" s="2">
        <v>1447</v>
      </c>
      <c r="L125" s="2">
        <v>1555</v>
      </c>
    </row>
    <row r="126" spans="1:12" x14ac:dyDescent="0.35">
      <c r="A126" s="339" t="s">
        <v>47</v>
      </c>
      <c r="B126" s="339" t="s">
        <v>0</v>
      </c>
      <c r="C126" s="341">
        <v>0</v>
      </c>
      <c r="D126" s="1">
        <f>(D96+D98+D100+D102+D104+D106+D108+D110+D112+D114+D116+D118+D120+D122+D124)*(-1)</f>
        <v>0</v>
      </c>
      <c r="E126" s="1">
        <f t="shared" ref="E126:L126" si="2">(E96+E98+E100+E102+E104+E106+E108+E110+E112+E114+E116+E118+E120+E122+E124)*(-1)</f>
        <v>4</v>
      </c>
      <c r="F126" s="1">
        <f t="shared" si="2"/>
        <v>33</v>
      </c>
      <c r="G126" s="1">
        <f t="shared" si="2"/>
        <v>10</v>
      </c>
      <c r="H126" s="1">
        <f t="shared" si="2"/>
        <v>83</v>
      </c>
      <c r="I126" s="1">
        <f t="shared" si="2"/>
        <v>59</v>
      </c>
      <c r="J126" s="1">
        <f t="shared" si="2"/>
        <v>188</v>
      </c>
      <c r="K126" s="1">
        <f t="shared" si="2"/>
        <v>70</v>
      </c>
      <c r="L126" s="1">
        <f t="shared" si="2"/>
        <v>366</v>
      </c>
    </row>
    <row r="127" spans="1:12" x14ac:dyDescent="0.35">
      <c r="A127" s="339" t="s">
        <v>0</v>
      </c>
      <c r="B127" s="339" t="s">
        <v>0</v>
      </c>
      <c r="C127" s="340">
        <v>0</v>
      </c>
      <c r="D127" s="2">
        <v>0</v>
      </c>
      <c r="E127" s="2">
        <v>4</v>
      </c>
      <c r="F127" s="2">
        <v>37</v>
      </c>
      <c r="G127" s="2">
        <v>47</v>
      </c>
      <c r="H127" s="2">
        <v>130</v>
      </c>
      <c r="I127" s="2">
        <v>189</v>
      </c>
      <c r="J127" s="2">
        <v>377</v>
      </c>
      <c r="K127" s="2">
        <v>447</v>
      </c>
      <c r="L127" s="2">
        <v>813</v>
      </c>
    </row>
    <row r="128" spans="1:12" x14ac:dyDescent="0.35">
      <c r="A128" t="s">
        <v>48</v>
      </c>
      <c r="B128" t="s">
        <v>0</v>
      </c>
      <c r="C128" s="2">
        <v>10692</v>
      </c>
      <c r="D128" s="2">
        <v>10692</v>
      </c>
      <c r="E128" s="2">
        <v>10692</v>
      </c>
      <c r="F128" s="2">
        <v>10692</v>
      </c>
      <c r="G128" s="2">
        <v>10692</v>
      </c>
      <c r="H128" s="2">
        <v>10692</v>
      </c>
      <c r="I128" s="2">
        <v>10692</v>
      </c>
      <c r="J128" s="2">
        <v>10692</v>
      </c>
      <c r="K128" s="2">
        <v>10692</v>
      </c>
      <c r="L128" s="2">
        <v>10692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</row>
    <row r="135" spans="1:3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</row>
    <row r="136" spans="1:3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</row>
    <row r="137" spans="1:3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</row>
    <row r="138" spans="1:3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</row>
    <row r="139" spans="1:37" x14ac:dyDescent="0.35">
      <c r="A139" s="339" t="s">
        <v>243</v>
      </c>
      <c r="B139" s="339" t="s">
        <v>2</v>
      </c>
      <c r="C139" s="339" t="s">
        <v>3</v>
      </c>
      <c r="D139" t="s">
        <v>4</v>
      </c>
      <c r="E139" t="s">
        <v>5</v>
      </c>
      <c r="F139" t="s">
        <v>6</v>
      </c>
      <c r="G139" t="s">
        <v>7</v>
      </c>
      <c r="H139" t="s">
        <v>8</v>
      </c>
      <c r="I139" t="s">
        <v>9</v>
      </c>
      <c r="J139" t="s">
        <v>10</v>
      </c>
      <c r="K139" t="s">
        <v>11</v>
      </c>
      <c r="L139" t="s">
        <v>12</v>
      </c>
      <c r="M139" t="s">
        <v>13</v>
      </c>
      <c r="N139" t="s">
        <v>14</v>
      </c>
    </row>
    <row r="140" spans="1:37" x14ac:dyDescent="0.35">
      <c r="A140" s="339" t="s">
        <v>0</v>
      </c>
      <c r="B140" s="339" t="s">
        <v>0</v>
      </c>
      <c r="C140" s="339" t="s">
        <v>17</v>
      </c>
      <c r="D140" t="s">
        <v>244</v>
      </c>
      <c r="E140" t="s">
        <v>245</v>
      </c>
      <c r="F140" t="s">
        <v>246</v>
      </c>
      <c r="G140" t="s">
        <v>247</v>
      </c>
      <c r="H140" t="s">
        <v>248</v>
      </c>
      <c r="I140" t="s">
        <v>249</v>
      </c>
      <c r="J140" t="s">
        <v>250</v>
      </c>
      <c r="K140" t="s">
        <v>251</v>
      </c>
      <c r="L140" t="s">
        <v>252</v>
      </c>
      <c r="M140" t="s">
        <v>253</v>
      </c>
      <c r="N140" t="s">
        <v>254</v>
      </c>
    </row>
    <row r="141" spans="1:37" x14ac:dyDescent="0.35">
      <c r="A141" s="339" t="s">
        <v>2775</v>
      </c>
      <c r="B141" s="339" t="s">
        <v>31</v>
      </c>
      <c r="C141" s="340">
        <v>523</v>
      </c>
      <c r="D141" s="1">
        <v>9</v>
      </c>
      <c r="E141" s="1">
        <v>62</v>
      </c>
      <c r="F141" s="1">
        <v>35</v>
      </c>
      <c r="G141" s="1">
        <v>59</v>
      </c>
      <c r="H141" s="1">
        <v>42</v>
      </c>
      <c r="I141" s="1">
        <v>-730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AA141" s="230"/>
      <c r="AC141" s="238"/>
      <c r="AD141" s="238"/>
      <c r="AE141" s="227"/>
      <c r="AG141" s="227"/>
      <c r="AH141" s="238"/>
      <c r="AI141" s="230"/>
      <c r="AJ141" s="230"/>
      <c r="AK141" s="227"/>
    </row>
    <row r="142" spans="1:37" x14ac:dyDescent="0.35">
      <c r="A142" s="339" t="s">
        <v>0</v>
      </c>
      <c r="B142" s="339" t="s">
        <v>0</v>
      </c>
      <c r="C142" s="340">
        <v>523</v>
      </c>
      <c r="D142" s="2">
        <v>532</v>
      </c>
      <c r="E142" s="2">
        <v>594</v>
      </c>
      <c r="F142" s="2">
        <v>629</v>
      </c>
      <c r="G142" s="2">
        <v>688</v>
      </c>
      <c r="H142" s="2">
        <v>730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37" x14ac:dyDescent="0.35">
      <c r="A143" s="339" t="s">
        <v>255</v>
      </c>
      <c r="B143" s="339" t="s">
        <v>33</v>
      </c>
      <c r="C143" s="340">
        <v>1748</v>
      </c>
      <c r="D143" s="1">
        <v>2</v>
      </c>
      <c r="E143" s="1">
        <v>4</v>
      </c>
      <c r="F143" s="1">
        <v>3</v>
      </c>
      <c r="G143" s="1">
        <v>7</v>
      </c>
      <c r="H143" s="1">
        <v>11</v>
      </c>
      <c r="I143" s="1">
        <v>39</v>
      </c>
      <c r="J143" s="1">
        <v>161</v>
      </c>
      <c r="K143" s="1">
        <v>40</v>
      </c>
      <c r="L143" s="1">
        <v>18</v>
      </c>
      <c r="M143" s="1">
        <v>7</v>
      </c>
      <c r="N143" s="1">
        <v>79</v>
      </c>
    </row>
    <row r="144" spans="1:37" x14ac:dyDescent="0.35">
      <c r="A144" s="339" t="s">
        <v>0</v>
      </c>
      <c r="B144" s="339" t="s">
        <v>0</v>
      </c>
      <c r="C144" s="340">
        <v>1748</v>
      </c>
      <c r="D144" s="2">
        <v>1750</v>
      </c>
      <c r="E144" s="2">
        <v>1754</v>
      </c>
      <c r="F144" s="2">
        <v>1757</v>
      </c>
      <c r="G144" s="2">
        <v>1764</v>
      </c>
      <c r="H144" s="2">
        <v>1775</v>
      </c>
      <c r="I144" s="2">
        <v>1814</v>
      </c>
      <c r="J144" s="2">
        <v>1975</v>
      </c>
      <c r="K144" s="2">
        <v>2015</v>
      </c>
      <c r="L144" s="2">
        <v>2033</v>
      </c>
      <c r="M144" s="2">
        <v>2040</v>
      </c>
      <c r="N144" s="2">
        <v>2119</v>
      </c>
    </row>
    <row r="145" spans="1:27" x14ac:dyDescent="0.35">
      <c r="A145" s="339" t="s">
        <v>256</v>
      </c>
      <c r="B145" s="339" t="s">
        <v>31</v>
      </c>
      <c r="C145" s="340">
        <v>619</v>
      </c>
      <c r="D145" s="1">
        <v>1</v>
      </c>
      <c r="E145" s="1">
        <v>8</v>
      </c>
      <c r="F145" s="1">
        <v>6</v>
      </c>
      <c r="G145" s="1">
        <v>9</v>
      </c>
      <c r="H145" s="1">
        <v>-643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</row>
    <row r="146" spans="1:27" x14ac:dyDescent="0.35">
      <c r="A146" s="339" t="s">
        <v>0</v>
      </c>
      <c r="B146" s="339" t="s">
        <v>0</v>
      </c>
      <c r="C146" s="340">
        <v>619</v>
      </c>
      <c r="D146" s="2">
        <v>620</v>
      </c>
      <c r="E146" s="2">
        <v>628</v>
      </c>
      <c r="F146" s="2">
        <v>634</v>
      </c>
      <c r="G146" s="2">
        <v>643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</row>
    <row r="147" spans="1:27" x14ac:dyDescent="0.35">
      <c r="A147" s="339" t="s">
        <v>257</v>
      </c>
      <c r="B147" s="339" t="s">
        <v>31</v>
      </c>
      <c r="C147" s="340">
        <v>1897</v>
      </c>
      <c r="D147" s="1">
        <v>1</v>
      </c>
      <c r="E147" s="1">
        <v>2</v>
      </c>
      <c r="F147" s="1">
        <v>4</v>
      </c>
      <c r="G147" s="1">
        <v>5</v>
      </c>
      <c r="H147" s="1">
        <v>23</v>
      </c>
      <c r="I147" s="1">
        <v>35</v>
      </c>
      <c r="J147" s="1">
        <v>133</v>
      </c>
      <c r="K147" s="1">
        <v>76</v>
      </c>
      <c r="L147" s="1">
        <v>15</v>
      </c>
      <c r="M147" s="1">
        <v>5</v>
      </c>
      <c r="N147" s="1">
        <v>73</v>
      </c>
    </row>
    <row r="148" spans="1:27" x14ac:dyDescent="0.35">
      <c r="A148" s="339" t="s">
        <v>0</v>
      </c>
      <c r="B148" s="339" t="s">
        <v>0</v>
      </c>
      <c r="C148" s="340">
        <v>1897</v>
      </c>
      <c r="D148" s="2">
        <v>1898</v>
      </c>
      <c r="E148" s="2">
        <v>1900</v>
      </c>
      <c r="F148" s="2">
        <v>1904</v>
      </c>
      <c r="G148" s="2">
        <v>1909</v>
      </c>
      <c r="H148" s="2">
        <v>1932</v>
      </c>
      <c r="I148" s="2">
        <v>1967</v>
      </c>
      <c r="J148" s="2">
        <v>2100</v>
      </c>
      <c r="K148" s="2">
        <v>2176</v>
      </c>
      <c r="L148" s="2">
        <v>2191</v>
      </c>
      <c r="M148" s="2">
        <v>2196</v>
      </c>
      <c r="N148" s="2">
        <v>2269</v>
      </c>
    </row>
    <row r="149" spans="1:27" x14ac:dyDescent="0.35">
      <c r="A149" s="339" t="s">
        <v>258</v>
      </c>
      <c r="B149" s="339" t="s">
        <v>31</v>
      </c>
      <c r="C149" s="340">
        <v>799</v>
      </c>
      <c r="D149" s="1">
        <v>0</v>
      </c>
      <c r="E149" s="1">
        <v>17</v>
      </c>
      <c r="F149" s="1">
        <v>4</v>
      </c>
      <c r="G149" s="1">
        <v>10</v>
      </c>
      <c r="H149" s="1">
        <v>33</v>
      </c>
      <c r="I149" s="1">
        <v>198</v>
      </c>
      <c r="J149" s="1">
        <v>23</v>
      </c>
      <c r="K149" s="1">
        <v>-1084</v>
      </c>
      <c r="L149" s="1">
        <v>0</v>
      </c>
      <c r="M149" s="1">
        <v>0</v>
      </c>
      <c r="N149" s="1">
        <v>0</v>
      </c>
    </row>
    <row r="150" spans="1:27" x14ac:dyDescent="0.35">
      <c r="A150" s="339" t="s">
        <v>0</v>
      </c>
      <c r="B150" s="339" t="s">
        <v>0</v>
      </c>
      <c r="C150" s="340">
        <v>799</v>
      </c>
      <c r="D150" s="2">
        <v>799</v>
      </c>
      <c r="E150" s="2">
        <v>816</v>
      </c>
      <c r="F150" s="2">
        <v>820</v>
      </c>
      <c r="G150" s="2">
        <v>830</v>
      </c>
      <c r="H150" s="2">
        <v>863</v>
      </c>
      <c r="I150" s="2">
        <v>1061</v>
      </c>
      <c r="J150" s="2">
        <v>1084</v>
      </c>
      <c r="K150" s="2">
        <v>0</v>
      </c>
      <c r="L150" s="2">
        <v>0</v>
      </c>
      <c r="M150" s="2">
        <v>0</v>
      </c>
      <c r="N150" s="2">
        <v>0</v>
      </c>
    </row>
    <row r="151" spans="1:27" x14ac:dyDescent="0.35">
      <c r="A151" s="339" t="s">
        <v>2784</v>
      </c>
      <c r="B151" s="339" t="s">
        <v>33</v>
      </c>
      <c r="C151" s="340">
        <v>86</v>
      </c>
      <c r="D151" s="1">
        <v>-86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27" x14ac:dyDescent="0.35">
      <c r="A152" s="339" t="s">
        <v>0</v>
      </c>
      <c r="B152" s="339" t="s">
        <v>0</v>
      </c>
      <c r="C152" s="340">
        <v>86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</row>
    <row r="153" spans="1:27" x14ac:dyDescent="0.35">
      <c r="A153" s="339" t="s">
        <v>259</v>
      </c>
      <c r="B153" s="339" t="s">
        <v>31</v>
      </c>
      <c r="C153" s="340">
        <v>1187</v>
      </c>
      <c r="D153" s="1">
        <v>2</v>
      </c>
      <c r="E153" s="1">
        <v>2</v>
      </c>
      <c r="F153" s="1">
        <v>4</v>
      </c>
      <c r="G153" s="1">
        <v>3</v>
      </c>
      <c r="H153" s="1">
        <v>15</v>
      </c>
      <c r="I153" s="1">
        <v>17</v>
      </c>
      <c r="J153" s="1">
        <v>248</v>
      </c>
      <c r="K153" s="1">
        <v>50</v>
      </c>
      <c r="L153" s="1">
        <v>11</v>
      </c>
      <c r="M153" s="1">
        <v>4</v>
      </c>
      <c r="N153" s="1">
        <v>49</v>
      </c>
    </row>
    <row r="154" spans="1:27" x14ac:dyDescent="0.35">
      <c r="A154" s="339" t="s">
        <v>0</v>
      </c>
      <c r="B154" s="339" t="s">
        <v>0</v>
      </c>
      <c r="C154" s="340">
        <v>1187</v>
      </c>
      <c r="D154" s="2">
        <v>1189</v>
      </c>
      <c r="E154" s="2">
        <v>1191</v>
      </c>
      <c r="F154" s="2">
        <v>1195</v>
      </c>
      <c r="G154" s="2">
        <v>1198</v>
      </c>
      <c r="H154" s="2">
        <v>1213</v>
      </c>
      <c r="I154" s="2">
        <v>1230</v>
      </c>
      <c r="J154" s="2">
        <v>1478</v>
      </c>
      <c r="K154" s="2">
        <v>1528</v>
      </c>
      <c r="L154" s="2">
        <v>1539</v>
      </c>
      <c r="M154" s="2">
        <v>1543</v>
      </c>
      <c r="N154" s="2">
        <v>1592</v>
      </c>
    </row>
    <row r="155" spans="1:27" x14ac:dyDescent="0.35">
      <c r="A155" s="339" t="s">
        <v>2796</v>
      </c>
      <c r="B155" s="339" t="s">
        <v>33</v>
      </c>
      <c r="C155" s="340">
        <v>1205</v>
      </c>
      <c r="D155" s="1">
        <v>4</v>
      </c>
      <c r="E155" s="1">
        <v>6</v>
      </c>
      <c r="F155" s="1">
        <v>6</v>
      </c>
      <c r="G155" s="1">
        <v>7</v>
      </c>
      <c r="H155" s="1">
        <v>20</v>
      </c>
      <c r="I155" s="1">
        <v>27</v>
      </c>
      <c r="J155" s="1">
        <v>46</v>
      </c>
      <c r="K155" s="1">
        <v>226</v>
      </c>
      <c r="L155" s="1">
        <v>9</v>
      </c>
      <c r="M155" s="1">
        <v>19</v>
      </c>
      <c r="N155" s="1">
        <v>239</v>
      </c>
    </row>
    <row r="156" spans="1:27" x14ac:dyDescent="0.35">
      <c r="A156" s="339" t="s">
        <v>0</v>
      </c>
      <c r="B156" s="339" t="s">
        <v>0</v>
      </c>
      <c r="C156" s="340">
        <v>1205</v>
      </c>
      <c r="D156" s="2">
        <v>1209</v>
      </c>
      <c r="E156" s="2">
        <v>1215</v>
      </c>
      <c r="F156" s="2">
        <v>1221</v>
      </c>
      <c r="G156" s="2">
        <v>1228</v>
      </c>
      <c r="H156" s="2">
        <v>1248</v>
      </c>
      <c r="I156" s="2">
        <v>1275</v>
      </c>
      <c r="J156" s="2">
        <v>1321</v>
      </c>
      <c r="K156" s="2">
        <v>1547</v>
      </c>
      <c r="L156" s="2">
        <v>1556</v>
      </c>
      <c r="M156" s="2">
        <v>1575</v>
      </c>
      <c r="N156" s="2">
        <v>1814</v>
      </c>
    </row>
    <row r="157" spans="1:27" x14ac:dyDescent="0.35">
      <c r="A157" s="339" t="s">
        <v>2776</v>
      </c>
      <c r="B157" s="339" t="s">
        <v>31</v>
      </c>
      <c r="C157" s="340">
        <v>160</v>
      </c>
      <c r="D157" s="1">
        <v>8</v>
      </c>
      <c r="E157" s="1">
        <v>-168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AA157" s="230"/>
    </row>
    <row r="158" spans="1:27" x14ac:dyDescent="0.35">
      <c r="A158" s="339" t="s">
        <v>0</v>
      </c>
      <c r="B158" s="339" t="s">
        <v>0</v>
      </c>
      <c r="C158" s="340">
        <v>160</v>
      </c>
      <c r="D158" s="2">
        <v>168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27" x14ac:dyDescent="0.35">
      <c r="A159" s="339" t="s">
        <v>2803</v>
      </c>
      <c r="B159" s="342" t="s">
        <v>33</v>
      </c>
      <c r="C159" s="340">
        <v>1186</v>
      </c>
      <c r="D159" s="1">
        <v>3</v>
      </c>
      <c r="E159" s="1">
        <v>11</v>
      </c>
      <c r="F159" s="1">
        <v>7</v>
      </c>
      <c r="G159" s="1">
        <v>6</v>
      </c>
      <c r="H159" s="1">
        <v>25</v>
      </c>
      <c r="I159" s="1">
        <v>93</v>
      </c>
      <c r="J159" s="1">
        <v>69</v>
      </c>
      <c r="K159" s="1">
        <v>306</v>
      </c>
      <c r="L159" s="1">
        <v>9</v>
      </c>
      <c r="M159" s="1">
        <v>16</v>
      </c>
      <c r="N159" s="1">
        <v>203</v>
      </c>
    </row>
    <row r="160" spans="1:27" x14ac:dyDescent="0.35">
      <c r="A160" s="339" t="s">
        <v>0</v>
      </c>
      <c r="B160" s="342" t="s">
        <v>0</v>
      </c>
      <c r="C160" s="340">
        <v>1186</v>
      </c>
      <c r="D160" s="2">
        <v>1189</v>
      </c>
      <c r="E160" s="2">
        <v>1200</v>
      </c>
      <c r="F160" s="2">
        <v>1207</v>
      </c>
      <c r="G160" s="2">
        <v>1213</v>
      </c>
      <c r="H160" s="2">
        <v>1238</v>
      </c>
      <c r="I160" s="2">
        <v>1331</v>
      </c>
      <c r="J160" s="2">
        <v>1400</v>
      </c>
      <c r="K160" s="2">
        <v>1706</v>
      </c>
      <c r="L160" s="2">
        <v>1715</v>
      </c>
      <c r="M160" s="2">
        <v>1731</v>
      </c>
      <c r="N160" s="2">
        <v>1934</v>
      </c>
    </row>
    <row r="161" spans="1:14" x14ac:dyDescent="0.35">
      <c r="A161" s="339" t="s">
        <v>2785</v>
      </c>
      <c r="B161" s="339" t="s">
        <v>33</v>
      </c>
      <c r="C161" s="340">
        <v>1752</v>
      </c>
      <c r="D161" s="1">
        <v>19</v>
      </c>
      <c r="E161" s="1">
        <v>20</v>
      </c>
      <c r="F161" s="1">
        <v>27</v>
      </c>
      <c r="G161" s="1">
        <v>88</v>
      </c>
      <c r="H161" s="1">
        <v>33</v>
      </c>
      <c r="I161" s="1">
        <v>107</v>
      </c>
      <c r="J161" s="1">
        <v>109</v>
      </c>
      <c r="K161" s="1">
        <v>147</v>
      </c>
      <c r="L161" s="1">
        <v>0</v>
      </c>
      <c r="M161" s="1">
        <v>-64</v>
      </c>
      <c r="N161" s="1">
        <v>0</v>
      </c>
    </row>
    <row r="162" spans="1:14" x14ac:dyDescent="0.35">
      <c r="A162" s="339" t="s">
        <v>0</v>
      </c>
      <c r="B162" s="339" t="s">
        <v>0</v>
      </c>
      <c r="C162" s="340">
        <v>1752</v>
      </c>
      <c r="D162" s="2">
        <v>1771</v>
      </c>
      <c r="E162" s="2">
        <v>1791</v>
      </c>
      <c r="F162" s="2">
        <v>1818</v>
      </c>
      <c r="G162" s="2">
        <v>1906</v>
      </c>
      <c r="H162" s="2">
        <v>1939</v>
      </c>
      <c r="I162" s="2">
        <v>2046</v>
      </c>
      <c r="J162" s="2">
        <v>2155</v>
      </c>
      <c r="K162" s="2">
        <v>2302</v>
      </c>
      <c r="L162" s="2">
        <v>2302</v>
      </c>
      <c r="M162" s="2">
        <v>2238</v>
      </c>
      <c r="N162" s="2">
        <v>2238</v>
      </c>
    </row>
    <row r="163" spans="1:14" x14ac:dyDescent="0.35">
      <c r="A163" s="339" t="s">
        <v>260</v>
      </c>
      <c r="B163" s="339" t="s">
        <v>33</v>
      </c>
      <c r="C163" s="340">
        <v>924</v>
      </c>
      <c r="D163" s="1">
        <v>1</v>
      </c>
      <c r="E163" s="1">
        <v>0</v>
      </c>
      <c r="F163" s="1">
        <v>3</v>
      </c>
      <c r="G163" s="1">
        <v>9</v>
      </c>
      <c r="H163" s="1">
        <v>14</v>
      </c>
      <c r="I163" s="1">
        <v>17</v>
      </c>
      <c r="J163" s="1">
        <v>-968</v>
      </c>
      <c r="K163" s="1">
        <v>0</v>
      </c>
      <c r="L163" s="1">
        <v>0</v>
      </c>
      <c r="M163" s="1">
        <v>0</v>
      </c>
      <c r="N163" s="1">
        <v>0</v>
      </c>
    </row>
    <row r="164" spans="1:14" x14ac:dyDescent="0.35">
      <c r="A164" s="339" t="s">
        <v>0</v>
      </c>
      <c r="B164" s="339" t="s">
        <v>0</v>
      </c>
      <c r="C164" s="340">
        <v>924</v>
      </c>
      <c r="D164" s="2">
        <v>925</v>
      </c>
      <c r="E164" s="2">
        <v>925</v>
      </c>
      <c r="F164" s="2">
        <v>928</v>
      </c>
      <c r="G164" s="2">
        <v>937</v>
      </c>
      <c r="H164" s="2">
        <v>951</v>
      </c>
      <c r="I164" s="2">
        <v>968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x14ac:dyDescent="0.35">
      <c r="A165" s="339" t="s">
        <v>261</v>
      </c>
      <c r="B165" s="339" t="s">
        <v>33</v>
      </c>
      <c r="C165" s="340">
        <v>840</v>
      </c>
      <c r="D165" s="1">
        <v>0</v>
      </c>
      <c r="E165" s="1">
        <v>12</v>
      </c>
      <c r="F165" s="1">
        <v>17</v>
      </c>
      <c r="G165" s="1">
        <v>25</v>
      </c>
      <c r="H165" s="1">
        <v>380</v>
      </c>
      <c r="I165" s="1">
        <v>46</v>
      </c>
      <c r="J165" s="1">
        <v>19</v>
      </c>
      <c r="K165" s="1">
        <v>95</v>
      </c>
      <c r="L165" s="1">
        <v>2</v>
      </c>
      <c r="M165" s="1">
        <v>13</v>
      </c>
      <c r="N165" s="1">
        <v>-1449</v>
      </c>
    </row>
    <row r="166" spans="1:14" x14ac:dyDescent="0.35">
      <c r="A166" s="339" t="s">
        <v>0</v>
      </c>
      <c r="B166" s="339" t="s">
        <v>0</v>
      </c>
      <c r="C166" s="340">
        <v>840</v>
      </c>
      <c r="D166" s="2">
        <v>840</v>
      </c>
      <c r="E166" s="2">
        <v>852</v>
      </c>
      <c r="F166" s="2">
        <v>869</v>
      </c>
      <c r="G166" s="2">
        <v>894</v>
      </c>
      <c r="H166" s="2">
        <v>1274</v>
      </c>
      <c r="I166" s="2">
        <v>1320</v>
      </c>
      <c r="J166" s="2">
        <v>1339</v>
      </c>
      <c r="K166" s="2">
        <v>1434</v>
      </c>
      <c r="L166" s="2">
        <v>1436</v>
      </c>
      <c r="M166" s="2">
        <v>1449</v>
      </c>
      <c r="N166" s="2">
        <v>0</v>
      </c>
    </row>
    <row r="167" spans="1:14" x14ac:dyDescent="0.35">
      <c r="A167" s="339" t="s">
        <v>262</v>
      </c>
      <c r="B167" s="339" t="s">
        <v>33</v>
      </c>
      <c r="C167" s="340">
        <v>348</v>
      </c>
      <c r="D167" s="1">
        <v>15</v>
      </c>
      <c r="E167" s="1">
        <v>4</v>
      </c>
      <c r="F167" s="1">
        <v>89</v>
      </c>
      <c r="G167" s="1">
        <v>-456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35">
      <c r="A168" s="339" t="s">
        <v>0</v>
      </c>
      <c r="B168" s="339" t="s">
        <v>0</v>
      </c>
      <c r="C168" s="340">
        <v>348</v>
      </c>
      <c r="D168" s="2">
        <v>363</v>
      </c>
      <c r="E168" s="2">
        <v>367</v>
      </c>
      <c r="F168" s="2">
        <v>456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</row>
    <row r="169" spans="1:14" x14ac:dyDescent="0.35">
      <c r="A169" s="339" t="s">
        <v>263</v>
      </c>
      <c r="B169" s="339" t="s">
        <v>33</v>
      </c>
      <c r="C169" s="340">
        <v>2157</v>
      </c>
      <c r="D169" s="1">
        <v>3</v>
      </c>
      <c r="E169" s="1">
        <v>3</v>
      </c>
      <c r="F169" s="1">
        <v>6</v>
      </c>
      <c r="G169" s="1">
        <v>19</v>
      </c>
      <c r="H169" s="1">
        <v>13</v>
      </c>
      <c r="I169" s="1">
        <v>13</v>
      </c>
      <c r="J169" s="1">
        <v>88</v>
      </c>
      <c r="K169" s="1">
        <v>0</v>
      </c>
      <c r="L169" s="1">
        <v>-64</v>
      </c>
      <c r="M169" s="1">
        <v>0</v>
      </c>
      <c r="N169" s="1">
        <v>0</v>
      </c>
    </row>
    <row r="170" spans="1:14" x14ac:dyDescent="0.35">
      <c r="A170" s="339" t="s">
        <v>0</v>
      </c>
      <c r="B170" s="339" t="s">
        <v>0</v>
      </c>
      <c r="C170" s="340">
        <v>2157</v>
      </c>
      <c r="D170" s="2">
        <v>2160</v>
      </c>
      <c r="E170" s="2">
        <v>2163</v>
      </c>
      <c r="F170" s="2">
        <v>2169</v>
      </c>
      <c r="G170" s="2">
        <v>2188</v>
      </c>
      <c r="H170" s="2">
        <v>2201</v>
      </c>
      <c r="I170" s="2">
        <v>2214</v>
      </c>
      <c r="J170" s="2">
        <v>2302</v>
      </c>
      <c r="K170" s="2">
        <v>2302</v>
      </c>
      <c r="L170" s="2">
        <v>2238</v>
      </c>
      <c r="M170" s="2">
        <v>2238</v>
      </c>
      <c r="N170" s="2">
        <v>2238</v>
      </c>
    </row>
    <row r="171" spans="1:14" x14ac:dyDescent="0.35">
      <c r="A171" s="339" t="s">
        <v>2786</v>
      </c>
      <c r="B171" s="342" t="s">
        <v>31</v>
      </c>
      <c r="C171" s="340">
        <v>234</v>
      </c>
      <c r="D171" s="1">
        <v>9</v>
      </c>
      <c r="E171" s="1">
        <v>9</v>
      </c>
      <c r="F171" s="1">
        <v>-252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</row>
    <row r="172" spans="1:14" x14ac:dyDescent="0.35">
      <c r="A172" s="339" t="s">
        <v>0</v>
      </c>
      <c r="B172" s="342" t="s">
        <v>0</v>
      </c>
      <c r="C172" s="340">
        <v>234</v>
      </c>
      <c r="D172" s="2">
        <v>243</v>
      </c>
      <c r="E172" s="2">
        <v>252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</row>
    <row r="173" spans="1:14" x14ac:dyDescent="0.35">
      <c r="A173" s="339" t="s">
        <v>47</v>
      </c>
      <c r="B173" s="339" t="s">
        <v>0</v>
      </c>
      <c r="C173" s="341">
        <v>0</v>
      </c>
      <c r="D173" s="1">
        <f>(D141+D143+D145+D147+D149+D151+D153+D155+D157+D159+D161+D163+D165+D167+D169+D171)*(-1)</f>
        <v>9</v>
      </c>
      <c r="E173" s="1">
        <f t="shared" ref="E173:N173" si="3">(E141+E143+E145+E147+E149+E151+E153+E155+E157+E159+E161+E163+E165+E167+E169+E171)*(-1)</f>
        <v>8</v>
      </c>
      <c r="F173" s="1">
        <f t="shared" si="3"/>
        <v>41</v>
      </c>
      <c r="G173" s="1">
        <f t="shared" si="3"/>
        <v>209</v>
      </c>
      <c r="H173" s="1">
        <f t="shared" si="3"/>
        <v>34</v>
      </c>
      <c r="I173" s="1">
        <f t="shared" si="3"/>
        <v>138</v>
      </c>
      <c r="J173" s="1">
        <f t="shared" si="3"/>
        <v>72</v>
      </c>
      <c r="K173" s="1">
        <f t="shared" si="3"/>
        <v>144</v>
      </c>
      <c r="L173" s="1">
        <f t="shared" si="3"/>
        <v>0</v>
      </c>
      <c r="M173" s="1">
        <f t="shared" si="3"/>
        <v>0</v>
      </c>
      <c r="N173" s="1">
        <f t="shared" si="3"/>
        <v>806</v>
      </c>
    </row>
    <row r="174" spans="1:14" x14ac:dyDescent="0.35">
      <c r="A174" s="339" t="s">
        <v>0</v>
      </c>
      <c r="B174" s="339" t="s">
        <v>0</v>
      </c>
      <c r="C174" s="340">
        <v>0</v>
      </c>
      <c r="D174" s="2">
        <v>9</v>
      </c>
      <c r="E174" s="2">
        <v>17</v>
      </c>
      <c r="F174" s="2">
        <v>58</v>
      </c>
      <c r="G174" s="2">
        <v>267</v>
      </c>
      <c r="H174" s="2">
        <v>301</v>
      </c>
      <c r="I174" s="2">
        <v>439</v>
      </c>
      <c r="J174" s="2">
        <v>511</v>
      </c>
      <c r="K174" s="2">
        <v>655</v>
      </c>
      <c r="L174" s="2">
        <v>655</v>
      </c>
      <c r="M174" s="2">
        <v>655</v>
      </c>
      <c r="N174" s="2">
        <v>1461</v>
      </c>
    </row>
    <row r="175" spans="1:14" x14ac:dyDescent="0.35">
      <c r="A175" t="s">
        <v>48</v>
      </c>
      <c r="B175" t="s">
        <v>0</v>
      </c>
      <c r="C175" s="2">
        <v>15665</v>
      </c>
      <c r="D175" s="2">
        <v>15665</v>
      </c>
      <c r="E175" s="2">
        <v>15665</v>
      </c>
      <c r="F175" s="2">
        <v>15665</v>
      </c>
      <c r="G175" s="2">
        <v>15665</v>
      </c>
      <c r="H175" s="2">
        <v>15665</v>
      </c>
      <c r="I175" s="2">
        <v>15665</v>
      </c>
      <c r="J175" s="2">
        <v>15665</v>
      </c>
      <c r="K175" s="2">
        <v>15665</v>
      </c>
      <c r="L175" s="2">
        <v>15665</v>
      </c>
      <c r="M175" s="2">
        <v>15665</v>
      </c>
      <c r="N175" s="2">
        <v>15665</v>
      </c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</row>
    <row r="186" spans="1:37" x14ac:dyDescent="0.35">
      <c r="A186" s="339" t="s">
        <v>264</v>
      </c>
      <c r="B186" s="339" t="s">
        <v>2</v>
      </c>
      <c r="C186" s="339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  <c r="J186" t="s">
        <v>10</v>
      </c>
      <c r="K186" t="s">
        <v>11</v>
      </c>
      <c r="L186" t="s">
        <v>12</v>
      </c>
      <c r="M186" t="s">
        <v>13</v>
      </c>
      <c r="N186" t="s">
        <v>14</v>
      </c>
      <c r="O186" t="s">
        <v>15</v>
      </c>
      <c r="P186" t="s">
        <v>16</v>
      </c>
    </row>
    <row r="187" spans="1:37" x14ac:dyDescent="0.35">
      <c r="A187" s="339" t="s">
        <v>0</v>
      </c>
      <c r="B187" s="339" t="s">
        <v>0</v>
      </c>
      <c r="C187" s="339" t="s">
        <v>17</v>
      </c>
      <c r="D187" t="s">
        <v>265</v>
      </c>
      <c r="E187" t="s">
        <v>266</v>
      </c>
      <c r="F187" t="s">
        <v>267</v>
      </c>
      <c r="G187" t="s">
        <v>268</v>
      </c>
      <c r="H187" t="s">
        <v>269</v>
      </c>
      <c r="I187" t="s">
        <v>270</v>
      </c>
      <c r="J187" t="s">
        <v>271</v>
      </c>
      <c r="K187" t="s">
        <v>272</v>
      </c>
      <c r="L187" t="s">
        <v>273</v>
      </c>
      <c r="M187" t="s">
        <v>274</v>
      </c>
      <c r="N187" t="s">
        <v>275</v>
      </c>
      <c r="O187" t="s">
        <v>276</v>
      </c>
      <c r="P187" t="s">
        <v>277</v>
      </c>
    </row>
    <row r="188" spans="1:37" x14ac:dyDescent="0.35">
      <c r="A188" s="339" t="s">
        <v>278</v>
      </c>
      <c r="B188" s="339" t="s">
        <v>31</v>
      </c>
      <c r="C188" s="340">
        <v>533</v>
      </c>
      <c r="D188" s="1">
        <v>4</v>
      </c>
      <c r="E188" s="1">
        <v>7</v>
      </c>
      <c r="F188" s="1">
        <v>-544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AC188" s="238"/>
      <c r="AD188" s="238"/>
      <c r="AE188" s="227"/>
      <c r="AG188" s="227"/>
      <c r="AH188" s="238"/>
      <c r="AK188" s="227"/>
    </row>
    <row r="189" spans="1:37" x14ac:dyDescent="0.35">
      <c r="A189" s="339" t="s">
        <v>0</v>
      </c>
      <c r="B189" s="339" t="s">
        <v>0</v>
      </c>
      <c r="C189" s="340">
        <v>533</v>
      </c>
      <c r="D189" s="2">
        <v>537</v>
      </c>
      <c r="E189" s="2">
        <v>544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37" x14ac:dyDescent="0.35">
      <c r="A190" s="339" t="s">
        <v>279</v>
      </c>
      <c r="B190" s="339" t="s">
        <v>33</v>
      </c>
      <c r="C190" s="340">
        <v>1176</v>
      </c>
      <c r="D190" s="1">
        <v>8</v>
      </c>
      <c r="E190" s="1">
        <v>12</v>
      </c>
      <c r="F190" s="1">
        <v>71</v>
      </c>
      <c r="G190" s="1">
        <v>7</v>
      </c>
      <c r="H190" s="1">
        <v>60</v>
      </c>
      <c r="I190" s="1">
        <v>39</v>
      </c>
      <c r="J190" s="1">
        <v>31</v>
      </c>
      <c r="K190" s="1">
        <v>11</v>
      </c>
      <c r="L190" s="1">
        <v>41</v>
      </c>
      <c r="M190" s="1">
        <v>117</v>
      </c>
      <c r="N190" s="1">
        <v>22</v>
      </c>
      <c r="O190" s="1">
        <v>59</v>
      </c>
      <c r="P190" s="1">
        <v>9</v>
      </c>
    </row>
    <row r="191" spans="1:37" x14ac:dyDescent="0.35">
      <c r="A191" s="339" t="s">
        <v>0</v>
      </c>
      <c r="B191" s="339" t="s">
        <v>0</v>
      </c>
      <c r="C191" s="340">
        <v>1176</v>
      </c>
      <c r="D191" s="2">
        <v>1184</v>
      </c>
      <c r="E191" s="2">
        <v>1196</v>
      </c>
      <c r="F191" s="2">
        <v>1267</v>
      </c>
      <c r="G191" s="2">
        <v>1274</v>
      </c>
      <c r="H191" s="2">
        <v>1334</v>
      </c>
      <c r="I191" s="2">
        <v>1373</v>
      </c>
      <c r="J191" s="2">
        <v>1404</v>
      </c>
      <c r="K191" s="2">
        <v>1415</v>
      </c>
      <c r="L191" s="2">
        <v>1456</v>
      </c>
      <c r="M191" s="2">
        <v>1573</v>
      </c>
      <c r="N191" s="2">
        <v>1595</v>
      </c>
      <c r="O191" s="2">
        <v>1654</v>
      </c>
      <c r="P191" s="2">
        <v>1663</v>
      </c>
    </row>
    <row r="192" spans="1:37" x14ac:dyDescent="0.35">
      <c r="A192" s="339" t="s">
        <v>2787</v>
      </c>
      <c r="B192" s="339" t="s">
        <v>33</v>
      </c>
      <c r="C192" s="340">
        <v>1137</v>
      </c>
      <c r="D192" s="1">
        <v>29</v>
      </c>
      <c r="E192" s="1">
        <v>190</v>
      </c>
      <c r="F192" s="1">
        <v>24</v>
      </c>
      <c r="G192" s="1">
        <v>15</v>
      </c>
      <c r="H192" s="1">
        <v>15</v>
      </c>
      <c r="I192" s="1">
        <v>21</v>
      </c>
      <c r="J192" s="1">
        <v>257</v>
      </c>
      <c r="K192" s="1">
        <v>16</v>
      </c>
      <c r="L192" s="1">
        <v>24</v>
      </c>
      <c r="M192" s="1">
        <v>28</v>
      </c>
      <c r="N192" s="1">
        <v>13</v>
      </c>
      <c r="O192" s="1">
        <v>61</v>
      </c>
      <c r="P192" s="1">
        <v>30</v>
      </c>
    </row>
    <row r="193" spans="1:16" x14ac:dyDescent="0.35">
      <c r="A193" s="339" t="s">
        <v>0</v>
      </c>
      <c r="B193" s="339" t="s">
        <v>0</v>
      </c>
      <c r="C193" s="340">
        <v>1137</v>
      </c>
      <c r="D193" s="2">
        <v>1166</v>
      </c>
      <c r="E193" s="2">
        <v>1356</v>
      </c>
      <c r="F193" s="2">
        <v>1380</v>
      </c>
      <c r="G193" s="2">
        <v>1395</v>
      </c>
      <c r="H193" s="2">
        <v>1410</v>
      </c>
      <c r="I193" s="2">
        <v>1431</v>
      </c>
      <c r="J193" s="2">
        <v>1688</v>
      </c>
      <c r="K193" s="2">
        <v>1704</v>
      </c>
      <c r="L193" s="2">
        <v>1728</v>
      </c>
      <c r="M193" s="2">
        <v>1756</v>
      </c>
      <c r="N193" s="2">
        <v>1769</v>
      </c>
      <c r="O193" s="2">
        <v>1830</v>
      </c>
      <c r="P193" s="2">
        <v>1860</v>
      </c>
    </row>
    <row r="194" spans="1:16" x14ac:dyDescent="0.35">
      <c r="A194" s="339" t="s">
        <v>280</v>
      </c>
      <c r="B194" s="339" t="s">
        <v>33</v>
      </c>
      <c r="C194" s="340">
        <v>1713</v>
      </c>
      <c r="D194" s="1">
        <v>11</v>
      </c>
      <c r="E194" s="1">
        <v>34</v>
      </c>
      <c r="F194" s="1">
        <v>68</v>
      </c>
      <c r="G194" s="1">
        <v>44</v>
      </c>
      <c r="H194" s="1">
        <v>73</v>
      </c>
      <c r="I194" s="1">
        <v>51</v>
      </c>
      <c r="J194" s="1">
        <v>57</v>
      </c>
      <c r="K194" s="1">
        <v>-45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</row>
    <row r="195" spans="1:16" x14ac:dyDescent="0.35">
      <c r="A195" s="339" t="s">
        <v>0</v>
      </c>
      <c r="B195" s="339" t="s">
        <v>0</v>
      </c>
      <c r="C195" s="340">
        <v>1713</v>
      </c>
      <c r="D195" s="2">
        <v>1724</v>
      </c>
      <c r="E195" s="2">
        <v>1758</v>
      </c>
      <c r="F195" s="2">
        <v>1826</v>
      </c>
      <c r="G195" s="2">
        <v>1870</v>
      </c>
      <c r="H195" s="2">
        <v>1943</v>
      </c>
      <c r="I195" s="2">
        <v>1994</v>
      </c>
      <c r="J195" s="2">
        <v>2051</v>
      </c>
      <c r="K195" s="2">
        <v>2006</v>
      </c>
      <c r="L195" s="2">
        <v>2006</v>
      </c>
      <c r="M195" s="2">
        <v>2006</v>
      </c>
      <c r="N195" s="2">
        <v>2006</v>
      </c>
      <c r="O195" s="2">
        <v>2006</v>
      </c>
      <c r="P195" s="2">
        <v>2006</v>
      </c>
    </row>
    <row r="196" spans="1:16" x14ac:dyDescent="0.35">
      <c r="A196" s="339" t="s">
        <v>2804</v>
      </c>
      <c r="B196" s="339" t="s">
        <v>31</v>
      </c>
      <c r="C196" s="340">
        <v>682</v>
      </c>
      <c r="D196" s="1">
        <v>10</v>
      </c>
      <c r="E196" s="1">
        <v>6</v>
      </c>
      <c r="F196" s="1">
        <v>25</v>
      </c>
      <c r="G196" s="1">
        <v>8</v>
      </c>
      <c r="H196" s="1">
        <v>28</v>
      </c>
      <c r="I196" s="1">
        <v>-759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</row>
    <row r="197" spans="1:16" x14ac:dyDescent="0.35">
      <c r="A197" s="339" t="s">
        <v>0</v>
      </c>
      <c r="B197" s="339" t="s">
        <v>0</v>
      </c>
      <c r="C197" s="340">
        <v>682</v>
      </c>
      <c r="D197" s="2">
        <v>692</v>
      </c>
      <c r="E197" s="2">
        <v>698</v>
      </c>
      <c r="F197" s="2">
        <v>723</v>
      </c>
      <c r="G197" s="2">
        <v>731</v>
      </c>
      <c r="H197" s="2">
        <v>759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</row>
    <row r="198" spans="1:16" x14ac:dyDescent="0.35">
      <c r="A198" s="339" t="s">
        <v>2797</v>
      </c>
      <c r="B198" s="339" t="s">
        <v>31</v>
      </c>
      <c r="C198" s="340">
        <v>1240</v>
      </c>
      <c r="D198" s="1">
        <v>20</v>
      </c>
      <c r="E198" s="1">
        <v>30</v>
      </c>
      <c r="F198" s="1">
        <v>56</v>
      </c>
      <c r="G198" s="1">
        <v>31</v>
      </c>
      <c r="H198" s="1">
        <v>58</v>
      </c>
      <c r="I198" s="1">
        <v>213</v>
      </c>
      <c r="J198" s="1">
        <v>41</v>
      </c>
      <c r="K198" s="1">
        <v>3</v>
      </c>
      <c r="L198" s="1">
        <v>43</v>
      </c>
      <c r="M198" s="1">
        <v>54</v>
      </c>
      <c r="N198" s="1">
        <v>27</v>
      </c>
      <c r="O198" s="1">
        <v>135</v>
      </c>
      <c r="P198" s="1">
        <v>35</v>
      </c>
    </row>
    <row r="199" spans="1:16" x14ac:dyDescent="0.35">
      <c r="A199" s="339" t="s">
        <v>0</v>
      </c>
      <c r="B199" s="339" t="s">
        <v>0</v>
      </c>
      <c r="C199" s="340">
        <v>1240</v>
      </c>
      <c r="D199" s="2">
        <v>1260</v>
      </c>
      <c r="E199" s="2">
        <v>1290</v>
      </c>
      <c r="F199" s="2">
        <v>1346</v>
      </c>
      <c r="G199" s="2">
        <v>1377</v>
      </c>
      <c r="H199" s="2">
        <v>1435</v>
      </c>
      <c r="I199" s="2">
        <v>1648</v>
      </c>
      <c r="J199" s="2">
        <v>1689</v>
      </c>
      <c r="K199" s="2">
        <v>1692</v>
      </c>
      <c r="L199" s="2">
        <v>1735</v>
      </c>
      <c r="M199" s="2">
        <v>1789</v>
      </c>
      <c r="N199" s="2">
        <v>1816</v>
      </c>
      <c r="O199" s="2">
        <v>1951</v>
      </c>
      <c r="P199" s="2">
        <v>1986</v>
      </c>
    </row>
    <row r="200" spans="1:16" x14ac:dyDescent="0.35">
      <c r="A200" s="339" t="s">
        <v>281</v>
      </c>
      <c r="B200" s="339" t="s">
        <v>33</v>
      </c>
      <c r="C200" s="340">
        <v>1746</v>
      </c>
      <c r="D200" s="1">
        <v>2</v>
      </c>
      <c r="E200" s="1">
        <v>11</v>
      </c>
      <c r="F200" s="1">
        <v>11</v>
      </c>
      <c r="G200" s="1">
        <v>5</v>
      </c>
      <c r="H200" s="1">
        <v>127</v>
      </c>
      <c r="I200" s="1">
        <v>17</v>
      </c>
      <c r="J200" s="1">
        <v>48</v>
      </c>
      <c r="K200" s="1">
        <v>3</v>
      </c>
      <c r="L200" s="1">
        <v>204</v>
      </c>
      <c r="M200" s="1">
        <v>0</v>
      </c>
      <c r="N200" s="1">
        <v>-168</v>
      </c>
      <c r="O200" s="1">
        <v>0</v>
      </c>
      <c r="P200" s="1">
        <v>0</v>
      </c>
    </row>
    <row r="201" spans="1:16" x14ac:dyDescent="0.35">
      <c r="A201" s="339" t="s">
        <v>0</v>
      </c>
      <c r="B201" s="339" t="s">
        <v>0</v>
      </c>
      <c r="C201" s="340">
        <v>1746</v>
      </c>
      <c r="D201" s="2">
        <v>1748</v>
      </c>
      <c r="E201" s="2">
        <v>1759</v>
      </c>
      <c r="F201" s="2">
        <v>1770</v>
      </c>
      <c r="G201" s="2">
        <v>1775</v>
      </c>
      <c r="H201" s="2">
        <v>1902</v>
      </c>
      <c r="I201" s="2">
        <v>1919</v>
      </c>
      <c r="J201" s="2">
        <v>1967</v>
      </c>
      <c r="K201" s="2">
        <v>1970</v>
      </c>
      <c r="L201" s="2">
        <v>2174</v>
      </c>
      <c r="M201" s="2">
        <v>2174</v>
      </c>
      <c r="N201" s="2">
        <v>2006</v>
      </c>
      <c r="O201" s="2">
        <v>2006</v>
      </c>
      <c r="P201" s="2">
        <v>2006</v>
      </c>
    </row>
    <row r="202" spans="1:16" x14ac:dyDescent="0.35">
      <c r="A202" s="339" t="s">
        <v>282</v>
      </c>
      <c r="B202" s="339" t="s">
        <v>33</v>
      </c>
      <c r="C202" s="340">
        <v>1559</v>
      </c>
      <c r="D202" s="1">
        <v>7</v>
      </c>
      <c r="E202" s="1">
        <v>9</v>
      </c>
      <c r="F202" s="1">
        <v>191</v>
      </c>
      <c r="G202" s="1">
        <v>0</v>
      </c>
      <c r="H202" s="1">
        <v>57</v>
      </c>
      <c r="I202" s="1">
        <v>73</v>
      </c>
      <c r="J202" s="1">
        <v>46</v>
      </c>
      <c r="K202" s="1">
        <v>4</v>
      </c>
      <c r="L202" s="1">
        <v>427</v>
      </c>
      <c r="M202" s="1">
        <v>-367</v>
      </c>
      <c r="N202" s="1">
        <v>0</v>
      </c>
      <c r="O202" s="1">
        <v>0</v>
      </c>
      <c r="P202" s="1">
        <v>0</v>
      </c>
    </row>
    <row r="203" spans="1:16" x14ac:dyDescent="0.35">
      <c r="A203" s="339" t="s">
        <v>0</v>
      </c>
      <c r="B203" s="339" t="s">
        <v>0</v>
      </c>
      <c r="C203" s="340">
        <v>1559</v>
      </c>
      <c r="D203" s="2">
        <v>1566</v>
      </c>
      <c r="E203" s="2">
        <v>1575</v>
      </c>
      <c r="F203" s="2">
        <v>1766</v>
      </c>
      <c r="G203" s="2">
        <v>1766</v>
      </c>
      <c r="H203" s="2">
        <v>1823</v>
      </c>
      <c r="I203" s="2">
        <v>1896</v>
      </c>
      <c r="J203" s="2">
        <v>1942</v>
      </c>
      <c r="K203" s="2">
        <v>1946</v>
      </c>
      <c r="L203" s="2">
        <v>2373</v>
      </c>
      <c r="M203" s="2">
        <v>2006</v>
      </c>
      <c r="N203" s="2">
        <v>2006</v>
      </c>
      <c r="O203" s="2">
        <v>2006</v>
      </c>
      <c r="P203" s="2">
        <v>2006</v>
      </c>
    </row>
    <row r="204" spans="1:16" x14ac:dyDescent="0.35">
      <c r="A204" s="339" t="s">
        <v>2788</v>
      </c>
      <c r="B204" s="339" t="s">
        <v>33</v>
      </c>
      <c r="C204" s="340">
        <v>469</v>
      </c>
      <c r="D204" s="1">
        <v>50</v>
      </c>
      <c r="E204" s="1">
        <v>-519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</row>
    <row r="205" spans="1:16" x14ac:dyDescent="0.35">
      <c r="A205" s="339" t="s">
        <v>0</v>
      </c>
      <c r="B205" s="339" t="s">
        <v>0</v>
      </c>
      <c r="C205" s="340">
        <v>469</v>
      </c>
      <c r="D205" s="2">
        <v>519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35">
      <c r="A206" s="339" t="s">
        <v>283</v>
      </c>
      <c r="B206" s="339" t="s">
        <v>33</v>
      </c>
      <c r="C206" s="340">
        <v>1027</v>
      </c>
      <c r="D206" s="1">
        <v>7</v>
      </c>
      <c r="E206" s="1">
        <v>12</v>
      </c>
      <c r="F206" s="1">
        <v>3</v>
      </c>
      <c r="G206" s="1">
        <v>105</v>
      </c>
      <c r="H206" s="1">
        <v>15</v>
      </c>
      <c r="I206" s="1">
        <v>23</v>
      </c>
      <c r="J206" s="1">
        <v>31</v>
      </c>
      <c r="K206" s="1">
        <v>1</v>
      </c>
      <c r="L206" s="1">
        <v>69</v>
      </c>
      <c r="M206" s="1">
        <v>16</v>
      </c>
      <c r="N206" s="1">
        <v>28</v>
      </c>
      <c r="O206" s="1">
        <v>783</v>
      </c>
      <c r="P206" s="1">
        <v>-114</v>
      </c>
    </row>
    <row r="207" spans="1:16" x14ac:dyDescent="0.35">
      <c r="A207" s="339" t="s">
        <v>0</v>
      </c>
      <c r="B207" s="339" t="s">
        <v>0</v>
      </c>
      <c r="C207" s="340">
        <v>1027</v>
      </c>
      <c r="D207" s="2">
        <v>1034</v>
      </c>
      <c r="E207" s="2">
        <v>1046</v>
      </c>
      <c r="F207" s="2">
        <v>1049</v>
      </c>
      <c r="G207" s="2">
        <v>1154</v>
      </c>
      <c r="H207" s="2">
        <v>1169</v>
      </c>
      <c r="I207" s="2">
        <v>1192</v>
      </c>
      <c r="J207" s="2">
        <v>1223</v>
      </c>
      <c r="K207" s="2">
        <v>1224</v>
      </c>
      <c r="L207" s="2">
        <v>1293</v>
      </c>
      <c r="M207" s="2">
        <v>1309</v>
      </c>
      <c r="N207" s="2">
        <v>1337</v>
      </c>
      <c r="O207" s="2">
        <v>2120</v>
      </c>
      <c r="P207" s="2">
        <v>2006</v>
      </c>
    </row>
    <row r="208" spans="1:16" x14ac:dyDescent="0.35">
      <c r="A208" s="339" t="s">
        <v>2789</v>
      </c>
      <c r="B208" s="339" t="s">
        <v>33</v>
      </c>
      <c r="C208" s="340">
        <v>240</v>
      </c>
      <c r="D208" s="1">
        <v>-240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</row>
    <row r="209" spans="1:37" x14ac:dyDescent="0.35">
      <c r="A209" s="339" t="s">
        <v>0</v>
      </c>
      <c r="B209" s="339" t="s">
        <v>0</v>
      </c>
      <c r="C209" s="340">
        <v>240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</row>
    <row r="210" spans="1:37" x14ac:dyDescent="0.35">
      <c r="A210" s="339" t="s">
        <v>284</v>
      </c>
      <c r="B210" s="339" t="s">
        <v>33</v>
      </c>
      <c r="C210" s="340">
        <v>1008</v>
      </c>
      <c r="D210" s="1">
        <v>22</v>
      </c>
      <c r="E210" s="1">
        <v>18</v>
      </c>
      <c r="F210" s="1">
        <v>10</v>
      </c>
      <c r="G210" s="1">
        <v>17</v>
      </c>
      <c r="H210" s="1">
        <v>35</v>
      </c>
      <c r="I210" s="1">
        <v>164</v>
      </c>
      <c r="J210" s="1">
        <v>35</v>
      </c>
      <c r="K210" s="1">
        <v>2</v>
      </c>
      <c r="L210" s="1">
        <v>75</v>
      </c>
      <c r="M210" s="1">
        <v>45</v>
      </c>
      <c r="N210" s="1">
        <v>28</v>
      </c>
      <c r="O210" s="1">
        <v>89</v>
      </c>
      <c r="P210" s="1">
        <v>40</v>
      </c>
    </row>
    <row r="211" spans="1:37" x14ac:dyDescent="0.35">
      <c r="A211" s="339" t="s">
        <v>0</v>
      </c>
      <c r="B211" s="339" t="s">
        <v>0</v>
      </c>
      <c r="C211" s="340">
        <v>1008</v>
      </c>
      <c r="D211" s="2">
        <v>1030</v>
      </c>
      <c r="E211" s="2">
        <v>1048</v>
      </c>
      <c r="F211" s="2">
        <v>1058</v>
      </c>
      <c r="G211" s="2">
        <v>1075</v>
      </c>
      <c r="H211" s="2">
        <v>1110</v>
      </c>
      <c r="I211" s="2">
        <v>1274</v>
      </c>
      <c r="J211" s="2">
        <v>1309</v>
      </c>
      <c r="K211" s="2">
        <v>1311</v>
      </c>
      <c r="L211" s="2">
        <v>1386</v>
      </c>
      <c r="M211" s="2">
        <v>1431</v>
      </c>
      <c r="N211" s="2">
        <v>1459</v>
      </c>
      <c r="O211" s="2">
        <v>1548</v>
      </c>
      <c r="P211" s="2">
        <v>1588</v>
      </c>
    </row>
    <row r="212" spans="1:37" x14ac:dyDescent="0.35">
      <c r="A212" s="339" t="s">
        <v>285</v>
      </c>
      <c r="B212" s="339" t="s">
        <v>33</v>
      </c>
      <c r="C212" s="340">
        <v>551</v>
      </c>
      <c r="D212" s="1">
        <v>18</v>
      </c>
      <c r="E212" s="1">
        <v>46</v>
      </c>
      <c r="F212" s="1">
        <v>5</v>
      </c>
      <c r="G212" s="1">
        <v>-620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</row>
    <row r="213" spans="1:37" x14ac:dyDescent="0.35">
      <c r="A213" s="339" t="s">
        <v>0</v>
      </c>
      <c r="B213" s="339" t="s">
        <v>0</v>
      </c>
      <c r="C213" s="340">
        <v>551</v>
      </c>
      <c r="D213" s="2">
        <v>569</v>
      </c>
      <c r="E213" s="2">
        <v>615</v>
      </c>
      <c r="F213" s="2">
        <v>620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37" x14ac:dyDescent="0.35">
      <c r="A214" s="339" t="s">
        <v>2792</v>
      </c>
      <c r="B214" s="339" t="s">
        <v>31</v>
      </c>
      <c r="C214" s="340">
        <v>718</v>
      </c>
      <c r="D214" s="1">
        <v>11</v>
      </c>
      <c r="E214" s="1">
        <v>33</v>
      </c>
      <c r="F214" s="1">
        <v>3</v>
      </c>
      <c r="G214" s="1">
        <v>5</v>
      </c>
      <c r="H214" s="1">
        <v>17</v>
      </c>
      <c r="I214" s="1">
        <v>24</v>
      </c>
      <c r="J214" s="1">
        <v>-811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</row>
    <row r="215" spans="1:37" x14ac:dyDescent="0.35">
      <c r="A215" s="339" t="s">
        <v>0</v>
      </c>
      <c r="B215" s="339" t="s">
        <v>0</v>
      </c>
      <c r="C215" s="340">
        <v>718</v>
      </c>
      <c r="D215" s="2">
        <v>729</v>
      </c>
      <c r="E215" s="2">
        <v>762</v>
      </c>
      <c r="F215" s="2">
        <v>765</v>
      </c>
      <c r="G215" s="2">
        <v>770</v>
      </c>
      <c r="H215" s="2">
        <v>787</v>
      </c>
      <c r="I215" s="2">
        <v>811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37" x14ac:dyDescent="0.35">
      <c r="A216" s="339" t="s">
        <v>286</v>
      </c>
      <c r="B216" s="339" t="s">
        <v>33</v>
      </c>
      <c r="C216" s="340">
        <v>858</v>
      </c>
      <c r="D216" s="1">
        <v>5</v>
      </c>
      <c r="E216" s="1">
        <v>7</v>
      </c>
      <c r="F216" s="1">
        <v>47</v>
      </c>
      <c r="G216" s="1">
        <v>5</v>
      </c>
      <c r="H216" s="1">
        <v>48</v>
      </c>
      <c r="I216" s="1">
        <v>33</v>
      </c>
      <c r="J216" s="1">
        <v>32</v>
      </c>
      <c r="K216" s="1">
        <v>0</v>
      </c>
      <c r="L216" s="1">
        <v>-1035</v>
      </c>
      <c r="M216" s="1">
        <v>0</v>
      </c>
      <c r="N216" s="1">
        <v>0</v>
      </c>
      <c r="O216" s="1">
        <v>0</v>
      </c>
      <c r="P216" s="1">
        <v>0</v>
      </c>
    </row>
    <row r="217" spans="1:37" x14ac:dyDescent="0.35">
      <c r="A217" s="339" t="s">
        <v>0</v>
      </c>
      <c r="B217" s="339" t="s">
        <v>0</v>
      </c>
      <c r="C217" s="340">
        <v>858</v>
      </c>
      <c r="D217" s="2">
        <v>863</v>
      </c>
      <c r="E217" s="2">
        <v>870</v>
      </c>
      <c r="F217" s="2">
        <v>917</v>
      </c>
      <c r="G217" s="2">
        <v>922</v>
      </c>
      <c r="H217" s="2">
        <v>970</v>
      </c>
      <c r="I217" s="2">
        <v>1003</v>
      </c>
      <c r="J217" s="2">
        <v>1035</v>
      </c>
      <c r="K217" s="2">
        <v>1035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37" x14ac:dyDescent="0.35">
      <c r="A218" s="339" t="s">
        <v>287</v>
      </c>
      <c r="B218" s="339" t="s">
        <v>31</v>
      </c>
      <c r="C218" s="340">
        <v>787</v>
      </c>
      <c r="D218" s="1">
        <v>13</v>
      </c>
      <c r="E218" s="1">
        <v>23</v>
      </c>
      <c r="F218" s="1">
        <v>10</v>
      </c>
      <c r="G218" s="1">
        <v>344</v>
      </c>
      <c r="H218" s="1">
        <v>11</v>
      </c>
      <c r="I218" s="1">
        <v>36</v>
      </c>
      <c r="J218" s="1">
        <v>37</v>
      </c>
      <c r="K218" s="1">
        <v>1</v>
      </c>
      <c r="L218" s="1">
        <v>28</v>
      </c>
      <c r="M218" s="1">
        <v>7</v>
      </c>
      <c r="N218" s="1">
        <v>9</v>
      </c>
      <c r="O218" s="1">
        <v>-1306</v>
      </c>
      <c r="P218" s="1">
        <v>0</v>
      </c>
    </row>
    <row r="219" spans="1:37" x14ac:dyDescent="0.35">
      <c r="A219" s="339" t="s">
        <v>0</v>
      </c>
      <c r="B219" s="339" t="s">
        <v>0</v>
      </c>
      <c r="C219" s="340">
        <v>787</v>
      </c>
      <c r="D219" s="2">
        <v>800</v>
      </c>
      <c r="E219" s="2">
        <v>823</v>
      </c>
      <c r="F219" s="2">
        <v>833</v>
      </c>
      <c r="G219" s="2">
        <v>1177</v>
      </c>
      <c r="H219" s="2">
        <v>1188</v>
      </c>
      <c r="I219" s="2">
        <v>1224</v>
      </c>
      <c r="J219" s="2">
        <v>1261</v>
      </c>
      <c r="K219" s="2">
        <v>1262</v>
      </c>
      <c r="L219" s="2">
        <v>1290</v>
      </c>
      <c r="M219" s="2">
        <v>1297</v>
      </c>
      <c r="N219" s="2">
        <v>1306</v>
      </c>
      <c r="O219" s="2">
        <v>0</v>
      </c>
      <c r="P219" s="2">
        <v>0</v>
      </c>
    </row>
    <row r="220" spans="1:37" x14ac:dyDescent="0.35">
      <c r="A220" s="339" t="s">
        <v>288</v>
      </c>
      <c r="B220" s="339" t="s">
        <v>31</v>
      </c>
      <c r="C220" s="340">
        <v>603</v>
      </c>
      <c r="D220" s="1">
        <v>6</v>
      </c>
      <c r="E220" s="1">
        <v>4</v>
      </c>
      <c r="F220" s="1">
        <v>10</v>
      </c>
      <c r="G220" s="1">
        <v>2</v>
      </c>
      <c r="H220" s="1">
        <v>-625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</row>
    <row r="221" spans="1:37" x14ac:dyDescent="0.35">
      <c r="A221" s="339" t="s">
        <v>0</v>
      </c>
      <c r="B221" s="339" t="s">
        <v>0</v>
      </c>
      <c r="C221" s="340">
        <v>603</v>
      </c>
      <c r="D221" s="2">
        <v>609</v>
      </c>
      <c r="E221" s="2">
        <v>613</v>
      </c>
      <c r="F221" s="2">
        <v>623</v>
      </c>
      <c r="G221" s="2">
        <v>625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37" x14ac:dyDescent="0.35">
      <c r="A222" s="339" t="s">
        <v>47</v>
      </c>
      <c r="B222" s="339" t="s">
        <v>0</v>
      </c>
      <c r="C222" s="341">
        <v>0</v>
      </c>
      <c r="D222" s="1">
        <f>(D188+D190+D192+D194+D196+D198+D200+D202+D204+D206+D208+D210+D212+D214+D216+D218+D220)*(-1)</f>
        <v>17</v>
      </c>
      <c r="E222" s="1">
        <f t="shared" ref="E222:P222" si="4">(E188+E190+E192+E194+E196+E198+E200+E202+E204+E206+E208+E210+E212+E214+E216+E218+E220)*(-1)</f>
        <v>77</v>
      </c>
      <c r="F222" s="1">
        <f t="shared" si="4"/>
        <v>10</v>
      </c>
      <c r="G222" s="1">
        <f t="shared" si="4"/>
        <v>32</v>
      </c>
      <c r="H222" s="1">
        <f t="shared" si="4"/>
        <v>81</v>
      </c>
      <c r="I222" s="1">
        <f t="shared" si="4"/>
        <v>65</v>
      </c>
      <c r="J222" s="1">
        <f t="shared" si="4"/>
        <v>196</v>
      </c>
      <c r="K222" s="1">
        <f t="shared" si="4"/>
        <v>4</v>
      </c>
      <c r="L222" s="1">
        <f t="shared" si="4"/>
        <v>124</v>
      </c>
      <c r="M222" s="1">
        <f t="shared" si="4"/>
        <v>100</v>
      </c>
      <c r="N222" s="1">
        <f t="shared" si="4"/>
        <v>41</v>
      </c>
      <c r="O222" s="1">
        <f t="shared" si="4"/>
        <v>179</v>
      </c>
      <c r="P222" s="1">
        <f t="shared" si="4"/>
        <v>0</v>
      </c>
    </row>
    <row r="223" spans="1:37" x14ac:dyDescent="0.35">
      <c r="A223" s="339" t="s">
        <v>0</v>
      </c>
      <c r="B223" s="339" t="s">
        <v>0</v>
      </c>
      <c r="C223" s="340">
        <v>0</v>
      </c>
      <c r="D223" s="2">
        <v>17</v>
      </c>
      <c r="E223" s="2">
        <v>94</v>
      </c>
      <c r="F223" s="2">
        <v>104</v>
      </c>
      <c r="G223" s="2">
        <v>136</v>
      </c>
      <c r="H223" s="2">
        <v>217</v>
      </c>
      <c r="I223" s="2">
        <v>282</v>
      </c>
      <c r="J223" s="2">
        <v>478</v>
      </c>
      <c r="K223" s="2">
        <v>482</v>
      </c>
      <c r="L223" s="2">
        <v>606</v>
      </c>
      <c r="M223" s="2">
        <v>706</v>
      </c>
      <c r="N223" s="2">
        <v>747</v>
      </c>
      <c r="O223" s="2">
        <v>926</v>
      </c>
      <c r="P223" s="2">
        <v>926</v>
      </c>
    </row>
    <row r="224" spans="1:37" x14ac:dyDescent="0.35">
      <c r="A224" t="s">
        <v>48</v>
      </c>
      <c r="B224" t="s">
        <v>0</v>
      </c>
      <c r="C224" s="2">
        <v>16047</v>
      </c>
      <c r="D224" s="2">
        <v>16047</v>
      </c>
      <c r="E224" s="2">
        <v>16047</v>
      </c>
      <c r="F224" s="2">
        <v>16047</v>
      </c>
      <c r="G224" s="2">
        <v>16047</v>
      </c>
      <c r="H224" s="2">
        <v>16047</v>
      </c>
      <c r="I224" s="2">
        <v>16047</v>
      </c>
      <c r="J224" s="2">
        <v>16047</v>
      </c>
      <c r="K224" s="2">
        <v>16047</v>
      </c>
      <c r="L224" s="2">
        <v>16047</v>
      </c>
      <c r="M224" s="2">
        <v>16047</v>
      </c>
      <c r="N224" s="2">
        <v>16047</v>
      </c>
      <c r="O224" s="2">
        <v>16047</v>
      </c>
      <c r="P224" s="2">
        <v>16047</v>
      </c>
      <c r="AE224" s="227"/>
      <c r="AG224" s="227"/>
      <c r="AK224" s="227"/>
    </row>
    <row r="228" spans="1:2" x14ac:dyDescent="0.35">
      <c r="B228" t="s">
        <v>2596</v>
      </c>
    </row>
    <row r="229" spans="1:2" x14ac:dyDescent="0.35">
      <c r="A229" t="s">
        <v>2535</v>
      </c>
      <c r="B229" s="2">
        <f>C26+C34+C59+C77+C98+C112+C147+C169+C190+C194+C200+C220</f>
        <v>16648</v>
      </c>
    </row>
    <row r="230" spans="1:2" x14ac:dyDescent="0.35">
      <c r="A230" t="s">
        <v>2534</v>
      </c>
      <c r="B230" s="2">
        <f>C16+C20+C55+C120+C143+C153+C163+C188+C202+C216</f>
        <v>12780</v>
      </c>
    </row>
    <row r="231" spans="1:2" x14ac:dyDescent="0.35">
      <c r="A231" t="s">
        <v>2536</v>
      </c>
      <c r="B231" s="2">
        <f>C14+C32+C57+C75+C106+C114+C145+C165+C206+C212+C218+C61</f>
        <v>9680</v>
      </c>
    </row>
    <row r="232" spans="1:2" x14ac:dyDescent="0.35">
      <c r="A232" t="s">
        <v>2727</v>
      </c>
      <c r="B232" s="2">
        <f>C24+C65+C110+C155+C198</f>
        <v>5125</v>
      </c>
    </row>
    <row r="233" spans="1:2" x14ac:dyDescent="0.35">
      <c r="A233" t="s">
        <v>2574</v>
      </c>
      <c r="B233" s="2">
        <f>C18+C69+C124+C149+C210</f>
        <v>3695</v>
      </c>
    </row>
    <row r="234" spans="1:2" x14ac:dyDescent="0.35">
      <c r="A234" t="s">
        <v>2573</v>
      </c>
      <c r="B234" s="2">
        <f>C28+C63+C96+C159+C196</f>
        <v>4117</v>
      </c>
    </row>
    <row r="235" spans="1:2" x14ac:dyDescent="0.35">
      <c r="A235" t="s">
        <v>2575</v>
      </c>
      <c r="B235" s="2">
        <f>C30+C104</f>
        <v>3334</v>
      </c>
    </row>
    <row r="236" spans="1:2" x14ac:dyDescent="0.35">
      <c r="A236" t="s">
        <v>2594</v>
      </c>
      <c r="B236" s="2">
        <f>C10+C71+C108</f>
        <v>1582</v>
      </c>
    </row>
    <row r="237" spans="1:2" x14ac:dyDescent="0.35">
      <c r="A237" t="s">
        <v>2576</v>
      </c>
      <c r="B237" s="2">
        <f>C79+C100+C214</f>
        <v>1815</v>
      </c>
    </row>
    <row r="238" spans="1:2" x14ac:dyDescent="0.35">
      <c r="A238" t="s">
        <v>2590</v>
      </c>
      <c r="B238">
        <v>0</v>
      </c>
    </row>
    <row r="239" spans="1:2" x14ac:dyDescent="0.35">
      <c r="A239" t="s">
        <v>2582</v>
      </c>
      <c r="B239">
        <v>0</v>
      </c>
    </row>
    <row r="240" spans="1:2" x14ac:dyDescent="0.35">
      <c r="A240" t="s">
        <v>2583</v>
      </c>
      <c r="B240">
        <v>0</v>
      </c>
    </row>
    <row r="241" spans="1:2" x14ac:dyDescent="0.35">
      <c r="A241" t="s">
        <v>2584</v>
      </c>
      <c r="B241">
        <v>0</v>
      </c>
    </row>
    <row r="242" spans="1:2" x14ac:dyDescent="0.35">
      <c r="A242" t="s">
        <v>2577</v>
      </c>
      <c r="B242">
        <v>0</v>
      </c>
    </row>
    <row r="243" spans="1:2" x14ac:dyDescent="0.35">
      <c r="A243" t="s">
        <v>2578</v>
      </c>
      <c r="B243">
        <v>0</v>
      </c>
    </row>
    <row r="244" spans="1:2" x14ac:dyDescent="0.35">
      <c r="A244" t="s">
        <v>2581</v>
      </c>
      <c r="B244">
        <v>0</v>
      </c>
    </row>
    <row r="245" spans="1:2" x14ac:dyDescent="0.35">
      <c r="A245" t="s">
        <v>2579</v>
      </c>
      <c r="B245">
        <v>0</v>
      </c>
    </row>
    <row r="246" spans="1:2" x14ac:dyDescent="0.35">
      <c r="A246" t="s">
        <v>2585</v>
      </c>
      <c r="B246">
        <v>0</v>
      </c>
    </row>
    <row r="247" spans="1:2" x14ac:dyDescent="0.35">
      <c r="A247" t="s">
        <v>2591</v>
      </c>
      <c r="B247">
        <v>0</v>
      </c>
    </row>
    <row r="248" spans="1:2" x14ac:dyDescent="0.35">
      <c r="A248" t="s">
        <v>2586</v>
      </c>
      <c r="B248" s="2">
        <f>C38+C67+C167</f>
        <v>1419</v>
      </c>
    </row>
    <row r="249" spans="1:2" x14ac:dyDescent="0.35">
      <c r="A249" t="s">
        <v>2587</v>
      </c>
      <c r="B249" s="2">
        <f>C116</f>
        <v>330</v>
      </c>
    </row>
    <row r="250" spans="1:2" x14ac:dyDescent="0.35">
      <c r="A250" t="s">
        <v>2580</v>
      </c>
      <c r="B250">
        <v>0</v>
      </c>
    </row>
    <row r="251" spans="1:2" x14ac:dyDescent="0.35">
      <c r="A251" t="s">
        <v>2592</v>
      </c>
      <c r="B251">
        <v>0</v>
      </c>
    </row>
    <row r="252" spans="1:2" x14ac:dyDescent="0.35">
      <c r="A252" t="s">
        <v>2597</v>
      </c>
      <c r="B252">
        <v>0</v>
      </c>
    </row>
    <row r="253" spans="1:2" x14ac:dyDescent="0.35">
      <c r="A253" t="s">
        <v>2588</v>
      </c>
      <c r="B253">
        <v>0</v>
      </c>
    </row>
    <row r="254" spans="1:2" x14ac:dyDescent="0.35">
      <c r="A254" t="s">
        <v>2589</v>
      </c>
      <c r="B254">
        <v>0</v>
      </c>
    </row>
    <row r="255" spans="1:2" x14ac:dyDescent="0.35">
      <c r="A255" t="s">
        <v>2741</v>
      </c>
      <c r="B255" s="2">
        <f>C12+C36+C73+C102+C118+C141+C151+C161+C171+C192+C204+C208+C157+C122+C22</f>
        <v>8029</v>
      </c>
    </row>
    <row r="256" spans="1:2" x14ac:dyDescent="0.35">
      <c r="B256" s="2">
        <f>SUM(B229:B255)</f>
        <v>68554</v>
      </c>
    </row>
    <row r="259" spans="1:14" x14ac:dyDescent="0.35">
      <c r="A259" s="2"/>
      <c r="B259" s="2"/>
      <c r="C259" s="2"/>
      <c r="D259" s="2"/>
      <c r="E259" s="2"/>
      <c r="F259" s="2"/>
      <c r="G259" s="2"/>
      <c r="H259" s="239" t="s">
        <v>2648</v>
      </c>
      <c r="I259" s="2"/>
      <c r="J259" s="2"/>
      <c r="K259" s="2"/>
      <c r="L259" s="239" t="s">
        <v>2649</v>
      </c>
    </row>
    <row r="260" spans="1:14" x14ac:dyDescent="0.35">
      <c r="D260" s="240" t="s">
        <v>2529</v>
      </c>
      <c r="E260" s="240" t="s">
        <v>2650</v>
      </c>
      <c r="F260" s="240" t="s">
        <v>2651</v>
      </c>
      <c r="G260" s="240" t="s">
        <v>2650</v>
      </c>
      <c r="H260" s="240" t="s">
        <v>2652</v>
      </c>
      <c r="I260" s="240" t="s">
        <v>2653</v>
      </c>
      <c r="J260" s="240" t="s">
        <v>2649</v>
      </c>
      <c r="K260" s="240" t="s">
        <v>2654</v>
      </c>
      <c r="L260" s="240" t="s">
        <v>2652</v>
      </c>
    </row>
    <row r="261" spans="1:14" x14ac:dyDescent="0.35">
      <c r="D261" s="240" t="s">
        <v>2655</v>
      </c>
      <c r="E261" s="240" t="s">
        <v>2655</v>
      </c>
      <c r="F261" s="240" t="s">
        <v>2652</v>
      </c>
      <c r="G261" s="240" t="s">
        <v>2656</v>
      </c>
      <c r="H261" s="240" t="s">
        <v>2656</v>
      </c>
      <c r="I261" s="240" t="s">
        <v>2655</v>
      </c>
      <c r="J261" s="240" t="s">
        <v>2652</v>
      </c>
      <c r="K261" s="240" t="s">
        <v>2656</v>
      </c>
      <c r="L261" s="240" t="s">
        <v>2656</v>
      </c>
      <c r="N261" s="240" t="s">
        <v>3661</v>
      </c>
    </row>
    <row r="262" spans="1:14" x14ac:dyDescent="0.35">
      <c r="A262" s="238">
        <f>SUMIFS($C$10:$C$284, $X$10:$X$284, B262)</f>
        <v>0</v>
      </c>
      <c r="B262" t="s">
        <v>2657</v>
      </c>
      <c r="C262" t="s">
        <v>2535</v>
      </c>
      <c r="D262" s="241">
        <f>E262+I262</f>
        <v>0</v>
      </c>
      <c r="E262" s="238">
        <f>COUNTIFS($X$10:$X$283, B262,$B$10:$B$283,"F")</f>
        <v>0</v>
      </c>
      <c r="F262" s="242">
        <f t="shared" ref="F262:F288" si="5">IFERROR(E262/D262,0)</f>
        <v>0</v>
      </c>
      <c r="G262">
        <f t="shared" ref="G262:G288" si="6">COUNTIFS($X$10:$X$283, B262,$B$10:$B$283,"F",$Z$10:$Z$283,"Elected")</f>
        <v>0</v>
      </c>
      <c r="H262" s="243">
        <f>IFERROR(G262/D262,0)</f>
        <v>0</v>
      </c>
      <c r="I262" s="244">
        <f>COUNTIFS($X$10:$X$283, B262,$B$10:$B$283,"M")</f>
        <v>0</v>
      </c>
      <c r="J262" s="242">
        <f>IFERROR(I262/D262,0)</f>
        <v>0</v>
      </c>
      <c r="K262">
        <f t="shared" ref="K262:K288" si="7">COUNTIFS($X$10:$X$283, B262,$B$10:$B$283,"M",$Z$10:$Z$283,"Elected")</f>
        <v>0</v>
      </c>
      <c r="L262" s="242">
        <f>IFERROR(K262/D262,0)</f>
        <v>0</v>
      </c>
      <c r="N262">
        <f>K262+G262</f>
        <v>0</v>
      </c>
    </row>
    <row r="263" spans="1:14" x14ac:dyDescent="0.35">
      <c r="A263" s="238">
        <f t="shared" ref="A263:A287" si="8">SUMIFS($C$10:$C$284, $X$10:$X$284, B263)</f>
        <v>0</v>
      </c>
      <c r="B263" t="s">
        <v>2658</v>
      </c>
      <c r="C263" t="s">
        <v>2534</v>
      </c>
      <c r="D263" s="241">
        <f t="shared" ref="D263:D288" si="9">E263+I263</f>
        <v>0</v>
      </c>
      <c r="E263" s="238">
        <f t="shared" ref="E263:E288" si="10">COUNTIFS($X$10:$X$283, B263,$B$10:$B$283,"F")</f>
        <v>0</v>
      </c>
      <c r="F263" s="242">
        <f t="shared" si="5"/>
        <v>0</v>
      </c>
      <c r="G263">
        <f t="shared" si="6"/>
        <v>0</v>
      </c>
      <c r="H263" s="243">
        <f t="shared" ref="H263:H288" si="11">IFERROR(G263/D263,0)</f>
        <v>0</v>
      </c>
      <c r="I263" s="244">
        <f t="shared" ref="I263:I288" si="12">COUNTIFS($X$10:$X$283, B263,$B$10:$B$283,"M")</f>
        <v>0</v>
      </c>
      <c r="J263" s="242">
        <f t="shared" ref="J263:J288" si="13">IFERROR(I263/D263,0)</f>
        <v>0</v>
      </c>
      <c r="K263">
        <f t="shared" si="7"/>
        <v>0</v>
      </c>
      <c r="L263" s="242">
        <f t="shared" ref="L263:L288" si="14">IFERROR(K263/D263,0)</f>
        <v>0</v>
      </c>
      <c r="N263">
        <f t="shared" ref="N263:N289" si="15">K263+G263</f>
        <v>0</v>
      </c>
    </row>
    <row r="264" spans="1:14" x14ac:dyDescent="0.35">
      <c r="A264" s="238">
        <f t="shared" si="8"/>
        <v>0</v>
      </c>
      <c r="B264" t="s">
        <v>2659</v>
      </c>
      <c r="C264" t="s">
        <v>2536</v>
      </c>
      <c r="D264" s="241">
        <f t="shared" si="9"/>
        <v>0</v>
      </c>
      <c r="E264" s="238">
        <f t="shared" si="10"/>
        <v>0</v>
      </c>
      <c r="F264" s="242">
        <f t="shared" si="5"/>
        <v>0</v>
      </c>
      <c r="G264">
        <f t="shared" si="6"/>
        <v>0</v>
      </c>
      <c r="H264" s="243">
        <f t="shared" si="11"/>
        <v>0</v>
      </c>
      <c r="I264" s="244">
        <f t="shared" si="12"/>
        <v>0</v>
      </c>
      <c r="J264" s="242">
        <f t="shared" si="13"/>
        <v>0</v>
      </c>
      <c r="K264">
        <f t="shared" si="7"/>
        <v>0</v>
      </c>
      <c r="L264" s="242">
        <f t="shared" si="14"/>
        <v>0</v>
      </c>
      <c r="N264">
        <f t="shared" si="15"/>
        <v>0</v>
      </c>
    </row>
    <row r="265" spans="1:14" x14ac:dyDescent="0.35">
      <c r="A265" s="238">
        <f>SUMIFS($C$10:$C$284, $X$10:$X$284, B265)</f>
        <v>0</v>
      </c>
      <c r="B265" t="s">
        <v>2661</v>
      </c>
      <c r="C265" t="s">
        <v>2727</v>
      </c>
      <c r="D265" s="241">
        <f t="shared" si="9"/>
        <v>0</v>
      </c>
      <c r="E265" s="238">
        <f t="shared" si="10"/>
        <v>0</v>
      </c>
      <c r="F265" s="242">
        <f t="shared" si="5"/>
        <v>0</v>
      </c>
      <c r="G265">
        <f t="shared" si="6"/>
        <v>0</v>
      </c>
      <c r="H265" s="243">
        <f t="shared" si="11"/>
        <v>0</v>
      </c>
      <c r="I265" s="244">
        <f t="shared" si="12"/>
        <v>0</v>
      </c>
      <c r="J265" s="242">
        <f t="shared" si="13"/>
        <v>0</v>
      </c>
      <c r="K265">
        <f t="shared" si="7"/>
        <v>0</v>
      </c>
      <c r="L265" s="242">
        <f t="shared" si="14"/>
        <v>0</v>
      </c>
      <c r="N265">
        <f t="shared" si="15"/>
        <v>0</v>
      </c>
    </row>
    <row r="266" spans="1:14" x14ac:dyDescent="0.35">
      <c r="A266" s="238">
        <f t="shared" si="8"/>
        <v>0</v>
      </c>
      <c r="B266" t="s">
        <v>2663</v>
      </c>
      <c r="C266" t="s">
        <v>2574</v>
      </c>
      <c r="D266" s="241">
        <f t="shared" si="9"/>
        <v>0</v>
      </c>
      <c r="E266" s="238">
        <f t="shared" si="10"/>
        <v>0</v>
      </c>
      <c r="F266" s="242">
        <f t="shared" si="5"/>
        <v>0</v>
      </c>
      <c r="G266">
        <f t="shared" si="6"/>
        <v>0</v>
      </c>
      <c r="H266" s="243">
        <f t="shared" si="11"/>
        <v>0</v>
      </c>
      <c r="I266" s="244">
        <f t="shared" si="12"/>
        <v>0</v>
      </c>
      <c r="J266" s="242">
        <f t="shared" si="13"/>
        <v>0</v>
      </c>
      <c r="K266">
        <f t="shared" si="7"/>
        <v>0</v>
      </c>
      <c r="L266" s="242">
        <f t="shared" si="14"/>
        <v>0</v>
      </c>
      <c r="N266">
        <f t="shared" si="15"/>
        <v>0</v>
      </c>
    </row>
    <row r="267" spans="1:14" x14ac:dyDescent="0.35">
      <c r="A267" s="238">
        <f t="shared" si="8"/>
        <v>0</v>
      </c>
      <c r="B267" t="s">
        <v>2689</v>
      </c>
      <c r="C267" t="s">
        <v>2573</v>
      </c>
      <c r="D267" s="241">
        <f t="shared" si="9"/>
        <v>0</v>
      </c>
      <c r="E267" s="238">
        <f t="shared" si="10"/>
        <v>0</v>
      </c>
      <c r="F267" s="242">
        <f t="shared" si="5"/>
        <v>0</v>
      </c>
      <c r="G267">
        <f t="shared" si="6"/>
        <v>0</v>
      </c>
      <c r="H267" s="243">
        <f t="shared" si="11"/>
        <v>0</v>
      </c>
      <c r="I267" s="244">
        <f t="shared" si="12"/>
        <v>0</v>
      </c>
      <c r="J267" s="242">
        <f t="shared" si="13"/>
        <v>0</v>
      </c>
      <c r="K267">
        <f t="shared" si="7"/>
        <v>0</v>
      </c>
      <c r="L267" s="242">
        <f t="shared" si="14"/>
        <v>0</v>
      </c>
      <c r="N267">
        <f t="shared" si="15"/>
        <v>0</v>
      </c>
    </row>
    <row r="268" spans="1:14" x14ac:dyDescent="0.35">
      <c r="A268" s="238">
        <f t="shared" si="8"/>
        <v>0</v>
      </c>
      <c r="B268" t="s">
        <v>2662</v>
      </c>
      <c r="C268" t="s">
        <v>2575</v>
      </c>
      <c r="D268" s="241">
        <f t="shared" si="9"/>
        <v>0</v>
      </c>
      <c r="E268" s="238">
        <f t="shared" si="10"/>
        <v>0</v>
      </c>
      <c r="F268" s="242">
        <f t="shared" si="5"/>
        <v>0</v>
      </c>
      <c r="G268">
        <f t="shared" si="6"/>
        <v>0</v>
      </c>
      <c r="H268" s="243">
        <f t="shared" si="11"/>
        <v>0</v>
      </c>
      <c r="I268" s="244">
        <f t="shared" si="12"/>
        <v>0</v>
      </c>
      <c r="J268" s="242">
        <f t="shared" si="13"/>
        <v>0</v>
      </c>
      <c r="K268">
        <f t="shared" si="7"/>
        <v>0</v>
      </c>
      <c r="L268" s="242">
        <f t="shared" si="14"/>
        <v>0</v>
      </c>
      <c r="N268">
        <f t="shared" si="15"/>
        <v>0</v>
      </c>
    </row>
    <row r="269" spans="1:14" x14ac:dyDescent="0.35">
      <c r="A269" s="238">
        <f t="shared" si="8"/>
        <v>0</v>
      </c>
      <c r="B269" t="s">
        <v>2660</v>
      </c>
      <c r="C269" t="s">
        <v>2594</v>
      </c>
      <c r="D269" s="241">
        <f t="shared" si="9"/>
        <v>0</v>
      </c>
      <c r="E269" s="238">
        <f t="shared" si="10"/>
        <v>0</v>
      </c>
      <c r="F269" s="242">
        <f t="shared" si="5"/>
        <v>0</v>
      </c>
      <c r="G269">
        <f t="shared" si="6"/>
        <v>0</v>
      </c>
      <c r="H269" s="243">
        <f t="shared" si="11"/>
        <v>0</v>
      </c>
      <c r="I269" s="244">
        <f t="shared" si="12"/>
        <v>0</v>
      </c>
      <c r="J269" s="242">
        <f t="shared" si="13"/>
        <v>0</v>
      </c>
      <c r="K269">
        <f t="shared" si="7"/>
        <v>0</v>
      </c>
      <c r="L269" s="242">
        <f t="shared" si="14"/>
        <v>0</v>
      </c>
      <c r="N269">
        <f t="shared" si="15"/>
        <v>0</v>
      </c>
    </row>
    <row r="270" spans="1:14" x14ac:dyDescent="0.35">
      <c r="A270" s="238">
        <f t="shared" si="8"/>
        <v>0</v>
      </c>
      <c r="B270" t="s">
        <v>2688</v>
      </c>
      <c r="C270" t="s">
        <v>2576</v>
      </c>
      <c r="D270" s="241">
        <f t="shared" si="9"/>
        <v>0</v>
      </c>
      <c r="E270" s="238">
        <f t="shared" si="10"/>
        <v>0</v>
      </c>
      <c r="F270" s="242">
        <f t="shared" si="5"/>
        <v>0</v>
      </c>
      <c r="G270">
        <f t="shared" si="6"/>
        <v>0</v>
      </c>
      <c r="H270" s="243">
        <f t="shared" si="11"/>
        <v>0</v>
      </c>
      <c r="I270" s="244">
        <f t="shared" si="12"/>
        <v>0</v>
      </c>
      <c r="J270" s="242">
        <f t="shared" si="13"/>
        <v>0</v>
      </c>
      <c r="K270">
        <f t="shared" si="7"/>
        <v>0</v>
      </c>
      <c r="L270" s="242">
        <f t="shared" si="14"/>
        <v>0</v>
      </c>
      <c r="N270">
        <f t="shared" si="15"/>
        <v>0</v>
      </c>
    </row>
    <row r="271" spans="1:14" x14ac:dyDescent="0.35">
      <c r="A271" s="238">
        <f t="shared" si="8"/>
        <v>0</v>
      </c>
      <c r="C271" t="s">
        <v>2590</v>
      </c>
      <c r="D271" s="241">
        <f t="shared" si="9"/>
        <v>0</v>
      </c>
      <c r="E271" s="238">
        <f t="shared" si="10"/>
        <v>0</v>
      </c>
      <c r="F271" s="242">
        <f t="shared" si="5"/>
        <v>0</v>
      </c>
      <c r="G271">
        <f t="shared" si="6"/>
        <v>0</v>
      </c>
      <c r="H271" s="243">
        <f t="shared" si="11"/>
        <v>0</v>
      </c>
      <c r="I271" s="244">
        <f t="shared" si="12"/>
        <v>0</v>
      </c>
      <c r="J271" s="242">
        <f t="shared" si="13"/>
        <v>0</v>
      </c>
      <c r="K271">
        <f t="shared" si="7"/>
        <v>0</v>
      </c>
      <c r="L271" s="242">
        <f t="shared" si="14"/>
        <v>0</v>
      </c>
      <c r="N271">
        <f t="shared" si="15"/>
        <v>0</v>
      </c>
    </row>
    <row r="272" spans="1:14" x14ac:dyDescent="0.35">
      <c r="A272" s="238">
        <f t="shared" si="8"/>
        <v>0</v>
      </c>
      <c r="B272" t="s">
        <v>2671</v>
      </c>
      <c r="C272" t="s">
        <v>2582</v>
      </c>
      <c r="D272" s="241">
        <f t="shared" si="9"/>
        <v>0</v>
      </c>
      <c r="E272" s="238">
        <f t="shared" si="10"/>
        <v>0</v>
      </c>
      <c r="F272" s="242">
        <f t="shared" si="5"/>
        <v>0</v>
      </c>
      <c r="G272">
        <f t="shared" si="6"/>
        <v>0</v>
      </c>
      <c r="H272" s="243">
        <f t="shared" si="11"/>
        <v>0</v>
      </c>
      <c r="I272" s="244">
        <f t="shared" si="12"/>
        <v>0</v>
      </c>
      <c r="J272" s="242">
        <f t="shared" si="13"/>
        <v>0</v>
      </c>
      <c r="K272">
        <f t="shared" si="7"/>
        <v>0</v>
      </c>
      <c r="L272" s="242">
        <f t="shared" si="14"/>
        <v>0</v>
      </c>
      <c r="N272">
        <f t="shared" si="15"/>
        <v>0</v>
      </c>
    </row>
    <row r="273" spans="1:14" x14ac:dyDescent="0.35">
      <c r="A273" s="238">
        <f t="shared" si="8"/>
        <v>0</v>
      </c>
      <c r="B273" t="s">
        <v>2665</v>
      </c>
      <c r="C273" t="s">
        <v>2598</v>
      </c>
      <c r="D273" s="241">
        <f t="shared" si="9"/>
        <v>0</v>
      </c>
      <c r="E273" s="238">
        <f t="shared" si="10"/>
        <v>0</v>
      </c>
      <c r="F273" s="242">
        <f t="shared" si="5"/>
        <v>0</v>
      </c>
      <c r="G273">
        <f t="shared" si="6"/>
        <v>0</v>
      </c>
      <c r="H273" s="243">
        <f t="shared" si="11"/>
        <v>0</v>
      </c>
      <c r="I273" s="244">
        <f t="shared" si="12"/>
        <v>0</v>
      </c>
      <c r="J273" s="242">
        <f t="shared" si="13"/>
        <v>0</v>
      </c>
      <c r="K273">
        <f t="shared" si="7"/>
        <v>0</v>
      </c>
      <c r="L273" s="242">
        <f t="shared" si="14"/>
        <v>0</v>
      </c>
      <c r="N273">
        <f t="shared" si="15"/>
        <v>0</v>
      </c>
    </row>
    <row r="274" spans="1:14" x14ac:dyDescent="0.35">
      <c r="A274" s="238">
        <f t="shared" si="8"/>
        <v>0</v>
      </c>
      <c r="B274" t="s">
        <v>2666</v>
      </c>
      <c r="C274" t="s">
        <v>2584</v>
      </c>
      <c r="D274" s="241">
        <f t="shared" si="9"/>
        <v>0</v>
      </c>
      <c r="E274" s="238">
        <f t="shared" si="10"/>
        <v>0</v>
      </c>
      <c r="F274" s="242">
        <f t="shared" si="5"/>
        <v>0</v>
      </c>
      <c r="G274">
        <f t="shared" si="6"/>
        <v>0</v>
      </c>
      <c r="H274" s="243">
        <f t="shared" si="11"/>
        <v>0</v>
      </c>
      <c r="I274" s="244">
        <f t="shared" si="12"/>
        <v>0</v>
      </c>
      <c r="J274" s="242">
        <f t="shared" si="13"/>
        <v>0</v>
      </c>
      <c r="K274">
        <f t="shared" si="7"/>
        <v>0</v>
      </c>
      <c r="L274" s="242">
        <f t="shared" si="14"/>
        <v>0</v>
      </c>
      <c r="N274">
        <f t="shared" si="15"/>
        <v>0</v>
      </c>
    </row>
    <row r="275" spans="1:14" x14ac:dyDescent="0.35">
      <c r="A275" s="238">
        <f t="shared" si="8"/>
        <v>0</v>
      </c>
      <c r="B275" t="s">
        <v>2667</v>
      </c>
      <c r="C275" t="s">
        <v>2577</v>
      </c>
      <c r="D275" s="241">
        <f t="shared" si="9"/>
        <v>0</v>
      </c>
      <c r="E275" s="238">
        <f t="shared" si="10"/>
        <v>0</v>
      </c>
      <c r="F275" s="242">
        <f t="shared" si="5"/>
        <v>0</v>
      </c>
      <c r="G275">
        <f t="shared" si="6"/>
        <v>0</v>
      </c>
      <c r="H275" s="243">
        <f t="shared" si="11"/>
        <v>0</v>
      </c>
      <c r="I275" s="244">
        <f t="shared" si="12"/>
        <v>0</v>
      </c>
      <c r="J275" s="242">
        <f t="shared" si="13"/>
        <v>0</v>
      </c>
      <c r="K275">
        <f t="shared" si="7"/>
        <v>0</v>
      </c>
      <c r="L275" s="242">
        <f t="shared" si="14"/>
        <v>0</v>
      </c>
      <c r="N275">
        <f t="shared" si="15"/>
        <v>0</v>
      </c>
    </row>
    <row r="276" spans="1:14" x14ac:dyDescent="0.35">
      <c r="A276" s="238">
        <f t="shared" si="8"/>
        <v>0</v>
      </c>
      <c r="B276" t="s">
        <v>2670</v>
      </c>
      <c r="C276" t="s">
        <v>2578</v>
      </c>
      <c r="D276" s="241">
        <f t="shared" si="9"/>
        <v>0</v>
      </c>
      <c r="E276" s="238">
        <f t="shared" si="10"/>
        <v>0</v>
      </c>
      <c r="F276" s="242">
        <f t="shared" si="5"/>
        <v>0</v>
      </c>
      <c r="G276">
        <f t="shared" si="6"/>
        <v>0</v>
      </c>
      <c r="H276" s="243">
        <f t="shared" si="11"/>
        <v>0</v>
      </c>
      <c r="I276" s="244">
        <f t="shared" si="12"/>
        <v>0</v>
      </c>
      <c r="J276" s="242">
        <f t="shared" si="13"/>
        <v>0</v>
      </c>
      <c r="K276">
        <f t="shared" si="7"/>
        <v>0</v>
      </c>
      <c r="L276" s="242">
        <f t="shared" si="14"/>
        <v>0</v>
      </c>
      <c r="N276">
        <f t="shared" si="15"/>
        <v>0</v>
      </c>
    </row>
    <row r="277" spans="1:14" x14ac:dyDescent="0.35">
      <c r="A277" s="238">
        <f t="shared" si="8"/>
        <v>0</v>
      </c>
      <c r="C277" t="s">
        <v>2581</v>
      </c>
      <c r="D277" s="241">
        <f t="shared" si="9"/>
        <v>0</v>
      </c>
      <c r="E277" s="238">
        <f t="shared" si="10"/>
        <v>0</v>
      </c>
      <c r="F277" s="242">
        <f t="shared" si="5"/>
        <v>0</v>
      </c>
      <c r="G277">
        <f t="shared" si="6"/>
        <v>0</v>
      </c>
      <c r="H277" s="243">
        <f t="shared" si="11"/>
        <v>0</v>
      </c>
      <c r="I277" s="244">
        <f t="shared" si="12"/>
        <v>0</v>
      </c>
      <c r="J277" s="242">
        <f t="shared" si="13"/>
        <v>0</v>
      </c>
      <c r="K277">
        <f t="shared" si="7"/>
        <v>0</v>
      </c>
      <c r="L277" s="242">
        <f t="shared" si="14"/>
        <v>0</v>
      </c>
      <c r="N277">
        <f t="shared" si="15"/>
        <v>0</v>
      </c>
    </row>
    <row r="278" spans="1:14" x14ac:dyDescent="0.35">
      <c r="A278" s="238">
        <f t="shared" si="8"/>
        <v>0</v>
      </c>
      <c r="C278" t="s">
        <v>2579</v>
      </c>
      <c r="D278" s="241">
        <f t="shared" si="9"/>
        <v>0</v>
      </c>
      <c r="E278" s="238">
        <f t="shared" si="10"/>
        <v>0</v>
      </c>
      <c r="F278" s="242">
        <f t="shared" si="5"/>
        <v>0</v>
      </c>
      <c r="G278">
        <f t="shared" si="6"/>
        <v>0</v>
      </c>
      <c r="H278" s="243">
        <f t="shared" si="11"/>
        <v>0</v>
      </c>
      <c r="I278" s="244">
        <f t="shared" si="12"/>
        <v>0</v>
      </c>
      <c r="J278" s="242">
        <f t="shared" si="13"/>
        <v>0</v>
      </c>
      <c r="K278">
        <f t="shared" si="7"/>
        <v>0</v>
      </c>
      <c r="L278" s="242">
        <f t="shared" si="14"/>
        <v>0</v>
      </c>
      <c r="N278">
        <f t="shared" si="15"/>
        <v>0</v>
      </c>
    </row>
    <row r="279" spans="1:14" x14ac:dyDescent="0.35">
      <c r="A279" s="238">
        <f t="shared" si="8"/>
        <v>0</v>
      </c>
      <c r="B279" t="s">
        <v>2690</v>
      </c>
      <c r="C279" t="s">
        <v>2585</v>
      </c>
      <c r="D279" s="241">
        <f t="shared" si="9"/>
        <v>0</v>
      </c>
      <c r="E279" s="238">
        <f t="shared" si="10"/>
        <v>0</v>
      </c>
      <c r="F279" s="242">
        <f t="shared" si="5"/>
        <v>0</v>
      </c>
      <c r="G279">
        <f t="shared" si="6"/>
        <v>0</v>
      </c>
      <c r="H279" s="243">
        <f t="shared" si="11"/>
        <v>0</v>
      </c>
      <c r="I279" s="244">
        <f t="shared" si="12"/>
        <v>0</v>
      </c>
      <c r="J279" s="242">
        <f t="shared" si="13"/>
        <v>0</v>
      </c>
      <c r="K279">
        <f t="shared" si="7"/>
        <v>0</v>
      </c>
      <c r="L279" s="242">
        <f t="shared" si="14"/>
        <v>0</v>
      </c>
      <c r="N279">
        <f t="shared" si="15"/>
        <v>0</v>
      </c>
    </row>
    <row r="280" spans="1:14" x14ac:dyDescent="0.35">
      <c r="A280" s="238">
        <f t="shared" si="8"/>
        <v>0</v>
      </c>
      <c r="C280" t="s">
        <v>2591</v>
      </c>
      <c r="D280" s="241">
        <f t="shared" si="9"/>
        <v>0</v>
      </c>
      <c r="E280" s="238">
        <f t="shared" si="10"/>
        <v>0</v>
      </c>
      <c r="F280" s="242">
        <f t="shared" si="5"/>
        <v>0</v>
      </c>
      <c r="G280">
        <f t="shared" si="6"/>
        <v>0</v>
      </c>
      <c r="H280" s="243">
        <f t="shared" si="11"/>
        <v>0</v>
      </c>
      <c r="I280" s="244">
        <f t="shared" si="12"/>
        <v>0</v>
      </c>
      <c r="J280" s="242">
        <f t="shared" si="13"/>
        <v>0</v>
      </c>
      <c r="K280">
        <f t="shared" si="7"/>
        <v>0</v>
      </c>
      <c r="L280" s="242">
        <f t="shared" si="14"/>
        <v>0</v>
      </c>
      <c r="N280">
        <f t="shared" si="15"/>
        <v>0</v>
      </c>
    </row>
    <row r="281" spans="1:14" x14ac:dyDescent="0.35">
      <c r="A281" s="238">
        <f t="shared" si="8"/>
        <v>0</v>
      </c>
      <c r="B281" t="s">
        <v>2664</v>
      </c>
      <c r="C281" t="s">
        <v>2586</v>
      </c>
      <c r="D281" s="241">
        <f t="shared" si="9"/>
        <v>0</v>
      </c>
      <c r="E281" s="238">
        <f t="shared" si="10"/>
        <v>0</v>
      </c>
      <c r="F281" s="242">
        <f t="shared" si="5"/>
        <v>0</v>
      </c>
      <c r="G281">
        <f t="shared" si="6"/>
        <v>0</v>
      </c>
      <c r="H281" s="243">
        <f t="shared" si="11"/>
        <v>0</v>
      </c>
      <c r="I281" s="244">
        <f t="shared" si="12"/>
        <v>0</v>
      </c>
      <c r="J281" s="242">
        <f t="shared" si="13"/>
        <v>0</v>
      </c>
      <c r="K281">
        <f t="shared" si="7"/>
        <v>0</v>
      </c>
      <c r="L281" s="242">
        <f t="shared" si="14"/>
        <v>0</v>
      </c>
      <c r="N281">
        <f t="shared" si="15"/>
        <v>0</v>
      </c>
    </row>
    <row r="282" spans="1:14" x14ac:dyDescent="0.35">
      <c r="A282" s="238">
        <f t="shared" si="8"/>
        <v>0</v>
      </c>
      <c r="B282" t="s">
        <v>2669</v>
      </c>
      <c r="C282" t="s">
        <v>2587</v>
      </c>
      <c r="D282" s="241">
        <f>E282+I282</f>
        <v>0</v>
      </c>
      <c r="E282" s="238">
        <f t="shared" si="10"/>
        <v>0</v>
      </c>
      <c r="F282" s="242">
        <f t="shared" si="5"/>
        <v>0</v>
      </c>
      <c r="G282">
        <f t="shared" si="6"/>
        <v>0</v>
      </c>
      <c r="H282" s="243">
        <f t="shared" si="11"/>
        <v>0</v>
      </c>
      <c r="I282" s="244">
        <f t="shared" si="12"/>
        <v>0</v>
      </c>
      <c r="J282" s="242">
        <f t="shared" si="13"/>
        <v>0</v>
      </c>
      <c r="K282">
        <f t="shared" si="7"/>
        <v>0</v>
      </c>
      <c r="L282" s="242">
        <f t="shared" si="14"/>
        <v>0</v>
      </c>
      <c r="N282">
        <f t="shared" si="15"/>
        <v>0</v>
      </c>
    </row>
    <row r="283" spans="1:14" x14ac:dyDescent="0.35">
      <c r="A283" s="238">
        <f t="shared" si="8"/>
        <v>0</v>
      </c>
      <c r="B283" t="s">
        <v>2691</v>
      </c>
      <c r="C283" t="s">
        <v>2580</v>
      </c>
      <c r="D283" s="241">
        <f t="shared" si="9"/>
        <v>0</v>
      </c>
      <c r="E283" s="238">
        <f t="shared" si="10"/>
        <v>0</v>
      </c>
      <c r="F283" s="242">
        <f t="shared" si="5"/>
        <v>0</v>
      </c>
      <c r="G283">
        <f t="shared" si="6"/>
        <v>0</v>
      </c>
      <c r="H283" s="243">
        <f t="shared" si="11"/>
        <v>0</v>
      </c>
      <c r="I283" s="244">
        <f t="shared" si="12"/>
        <v>0</v>
      </c>
      <c r="J283" s="242">
        <f t="shared" si="13"/>
        <v>0</v>
      </c>
      <c r="K283">
        <f t="shared" si="7"/>
        <v>0</v>
      </c>
      <c r="L283" s="242">
        <f t="shared" si="14"/>
        <v>0</v>
      </c>
      <c r="N283">
        <f t="shared" si="15"/>
        <v>0</v>
      </c>
    </row>
    <row r="284" spans="1:14" x14ac:dyDescent="0.35">
      <c r="A284" s="238">
        <f t="shared" si="8"/>
        <v>0</v>
      </c>
      <c r="C284" t="s">
        <v>2592</v>
      </c>
      <c r="D284" s="241">
        <f t="shared" si="9"/>
        <v>0</v>
      </c>
      <c r="E284" s="238">
        <f t="shared" si="10"/>
        <v>0</v>
      </c>
      <c r="F284" s="242">
        <f t="shared" si="5"/>
        <v>0</v>
      </c>
      <c r="G284">
        <f t="shared" si="6"/>
        <v>0</v>
      </c>
      <c r="H284" s="243">
        <f t="shared" si="11"/>
        <v>0</v>
      </c>
      <c r="I284" s="244">
        <f t="shared" si="12"/>
        <v>0</v>
      </c>
      <c r="J284" s="242">
        <f t="shared" si="13"/>
        <v>0</v>
      </c>
      <c r="K284">
        <f t="shared" si="7"/>
        <v>0</v>
      </c>
      <c r="L284" s="242">
        <f t="shared" si="14"/>
        <v>0</v>
      </c>
      <c r="N284">
        <f t="shared" si="15"/>
        <v>0</v>
      </c>
    </row>
    <row r="285" spans="1:14" x14ac:dyDescent="0.35">
      <c r="A285" s="238">
        <f t="shared" si="8"/>
        <v>0</v>
      </c>
      <c r="C285" t="s">
        <v>2597</v>
      </c>
      <c r="D285" s="241">
        <f t="shared" si="9"/>
        <v>0</v>
      </c>
      <c r="E285" s="238">
        <f t="shared" si="10"/>
        <v>0</v>
      </c>
      <c r="F285" s="242">
        <f t="shared" si="5"/>
        <v>0</v>
      </c>
      <c r="G285">
        <f t="shared" si="6"/>
        <v>0</v>
      </c>
      <c r="H285" s="243">
        <f t="shared" si="11"/>
        <v>0</v>
      </c>
      <c r="I285" s="244">
        <f t="shared" si="12"/>
        <v>0</v>
      </c>
      <c r="J285" s="242">
        <f t="shared" si="13"/>
        <v>0</v>
      </c>
      <c r="K285">
        <f t="shared" si="7"/>
        <v>0</v>
      </c>
      <c r="L285" s="242">
        <f t="shared" si="14"/>
        <v>0</v>
      </c>
      <c r="N285">
        <f t="shared" si="15"/>
        <v>0</v>
      </c>
    </row>
    <row r="286" spans="1:14" x14ac:dyDescent="0.35">
      <c r="A286" s="238">
        <f t="shared" si="8"/>
        <v>0</v>
      </c>
      <c r="B286" t="s">
        <v>2668</v>
      </c>
      <c r="C286" t="s">
        <v>2588</v>
      </c>
      <c r="D286" s="241">
        <f t="shared" si="9"/>
        <v>0</v>
      </c>
      <c r="E286" s="238">
        <f t="shared" si="10"/>
        <v>0</v>
      </c>
      <c r="F286" s="242">
        <f t="shared" si="5"/>
        <v>0</v>
      </c>
      <c r="G286">
        <f t="shared" si="6"/>
        <v>0</v>
      </c>
      <c r="H286" s="243">
        <f t="shared" si="11"/>
        <v>0</v>
      </c>
      <c r="I286" s="244">
        <f t="shared" si="12"/>
        <v>0</v>
      </c>
      <c r="J286" s="242">
        <f t="shared" si="13"/>
        <v>0</v>
      </c>
      <c r="K286">
        <f t="shared" si="7"/>
        <v>0</v>
      </c>
      <c r="L286" s="242">
        <f t="shared" si="14"/>
        <v>0</v>
      </c>
      <c r="N286">
        <f t="shared" si="15"/>
        <v>0</v>
      </c>
    </row>
    <row r="287" spans="1:14" x14ac:dyDescent="0.35">
      <c r="A287" s="238">
        <f t="shared" si="8"/>
        <v>0</v>
      </c>
      <c r="B287" t="s">
        <v>2692</v>
      </c>
      <c r="C287" t="s">
        <v>2589</v>
      </c>
      <c r="D287" s="241">
        <f t="shared" si="9"/>
        <v>0</v>
      </c>
      <c r="E287" s="238">
        <f t="shared" si="10"/>
        <v>0</v>
      </c>
      <c r="F287" s="242">
        <f t="shared" si="5"/>
        <v>0</v>
      </c>
      <c r="G287">
        <f t="shared" si="6"/>
        <v>0</v>
      </c>
      <c r="H287" s="243">
        <f t="shared" si="11"/>
        <v>0</v>
      </c>
      <c r="I287" s="244">
        <f t="shared" si="12"/>
        <v>0</v>
      </c>
      <c r="J287" s="242">
        <f t="shared" si="13"/>
        <v>0</v>
      </c>
      <c r="K287">
        <f t="shared" si="7"/>
        <v>0</v>
      </c>
      <c r="L287" s="242">
        <f t="shared" si="14"/>
        <v>0</v>
      </c>
      <c r="N287">
        <f t="shared" si="15"/>
        <v>0</v>
      </c>
    </row>
    <row r="288" spans="1:14" x14ac:dyDescent="0.35">
      <c r="A288" s="238">
        <f>SUMIFS($C$10:$C$284, $X$10:$X$284, B288)</f>
        <v>0</v>
      </c>
      <c r="B288" t="s">
        <v>2672</v>
      </c>
      <c r="C288" t="s">
        <v>2530</v>
      </c>
      <c r="D288" s="241">
        <f t="shared" si="9"/>
        <v>0</v>
      </c>
      <c r="E288" s="238">
        <f t="shared" si="10"/>
        <v>0</v>
      </c>
      <c r="F288" s="242">
        <f t="shared" si="5"/>
        <v>0</v>
      </c>
      <c r="G288">
        <f t="shared" si="6"/>
        <v>0</v>
      </c>
      <c r="H288" s="243">
        <f t="shared" si="11"/>
        <v>0</v>
      </c>
      <c r="I288" s="244">
        <f t="shared" si="12"/>
        <v>0</v>
      </c>
      <c r="J288" s="242">
        <f t="shared" si="13"/>
        <v>0</v>
      </c>
      <c r="K288">
        <f t="shared" si="7"/>
        <v>0</v>
      </c>
      <c r="L288" s="242">
        <f t="shared" si="14"/>
        <v>0</v>
      </c>
      <c r="N288">
        <f t="shared" si="15"/>
        <v>0</v>
      </c>
    </row>
    <row r="289" spans="1:14" x14ac:dyDescent="0.35">
      <c r="A289" s="238">
        <f>SUM(A262:A288)</f>
        <v>0</v>
      </c>
      <c r="B289" s="238"/>
      <c r="D289" s="241">
        <f>SUM(D262:D288)</f>
        <v>0</v>
      </c>
      <c r="E289" s="238">
        <f>SUM(E262:E288)</f>
        <v>0</v>
      </c>
      <c r="G289">
        <f>SUM(G262:G288)</f>
        <v>0</v>
      </c>
      <c r="I289" s="244">
        <f>SUM(I262:I288)</f>
        <v>0</v>
      </c>
      <c r="K289">
        <f>SUM(K262:K288)</f>
        <v>0</v>
      </c>
      <c r="N289">
        <f t="shared" si="15"/>
        <v>0</v>
      </c>
    </row>
    <row r="290" spans="1:14" ht="15" thickBot="1" x14ac:dyDescent="0.4"/>
    <row r="291" spans="1:14" x14ac:dyDescent="0.35">
      <c r="C291" s="245" t="s">
        <v>2673</v>
      </c>
      <c r="D291" s="246"/>
      <c r="E291" s="247">
        <f>E289+I289</f>
        <v>0</v>
      </c>
      <c r="F291" s="246" t="s">
        <v>2674</v>
      </c>
      <c r="G291" s="248"/>
      <c r="H291" s="248"/>
      <c r="I291" s="245" t="s">
        <v>2675</v>
      </c>
      <c r="J291" s="246" t="s">
        <v>2676</v>
      </c>
      <c r="K291" s="249">
        <f>K289</f>
        <v>0</v>
      </c>
    </row>
    <row r="292" spans="1:14" ht="15" thickBot="1" x14ac:dyDescent="0.4">
      <c r="C292" s="250" t="s">
        <v>2677</v>
      </c>
      <c r="D292" s="251" t="e">
        <f>LEFT(MID(#REF!,FIND("(",#REF!)+1,LEN(#REF!)),FIND(")",MID(#REF!,FIND("(",#REF!)+1,LEN(#REF!)))-1)</f>
        <v>#REF!</v>
      </c>
      <c r="E292" s="251">
        <f>AK262</f>
        <v>0</v>
      </c>
      <c r="F292" s="251" t="s">
        <v>2678</v>
      </c>
      <c r="G292" s="252"/>
      <c r="H292" s="252"/>
      <c r="I292" s="253"/>
      <c r="J292" s="240" t="s">
        <v>2679</v>
      </c>
      <c r="K292" s="254">
        <f>G289</f>
        <v>0</v>
      </c>
    </row>
    <row r="293" spans="1:14" ht="15" thickBot="1" x14ac:dyDescent="0.4">
      <c r="I293" s="250"/>
      <c r="J293" s="251" t="s">
        <v>2680</v>
      </c>
      <c r="K293" s="255">
        <f>SUM(K291:K292)</f>
        <v>0</v>
      </c>
    </row>
  </sheetData>
  <mergeCells count="258"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73:A174"/>
    <mergeCell ref="B173:B174"/>
    <mergeCell ref="C173:C174"/>
    <mergeCell ref="A186:A187"/>
    <mergeCell ref="B186:B187"/>
    <mergeCell ref="C186:C187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26:A127"/>
    <mergeCell ref="B126:B127"/>
    <mergeCell ref="C126:C127"/>
    <mergeCell ref="A139:A140"/>
    <mergeCell ref="B139:B140"/>
    <mergeCell ref="C139:C140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C458"/>
  <sheetViews>
    <sheetView zoomScale="70" zoomScaleNormal="70" workbookViewId="0">
      <selection activeCell="AJ123" sqref="AI123:AJ123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29" max="29" width="10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  <c r="BB8" s="238"/>
      <c r="BC8" s="238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289</v>
      </c>
      <c r="E9" t="s">
        <v>290</v>
      </c>
      <c r="F9" t="s">
        <v>291</v>
      </c>
      <c r="G9" t="s">
        <v>292</v>
      </c>
      <c r="H9" t="s">
        <v>293</v>
      </c>
      <c r="I9" t="s">
        <v>294</v>
      </c>
      <c r="J9" t="s">
        <v>295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296</v>
      </c>
      <c r="B10" s="339" t="s">
        <v>31</v>
      </c>
      <c r="C10" s="340">
        <v>1800</v>
      </c>
      <c r="D10" s="1">
        <v>14</v>
      </c>
      <c r="E10" s="1">
        <v>153</v>
      </c>
      <c r="F10" s="1">
        <v>168</v>
      </c>
      <c r="G10" s="1">
        <v>112</v>
      </c>
      <c r="H10" s="1">
        <v>123</v>
      </c>
      <c r="I10" s="1">
        <v>17</v>
      </c>
      <c r="J10" s="1">
        <v>0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1800</v>
      </c>
      <c r="D11" s="2">
        <v>1814</v>
      </c>
      <c r="E11" s="2">
        <v>1967</v>
      </c>
      <c r="F11" s="2">
        <v>2135</v>
      </c>
      <c r="G11" s="2">
        <v>2247</v>
      </c>
      <c r="H11" s="2">
        <v>2370</v>
      </c>
      <c r="I11" s="2">
        <v>2387</v>
      </c>
      <c r="J11" s="2">
        <v>2387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2824</v>
      </c>
      <c r="B12" s="339" t="s">
        <v>33</v>
      </c>
      <c r="C12" s="340">
        <v>2511</v>
      </c>
      <c r="D12" s="1">
        <v>-132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2511</v>
      </c>
      <c r="D13" s="2">
        <v>2379</v>
      </c>
      <c r="E13" s="2">
        <v>2379</v>
      </c>
      <c r="F13" s="2">
        <v>2379</v>
      </c>
      <c r="G13" s="2">
        <v>2379</v>
      </c>
      <c r="H13" s="2">
        <v>2379</v>
      </c>
      <c r="I13" s="2">
        <v>2379</v>
      </c>
      <c r="J13" s="2">
        <v>2379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2849</v>
      </c>
      <c r="B14" s="339" t="s">
        <v>33</v>
      </c>
      <c r="C14" s="340">
        <v>2380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2380</v>
      </c>
      <c r="D15" s="2">
        <v>2380</v>
      </c>
      <c r="E15" s="2">
        <v>2380</v>
      </c>
      <c r="F15" s="2">
        <v>2380</v>
      </c>
      <c r="G15" s="2">
        <v>2380</v>
      </c>
      <c r="H15" s="2">
        <v>2380</v>
      </c>
      <c r="I15" s="2">
        <v>2380</v>
      </c>
      <c r="J15" s="2">
        <v>2380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297</v>
      </c>
      <c r="B16" s="339" t="s">
        <v>31</v>
      </c>
      <c r="C16" s="340">
        <v>1726</v>
      </c>
      <c r="D16" s="1">
        <v>25</v>
      </c>
      <c r="E16" s="1">
        <v>13</v>
      </c>
      <c r="F16" s="1">
        <v>18</v>
      </c>
      <c r="G16" s="1">
        <v>47</v>
      </c>
      <c r="H16" s="1">
        <v>150</v>
      </c>
      <c r="I16" s="1">
        <v>20</v>
      </c>
      <c r="J16" s="1">
        <v>486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1726</v>
      </c>
      <c r="D17" s="2">
        <v>1751</v>
      </c>
      <c r="E17" s="2">
        <v>1764</v>
      </c>
      <c r="F17" s="2">
        <v>1782</v>
      </c>
      <c r="G17" s="2">
        <v>1829</v>
      </c>
      <c r="H17" s="2">
        <v>1979</v>
      </c>
      <c r="I17" s="2">
        <v>1999</v>
      </c>
      <c r="J17" s="2">
        <v>2485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298</v>
      </c>
      <c r="B18" s="339" t="s">
        <v>33</v>
      </c>
      <c r="C18" s="340">
        <v>2194</v>
      </c>
      <c r="D18" s="1">
        <v>14</v>
      </c>
      <c r="E18" s="1">
        <v>15</v>
      </c>
      <c r="F18" s="1">
        <v>11</v>
      </c>
      <c r="G18" s="1">
        <v>20</v>
      </c>
      <c r="H18" s="1">
        <v>273</v>
      </c>
      <c r="I18" s="1">
        <v>-148</v>
      </c>
      <c r="J18" s="1">
        <v>0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2194</v>
      </c>
      <c r="D19" s="2">
        <v>2208</v>
      </c>
      <c r="E19" s="2">
        <v>2223</v>
      </c>
      <c r="F19" s="2">
        <v>2234</v>
      </c>
      <c r="G19" s="2">
        <v>2254</v>
      </c>
      <c r="H19" s="2">
        <v>2527</v>
      </c>
      <c r="I19" s="2">
        <v>2379</v>
      </c>
      <c r="J19" s="2">
        <v>2379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299</v>
      </c>
      <c r="B20" s="339" t="s">
        <v>31</v>
      </c>
      <c r="C20" s="340">
        <v>983</v>
      </c>
      <c r="D20" s="1">
        <v>20</v>
      </c>
      <c r="E20" s="1">
        <v>19</v>
      </c>
      <c r="F20" s="1">
        <v>34</v>
      </c>
      <c r="G20" s="1">
        <v>44</v>
      </c>
      <c r="H20" s="1">
        <v>99</v>
      </c>
      <c r="I20" s="1">
        <v>14</v>
      </c>
      <c r="J20" s="1">
        <v>-1213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983</v>
      </c>
      <c r="D21" s="2">
        <v>1003</v>
      </c>
      <c r="E21" s="2">
        <v>1022</v>
      </c>
      <c r="F21" s="2">
        <v>1056</v>
      </c>
      <c r="G21" s="2">
        <v>1100</v>
      </c>
      <c r="H21" s="2">
        <v>1199</v>
      </c>
      <c r="I21" s="2">
        <v>1213</v>
      </c>
      <c r="J21" s="2">
        <v>0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300</v>
      </c>
      <c r="B22" s="339" t="s">
        <v>31</v>
      </c>
      <c r="C22" s="340">
        <v>443</v>
      </c>
      <c r="D22" s="1">
        <v>3</v>
      </c>
      <c r="E22" s="1">
        <v>32</v>
      </c>
      <c r="F22" s="1">
        <v>-478</v>
      </c>
      <c r="G22" s="1">
        <v>0</v>
      </c>
      <c r="H22" s="1">
        <v>0</v>
      </c>
      <c r="I22" s="1">
        <v>0</v>
      </c>
      <c r="J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443</v>
      </c>
      <c r="D23" s="2">
        <v>446</v>
      </c>
      <c r="E23" s="2">
        <v>478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301</v>
      </c>
      <c r="B24" s="339" t="s">
        <v>33</v>
      </c>
      <c r="C24" s="340">
        <v>1118</v>
      </c>
      <c r="D24" s="1">
        <v>10</v>
      </c>
      <c r="E24" s="1">
        <v>14</v>
      </c>
      <c r="F24" s="1">
        <v>21</v>
      </c>
      <c r="G24" s="1">
        <v>34</v>
      </c>
      <c r="H24" s="1">
        <v>106</v>
      </c>
      <c r="I24" s="1">
        <v>7</v>
      </c>
      <c r="J24" s="1">
        <v>319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1118</v>
      </c>
      <c r="D25" s="2">
        <v>1128</v>
      </c>
      <c r="E25" s="2">
        <v>1142</v>
      </c>
      <c r="F25" s="2">
        <v>1163</v>
      </c>
      <c r="G25" s="2">
        <v>1197</v>
      </c>
      <c r="H25" s="2">
        <v>1303</v>
      </c>
      <c r="I25" s="2">
        <v>1310</v>
      </c>
      <c r="J25" s="2">
        <v>1629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302</v>
      </c>
      <c r="B26" s="339" t="s">
        <v>31</v>
      </c>
      <c r="C26" s="340">
        <v>145</v>
      </c>
      <c r="D26" s="1">
        <v>2</v>
      </c>
      <c r="E26" s="1">
        <v>-147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145</v>
      </c>
      <c r="D27" s="2">
        <v>147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303</v>
      </c>
      <c r="B28" s="339" t="s">
        <v>31</v>
      </c>
      <c r="C28" s="340">
        <v>1598</v>
      </c>
      <c r="D28" s="1">
        <v>26</v>
      </c>
      <c r="E28" s="1">
        <v>32</v>
      </c>
      <c r="F28" s="1">
        <v>12</v>
      </c>
      <c r="G28" s="1">
        <v>104</v>
      </c>
      <c r="H28" s="1">
        <v>208</v>
      </c>
      <c r="I28" s="1">
        <v>90</v>
      </c>
      <c r="J28" s="1">
        <v>141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1598</v>
      </c>
      <c r="D29" s="2">
        <v>1624</v>
      </c>
      <c r="E29" s="2">
        <v>1656</v>
      </c>
      <c r="F29" s="2">
        <v>1668</v>
      </c>
      <c r="G29" s="2">
        <v>1772</v>
      </c>
      <c r="H29" s="2">
        <v>1980</v>
      </c>
      <c r="I29" s="2">
        <v>2070</v>
      </c>
      <c r="J29" s="2">
        <v>2211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2825</v>
      </c>
      <c r="B30" s="339" t="s">
        <v>33</v>
      </c>
      <c r="C30" s="340">
        <v>488</v>
      </c>
      <c r="D30" s="1">
        <v>9</v>
      </c>
      <c r="E30" s="1">
        <v>82</v>
      </c>
      <c r="F30" s="1">
        <v>84</v>
      </c>
      <c r="G30" s="1">
        <v>-663</v>
      </c>
      <c r="H30" s="1">
        <v>0</v>
      </c>
      <c r="I30" s="1">
        <v>0</v>
      </c>
      <c r="J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488</v>
      </c>
      <c r="D31" s="2">
        <v>497</v>
      </c>
      <c r="E31" s="2">
        <v>579</v>
      </c>
      <c r="F31" s="2">
        <v>663</v>
      </c>
      <c r="G31" s="2">
        <v>0</v>
      </c>
      <c r="H31" s="2">
        <v>0</v>
      </c>
      <c r="I31" s="2">
        <v>0</v>
      </c>
      <c r="J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304</v>
      </c>
      <c r="B32" s="339" t="s">
        <v>33</v>
      </c>
      <c r="C32" s="340">
        <v>988</v>
      </c>
      <c r="D32" s="1">
        <v>7</v>
      </c>
      <c r="E32" s="1">
        <v>15</v>
      </c>
      <c r="F32" s="1">
        <v>11</v>
      </c>
      <c r="G32" s="1">
        <v>13</v>
      </c>
      <c r="H32" s="1">
        <v>-1034</v>
      </c>
      <c r="I32" s="1">
        <v>0</v>
      </c>
      <c r="J32" s="1">
        <v>0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988</v>
      </c>
      <c r="D33" s="2">
        <v>995</v>
      </c>
      <c r="E33" s="2">
        <v>1010</v>
      </c>
      <c r="F33" s="2">
        <v>1021</v>
      </c>
      <c r="G33" s="2">
        <v>1034</v>
      </c>
      <c r="H33" s="2">
        <v>0</v>
      </c>
      <c r="I33" s="2">
        <v>0</v>
      </c>
      <c r="J33" s="2">
        <v>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2808</v>
      </c>
      <c r="B34" s="339" t="s">
        <v>33</v>
      </c>
      <c r="C34" s="340">
        <v>272</v>
      </c>
      <c r="D34" s="1">
        <v>2</v>
      </c>
      <c r="E34" s="1">
        <v>-274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272</v>
      </c>
      <c r="D35" s="2">
        <v>274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J36" si="0">(E10+E12+E14+E16+E18+E20+E22+E24+E26+E28+E30+E32+E34)*(-1)</f>
        <v>46</v>
      </c>
      <c r="F36" s="1">
        <f t="shared" si="0"/>
        <v>119</v>
      </c>
      <c r="G36" s="1">
        <f t="shared" si="0"/>
        <v>289</v>
      </c>
      <c r="H36" s="1">
        <f t="shared" si="0"/>
        <v>75</v>
      </c>
      <c r="I36" s="1">
        <f t="shared" si="0"/>
        <v>0</v>
      </c>
      <c r="J36" s="1">
        <f t="shared" si="0"/>
        <v>267</v>
      </c>
    </row>
    <row r="37" spans="1:50" x14ac:dyDescent="0.35">
      <c r="A37" s="339" t="s">
        <v>0</v>
      </c>
      <c r="B37" s="339" t="s">
        <v>0</v>
      </c>
      <c r="C37" s="340">
        <v>0</v>
      </c>
      <c r="D37" s="2">
        <v>0</v>
      </c>
      <c r="E37" s="2">
        <v>46</v>
      </c>
      <c r="F37" s="2">
        <v>165</v>
      </c>
      <c r="G37" s="2">
        <v>454</v>
      </c>
      <c r="H37" s="2">
        <v>529</v>
      </c>
      <c r="I37" s="2">
        <v>529</v>
      </c>
      <c r="J37" s="2">
        <v>796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t="s">
        <v>48</v>
      </c>
      <c r="B38" t="s">
        <v>0</v>
      </c>
      <c r="C38" s="2">
        <v>16646</v>
      </c>
      <c r="D38" s="2">
        <v>16646</v>
      </c>
      <c r="E38" s="2">
        <v>16646</v>
      </c>
      <c r="F38" s="2">
        <v>16646</v>
      </c>
      <c r="G38" s="2">
        <v>16646</v>
      </c>
      <c r="H38" s="2">
        <v>16646</v>
      </c>
      <c r="I38" s="2">
        <v>16646</v>
      </c>
      <c r="J38" s="2">
        <v>16646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U39" s="250"/>
      <c r="AV39" s="251"/>
      <c r="AW39" s="255"/>
    </row>
    <row r="42" spans="1:50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</row>
    <row r="43" spans="1:50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</row>
    <row r="44" spans="1:5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</row>
    <row r="45" spans="1:50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</row>
    <row r="47" spans="1:50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</row>
    <row r="48" spans="1:50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</row>
    <row r="49" spans="1:37" x14ac:dyDescent="0.35">
      <c r="A49" s="339" t="s">
        <v>95</v>
      </c>
      <c r="B49" s="339" t="s">
        <v>2</v>
      </c>
      <c r="C49" s="339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  <c r="J49" t="s">
        <v>10</v>
      </c>
    </row>
    <row r="50" spans="1:37" x14ac:dyDescent="0.35">
      <c r="A50" s="339" t="s">
        <v>0</v>
      </c>
      <c r="B50" s="339" t="s">
        <v>0</v>
      </c>
      <c r="C50" s="339" t="s">
        <v>17</v>
      </c>
      <c r="D50" t="s">
        <v>291</v>
      </c>
      <c r="E50" t="s">
        <v>305</v>
      </c>
      <c r="F50" t="s">
        <v>306</v>
      </c>
      <c r="G50" t="s">
        <v>307</v>
      </c>
      <c r="H50" t="s">
        <v>308</v>
      </c>
      <c r="I50" t="s">
        <v>309</v>
      </c>
      <c r="J50" t="s">
        <v>310</v>
      </c>
    </row>
    <row r="51" spans="1:37" x14ac:dyDescent="0.35">
      <c r="A51" s="339" t="s">
        <v>2809</v>
      </c>
      <c r="B51" s="339" t="s">
        <v>31</v>
      </c>
      <c r="C51" s="340">
        <v>294</v>
      </c>
      <c r="D51" s="1">
        <v>20</v>
      </c>
      <c r="E51" s="1">
        <v>4</v>
      </c>
      <c r="F51" s="1">
        <v>-318</v>
      </c>
      <c r="G51" s="1">
        <v>0</v>
      </c>
      <c r="H51" s="1">
        <v>0</v>
      </c>
      <c r="I51" s="1">
        <v>0</v>
      </c>
      <c r="J51" s="1">
        <v>0</v>
      </c>
      <c r="AC51" s="238"/>
      <c r="AD51" s="238"/>
      <c r="AE51" s="227"/>
      <c r="AG51" s="227"/>
      <c r="AH51" s="238"/>
      <c r="AK51" s="227"/>
    </row>
    <row r="52" spans="1:37" x14ac:dyDescent="0.35">
      <c r="A52" s="339" t="s">
        <v>0</v>
      </c>
      <c r="B52" s="339" t="s">
        <v>0</v>
      </c>
      <c r="C52" s="340">
        <v>294</v>
      </c>
      <c r="D52" s="2">
        <v>314</v>
      </c>
      <c r="E52" s="2">
        <v>318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37" x14ac:dyDescent="0.35">
      <c r="A53" s="339" t="s">
        <v>2850</v>
      </c>
      <c r="B53" s="339" t="s">
        <v>33</v>
      </c>
      <c r="C53" s="340">
        <v>2386</v>
      </c>
      <c r="D53" s="1">
        <v>45</v>
      </c>
      <c r="E53" s="1">
        <v>84</v>
      </c>
      <c r="F53" s="1">
        <v>0</v>
      </c>
      <c r="G53" s="1">
        <v>-55</v>
      </c>
      <c r="H53" s="1">
        <v>0</v>
      </c>
      <c r="I53" s="1">
        <v>0</v>
      </c>
      <c r="J53" s="1">
        <v>0</v>
      </c>
    </row>
    <row r="54" spans="1:37" x14ac:dyDescent="0.35">
      <c r="A54" s="339" t="s">
        <v>0</v>
      </c>
      <c r="B54" s="339" t="s">
        <v>0</v>
      </c>
      <c r="C54" s="340">
        <v>2386</v>
      </c>
      <c r="D54" s="2">
        <v>2431</v>
      </c>
      <c r="E54" s="2">
        <v>2515</v>
      </c>
      <c r="F54" s="2">
        <v>2515</v>
      </c>
      <c r="G54" s="2">
        <v>2460</v>
      </c>
      <c r="H54" s="2">
        <v>2460</v>
      </c>
      <c r="I54" s="2">
        <v>2460</v>
      </c>
      <c r="J54" s="2">
        <v>2460</v>
      </c>
    </row>
    <row r="55" spans="1:37" x14ac:dyDescent="0.35">
      <c r="A55" s="339" t="s">
        <v>311</v>
      </c>
      <c r="B55" s="339" t="s">
        <v>31</v>
      </c>
      <c r="C55" s="340">
        <v>1696</v>
      </c>
      <c r="D55" s="1">
        <v>13</v>
      </c>
      <c r="E55" s="1">
        <v>29</v>
      </c>
      <c r="F55" s="1">
        <v>304</v>
      </c>
      <c r="G55" s="1">
        <v>8</v>
      </c>
      <c r="H55" s="1">
        <v>238</v>
      </c>
      <c r="I55" s="1">
        <v>150</v>
      </c>
      <c r="J55" s="1">
        <v>40</v>
      </c>
    </row>
    <row r="56" spans="1:37" x14ac:dyDescent="0.35">
      <c r="A56" s="339" t="s">
        <v>0</v>
      </c>
      <c r="B56" s="339" t="s">
        <v>0</v>
      </c>
      <c r="C56" s="340">
        <v>1696</v>
      </c>
      <c r="D56" s="2">
        <v>1709</v>
      </c>
      <c r="E56" s="2">
        <v>1738</v>
      </c>
      <c r="F56" s="2">
        <v>2042</v>
      </c>
      <c r="G56" s="2">
        <v>2050</v>
      </c>
      <c r="H56" s="2">
        <v>2288</v>
      </c>
      <c r="I56" s="2">
        <v>2438</v>
      </c>
      <c r="J56" s="2">
        <v>2478</v>
      </c>
    </row>
    <row r="57" spans="1:37" x14ac:dyDescent="0.35">
      <c r="A57" s="339" t="s">
        <v>312</v>
      </c>
      <c r="B57" s="339" t="s">
        <v>33</v>
      </c>
      <c r="C57" s="340">
        <v>1245</v>
      </c>
      <c r="D57" s="1">
        <v>8</v>
      </c>
      <c r="E57" s="1">
        <v>11</v>
      </c>
      <c r="F57" s="1">
        <v>53</v>
      </c>
      <c r="G57" s="1">
        <v>2</v>
      </c>
      <c r="H57" s="1">
        <v>92</v>
      </c>
      <c r="I57" s="1">
        <v>-1411</v>
      </c>
      <c r="J57" s="1">
        <v>0</v>
      </c>
    </row>
    <row r="58" spans="1:37" x14ac:dyDescent="0.35">
      <c r="A58" s="339" t="s">
        <v>0</v>
      </c>
      <c r="B58" s="339" t="s">
        <v>0</v>
      </c>
      <c r="C58" s="340">
        <v>1245</v>
      </c>
      <c r="D58" s="2">
        <v>1253</v>
      </c>
      <c r="E58" s="2">
        <v>1264</v>
      </c>
      <c r="F58" s="2">
        <v>1317</v>
      </c>
      <c r="G58" s="2">
        <v>1319</v>
      </c>
      <c r="H58" s="2">
        <v>1411</v>
      </c>
      <c r="I58" s="2">
        <v>0</v>
      </c>
      <c r="J58" s="2">
        <v>0</v>
      </c>
    </row>
    <row r="59" spans="1:37" x14ac:dyDescent="0.35">
      <c r="A59" s="339" t="s">
        <v>2826</v>
      </c>
      <c r="B59" s="339" t="s">
        <v>33</v>
      </c>
      <c r="C59" s="340">
        <v>1870</v>
      </c>
      <c r="D59" s="1">
        <v>24</v>
      </c>
      <c r="E59" s="1">
        <v>74</v>
      </c>
      <c r="F59" s="1">
        <v>80</v>
      </c>
      <c r="G59" s="1">
        <v>23</v>
      </c>
      <c r="H59" s="1">
        <v>187</v>
      </c>
      <c r="I59" s="1">
        <v>410</v>
      </c>
      <c r="J59" s="1">
        <v>-208</v>
      </c>
    </row>
    <row r="60" spans="1:37" x14ac:dyDescent="0.35">
      <c r="A60" s="339" t="s">
        <v>0</v>
      </c>
      <c r="B60" s="339" t="s">
        <v>0</v>
      </c>
      <c r="C60" s="340">
        <v>1870</v>
      </c>
      <c r="D60" s="2">
        <v>1894</v>
      </c>
      <c r="E60" s="2">
        <v>1968</v>
      </c>
      <c r="F60" s="2">
        <v>2048</v>
      </c>
      <c r="G60" s="2">
        <v>2071</v>
      </c>
      <c r="H60" s="2">
        <v>2258</v>
      </c>
      <c r="I60" s="2">
        <v>2668</v>
      </c>
      <c r="J60" s="2">
        <v>2460</v>
      </c>
    </row>
    <row r="61" spans="1:37" x14ac:dyDescent="0.35">
      <c r="A61" s="339" t="s">
        <v>313</v>
      </c>
      <c r="B61" s="339" t="s">
        <v>33</v>
      </c>
      <c r="C61" s="340">
        <v>994</v>
      </c>
      <c r="D61" s="1">
        <v>63</v>
      </c>
      <c r="E61" s="1">
        <v>11</v>
      </c>
      <c r="F61" s="1">
        <v>217</v>
      </c>
      <c r="G61" s="1">
        <v>3</v>
      </c>
      <c r="H61" s="1">
        <v>-1288</v>
      </c>
      <c r="I61" s="1">
        <v>0</v>
      </c>
      <c r="J61" s="1">
        <v>0</v>
      </c>
    </row>
    <row r="62" spans="1:37" x14ac:dyDescent="0.35">
      <c r="A62" s="339" t="s">
        <v>0</v>
      </c>
      <c r="B62" s="339" t="s">
        <v>0</v>
      </c>
      <c r="C62" s="340">
        <v>994</v>
      </c>
      <c r="D62" s="2">
        <v>1057</v>
      </c>
      <c r="E62" s="2">
        <v>1068</v>
      </c>
      <c r="F62" s="2">
        <v>1285</v>
      </c>
      <c r="G62" s="2">
        <v>1288</v>
      </c>
      <c r="H62" s="2">
        <v>0</v>
      </c>
      <c r="I62" s="2">
        <v>0</v>
      </c>
      <c r="J62" s="2">
        <v>0</v>
      </c>
    </row>
    <row r="63" spans="1:37" x14ac:dyDescent="0.35">
      <c r="A63" s="339" t="s">
        <v>314</v>
      </c>
      <c r="B63" s="339" t="s">
        <v>31</v>
      </c>
      <c r="C63" s="340">
        <v>562</v>
      </c>
      <c r="D63" s="1">
        <v>5</v>
      </c>
      <c r="E63" s="1">
        <v>19</v>
      </c>
      <c r="F63" s="1">
        <v>-586</v>
      </c>
      <c r="G63" s="1">
        <v>0</v>
      </c>
      <c r="H63" s="1">
        <v>0</v>
      </c>
      <c r="I63" s="1">
        <v>0</v>
      </c>
      <c r="J63" s="1">
        <v>0</v>
      </c>
    </row>
    <row r="64" spans="1:37" x14ac:dyDescent="0.35">
      <c r="A64" s="339" t="s">
        <v>0</v>
      </c>
      <c r="B64" s="339" t="s">
        <v>0</v>
      </c>
      <c r="C64" s="340">
        <v>562</v>
      </c>
      <c r="D64" s="2">
        <v>567</v>
      </c>
      <c r="E64" s="2">
        <v>586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</row>
    <row r="65" spans="1:10" x14ac:dyDescent="0.35">
      <c r="A65" s="339" t="s">
        <v>2818</v>
      </c>
      <c r="B65" s="339" t="s">
        <v>33</v>
      </c>
      <c r="C65" s="340">
        <v>289</v>
      </c>
      <c r="D65" s="1">
        <v>15</v>
      </c>
      <c r="E65" s="1">
        <v>-304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35">
      <c r="A66" s="339" t="s">
        <v>0</v>
      </c>
      <c r="B66" s="339" t="s">
        <v>0</v>
      </c>
      <c r="C66" s="340">
        <v>289</v>
      </c>
      <c r="D66" s="2">
        <v>304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1:10" x14ac:dyDescent="0.35">
      <c r="A67" s="339" t="s">
        <v>315</v>
      </c>
      <c r="B67" s="339" t="s">
        <v>33</v>
      </c>
      <c r="C67" s="340">
        <v>1361</v>
      </c>
      <c r="D67" s="1">
        <v>6</v>
      </c>
      <c r="E67" s="1">
        <v>23</v>
      </c>
      <c r="F67" s="1">
        <v>73</v>
      </c>
      <c r="G67" s="1">
        <v>8</v>
      </c>
      <c r="H67" s="1">
        <v>103</v>
      </c>
      <c r="I67" s="1">
        <v>476</v>
      </c>
      <c r="J67" s="1">
        <v>135</v>
      </c>
    </row>
    <row r="68" spans="1:10" x14ac:dyDescent="0.35">
      <c r="A68" s="339" t="s">
        <v>0</v>
      </c>
      <c r="B68" s="339" t="s">
        <v>0</v>
      </c>
      <c r="C68" s="340">
        <v>1361</v>
      </c>
      <c r="D68" s="2">
        <v>1367</v>
      </c>
      <c r="E68" s="2">
        <v>1390</v>
      </c>
      <c r="F68" s="2">
        <v>1463</v>
      </c>
      <c r="G68" s="2">
        <v>1471</v>
      </c>
      <c r="H68" s="2">
        <v>1574</v>
      </c>
      <c r="I68" s="2">
        <v>2050</v>
      </c>
      <c r="J68" s="2">
        <v>2185</v>
      </c>
    </row>
    <row r="69" spans="1:10" x14ac:dyDescent="0.35">
      <c r="A69" s="339" t="s">
        <v>316</v>
      </c>
      <c r="B69" s="339" t="s">
        <v>33</v>
      </c>
      <c r="C69" s="340">
        <v>258</v>
      </c>
      <c r="D69" s="1">
        <v>-258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</row>
    <row r="70" spans="1:10" x14ac:dyDescent="0.35">
      <c r="A70" s="339" t="s">
        <v>0</v>
      </c>
      <c r="B70" s="339" t="s">
        <v>0</v>
      </c>
      <c r="C70" s="340">
        <v>258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</row>
    <row r="71" spans="1:10" x14ac:dyDescent="0.35">
      <c r="A71" s="339" t="s">
        <v>2827</v>
      </c>
      <c r="B71" s="339" t="s">
        <v>31</v>
      </c>
      <c r="C71" s="340">
        <v>1340</v>
      </c>
      <c r="D71" s="1">
        <v>29</v>
      </c>
      <c r="E71" s="1">
        <v>34</v>
      </c>
      <c r="F71" s="1">
        <v>96</v>
      </c>
      <c r="G71" s="1">
        <v>11</v>
      </c>
      <c r="H71" s="1">
        <v>258</v>
      </c>
      <c r="I71" s="1">
        <v>194</v>
      </c>
      <c r="J71" s="1">
        <v>33</v>
      </c>
    </row>
    <row r="72" spans="1:10" x14ac:dyDescent="0.35">
      <c r="A72" s="339" t="s">
        <v>0</v>
      </c>
      <c r="B72" s="339" t="s">
        <v>0</v>
      </c>
      <c r="C72" s="340">
        <v>1340</v>
      </c>
      <c r="D72" s="2">
        <v>1369</v>
      </c>
      <c r="E72" s="2">
        <v>1403</v>
      </c>
      <c r="F72" s="2">
        <v>1499</v>
      </c>
      <c r="G72" s="2">
        <v>1510</v>
      </c>
      <c r="H72" s="2">
        <v>1768</v>
      </c>
      <c r="I72" s="2">
        <v>1962</v>
      </c>
      <c r="J72" s="2">
        <v>1995</v>
      </c>
    </row>
    <row r="73" spans="1:10" x14ac:dyDescent="0.35">
      <c r="A73" s="339" t="s">
        <v>47</v>
      </c>
      <c r="B73" s="339" t="s">
        <v>0</v>
      </c>
      <c r="C73" s="341">
        <v>0</v>
      </c>
      <c r="D73" s="1">
        <f>(D51+D53+D55+D57+D59+D61+D63+D65+D67+D69+D71)*(-1)</f>
        <v>30</v>
      </c>
      <c r="E73" s="1">
        <f t="shared" ref="E73:J73" si="1">(E51+E53+E55+E57+E59+E61+E63+E65+E67+E69+E71)*(-1)</f>
        <v>15</v>
      </c>
      <c r="F73" s="1">
        <f t="shared" si="1"/>
        <v>81</v>
      </c>
      <c r="G73" s="1">
        <f t="shared" si="1"/>
        <v>0</v>
      </c>
      <c r="H73" s="1">
        <f t="shared" si="1"/>
        <v>410</v>
      </c>
      <c r="I73" s="1">
        <f t="shared" si="1"/>
        <v>181</v>
      </c>
      <c r="J73" s="1">
        <f t="shared" si="1"/>
        <v>0</v>
      </c>
    </row>
    <row r="74" spans="1:10" x14ac:dyDescent="0.35">
      <c r="A74" s="339" t="s">
        <v>0</v>
      </c>
      <c r="B74" s="339" t="s">
        <v>0</v>
      </c>
      <c r="C74" s="340">
        <v>0</v>
      </c>
      <c r="D74" s="2">
        <v>30</v>
      </c>
      <c r="E74" s="2">
        <v>45</v>
      </c>
      <c r="F74" s="2">
        <v>126</v>
      </c>
      <c r="G74" s="2">
        <v>126</v>
      </c>
      <c r="H74" s="2">
        <v>536</v>
      </c>
      <c r="I74" s="2">
        <v>717</v>
      </c>
      <c r="J74" s="2">
        <v>717</v>
      </c>
    </row>
    <row r="75" spans="1:10" x14ac:dyDescent="0.35">
      <c r="A75" t="s">
        <v>48</v>
      </c>
      <c r="B75" t="s">
        <v>0</v>
      </c>
      <c r="C75" s="2">
        <v>12295</v>
      </c>
      <c r="D75" s="2">
        <v>12295</v>
      </c>
      <c r="E75" s="2">
        <v>12295</v>
      </c>
      <c r="F75" s="2">
        <v>12295</v>
      </c>
      <c r="G75" s="2">
        <v>12295</v>
      </c>
      <c r="H75" s="2">
        <v>12295</v>
      </c>
      <c r="I75" s="2">
        <v>12295</v>
      </c>
      <c r="J75" s="2">
        <v>12295</v>
      </c>
    </row>
    <row r="79" spans="1:10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</row>
    <row r="80" spans="1:10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</row>
    <row r="81" spans="1:3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</row>
    <row r="82" spans="1:3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</row>
    <row r="83" spans="1:3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</row>
    <row r="84" spans="1:3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</row>
    <row r="85" spans="1:3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</row>
    <row r="86" spans="1:37" x14ac:dyDescent="0.35">
      <c r="A86" s="339" t="s">
        <v>317</v>
      </c>
      <c r="B86" s="339" t="s">
        <v>2</v>
      </c>
      <c r="C86" s="339" t="s">
        <v>3</v>
      </c>
      <c r="D86" t="s">
        <v>4</v>
      </c>
      <c r="E86" t="s">
        <v>5</v>
      </c>
      <c r="F86" t="s">
        <v>6</v>
      </c>
      <c r="G86" t="s">
        <v>7</v>
      </c>
      <c r="H86" t="s">
        <v>8</v>
      </c>
      <c r="I86" t="s">
        <v>9</v>
      </c>
      <c r="J86" t="s">
        <v>10</v>
      </c>
    </row>
    <row r="87" spans="1:37" x14ac:dyDescent="0.35">
      <c r="A87" s="339" t="s">
        <v>0</v>
      </c>
      <c r="B87" s="339" t="s">
        <v>0</v>
      </c>
      <c r="C87" s="339" t="s">
        <v>17</v>
      </c>
      <c r="D87" t="s">
        <v>318</v>
      </c>
      <c r="E87" t="s">
        <v>319</v>
      </c>
      <c r="F87" t="s">
        <v>320</v>
      </c>
      <c r="G87" t="s">
        <v>321</v>
      </c>
      <c r="H87" t="s">
        <v>322</v>
      </c>
      <c r="I87" t="s">
        <v>323</v>
      </c>
      <c r="J87" t="s">
        <v>324</v>
      </c>
    </row>
    <row r="88" spans="1:37" x14ac:dyDescent="0.35">
      <c r="A88" s="339" t="s">
        <v>325</v>
      </c>
      <c r="B88" s="339" t="s">
        <v>31</v>
      </c>
      <c r="C88" s="340">
        <v>967</v>
      </c>
      <c r="D88" s="1">
        <v>1016</v>
      </c>
      <c r="E88" s="1">
        <v>47</v>
      </c>
      <c r="F88" s="1">
        <v>80</v>
      </c>
      <c r="G88" s="1">
        <v>-53</v>
      </c>
      <c r="H88" s="1">
        <v>0</v>
      </c>
      <c r="I88" s="1">
        <v>0</v>
      </c>
      <c r="J88" s="1">
        <v>0</v>
      </c>
      <c r="AC88" s="238"/>
      <c r="AD88" s="238"/>
      <c r="AE88" s="227"/>
      <c r="AG88" s="227"/>
      <c r="AH88" s="238"/>
      <c r="AK88" s="227"/>
    </row>
    <row r="89" spans="1:37" x14ac:dyDescent="0.35">
      <c r="A89" s="339" t="s">
        <v>0</v>
      </c>
      <c r="B89" s="339" t="s">
        <v>0</v>
      </c>
      <c r="C89" s="340">
        <v>967</v>
      </c>
      <c r="D89" s="2">
        <v>1983</v>
      </c>
      <c r="E89" s="2">
        <v>2030</v>
      </c>
      <c r="F89" s="2">
        <v>2110</v>
      </c>
      <c r="G89" s="2">
        <v>2057</v>
      </c>
      <c r="H89" s="2">
        <v>2057</v>
      </c>
      <c r="I89" s="2">
        <v>2057</v>
      </c>
      <c r="J89" s="2">
        <v>2057</v>
      </c>
    </row>
    <row r="90" spans="1:37" x14ac:dyDescent="0.35">
      <c r="A90" s="339" t="s">
        <v>2805</v>
      </c>
      <c r="B90" s="339" t="s">
        <v>33</v>
      </c>
      <c r="C90" s="340">
        <v>2315</v>
      </c>
      <c r="D90" s="1">
        <v>0</v>
      </c>
      <c r="E90" s="1">
        <v>-258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 spans="1:37" x14ac:dyDescent="0.35">
      <c r="A91" s="339" t="s">
        <v>0</v>
      </c>
      <c r="B91" s="339" t="s">
        <v>0</v>
      </c>
      <c r="C91" s="340">
        <v>2315</v>
      </c>
      <c r="D91" s="2">
        <v>2315</v>
      </c>
      <c r="E91" s="2">
        <v>2057</v>
      </c>
      <c r="F91" s="2">
        <v>2057</v>
      </c>
      <c r="G91" s="2">
        <v>2057</v>
      </c>
      <c r="H91" s="2">
        <v>2057</v>
      </c>
      <c r="I91" s="2">
        <v>2057</v>
      </c>
      <c r="J91" s="2">
        <v>2057</v>
      </c>
    </row>
    <row r="92" spans="1:37" x14ac:dyDescent="0.35">
      <c r="A92" s="339" t="s">
        <v>326</v>
      </c>
      <c r="B92" s="339" t="s">
        <v>33</v>
      </c>
      <c r="C92" s="340">
        <v>1353</v>
      </c>
      <c r="D92" s="1">
        <v>279</v>
      </c>
      <c r="E92" s="1">
        <v>27</v>
      </c>
      <c r="F92" s="1">
        <v>18</v>
      </c>
      <c r="G92" s="1">
        <v>8</v>
      </c>
      <c r="H92" s="1">
        <v>31</v>
      </c>
      <c r="I92" s="1">
        <v>114</v>
      </c>
      <c r="J92" s="1">
        <v>209</v>
      </c>
    </row>
    <row r="93" spans="1:37" x14ac:dyDescent="0.35">
      <c r="A93" s="339" t="s">
        <v>0</v>
      </c>
      <c r="B93" s="339" t="s">
        <v>0</v>
      </c>
      <c r="C93" s="340">
        <v>1353</v>
      </c>
      <c r="D93" s="2">
        <v>1632</v>
      </c>
      <c r="E93" s="2">
        <v>1659</v>
      </c>
      <c r="F93" s="2">
        <v>1677</v>
      </c>
      <c r="G93" s="2">
        <v>1685</v>
      </c>
      <c r="H93" s="2">
        <v>1716</v>
      </c>
      <c r="I93" s="2">
        <v>1830</v>
      </c>
      <c r="J93" s="2">
        <v>2039</v>
      </c>
    </row>
    <row r="94" spans="1:37" x14ac:dyDescent="0.35">
      <c r="A94" s="339" t="s">
        <v>327</v>
      </c>
      <c r="B94" s="339" t="s">
        <v>31</v>
      </c>
      <c r="C94" s="340">
        <v>1092</v>
      </c>
      <c r="D94" s="1">
        <v>594</v>
      </c>
      <c r="E94" s="1">
        <v>68</v>
      </c>
      <c r="F94" s="1">
        <v>98</v>
      </c>
      <c r="G94" s="1">
        <v>33</v>
      </c>
      <c r="H94" s="1">
        <v>144</v>
      </c>
      <c r="I94" s="1">
        <v>73</v>
      </c>
      <c r="J94" s="1">
        <v>0</v>
      </c>
    </row>
    <row r="95" spans="1:37" x14ac:dyDescent="0.35">
      <c r="A95" s="339" t="s">
        <v>0</v>
      </c>
      <c r="B95" s="339" t="s">
        <v>0</v>
      </c>
      <c r="C95" s="340">
        <v>1092</v>
      </c>
      <c r="D95" s="2">
        <v>1686</v>
      </c>
      <c r="E95" s="2">
        <v>1754</v>
      </c>
      <c r="F95" s="2">
        <v>1852</v>
      </c>
      <c r="G95" s="2">
        <v>1885</v>
      </c>
      <c r="H95" s="2">
        <v>2029</v>
      </c>
      <c r="I95" s="2">
        <v>2102</v>
      </c>
      <c r="J95" s="2">
        <v>2102</v>
      </c>
    </row>
    <row r="96" spans="1:37" x14ac:dyDescent="0.35">
      <c r="A96" s="339" t="s">
        <v>328</v>
      </c>
      <c r="B96" s="339" t="s">
        <v>33</v>
      </c>
      <c r="C96" s="340">
        <v>5191</v>
      </c>
      <c r="D96" s="1">
        <v>-3134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</row>
    <row r="97" spans="1:10" x14ac:dyDescent="0.35">
      <c r="A97" s="339" t="s">
        <v>0</v>
      </c>
      <c r="B97" s="339" t="s">
        <v>0</v>
      </c>
      <c r="C97" s="340">
        <v>5191</v>
      </c>
      <c r="D97" s="2">
        <v>2057</v>
      </c>
      <c r="E97" s="2">
        <v>2057</v>
      </c>
      <c r="F97" s="2">
        <v>2057</v>
      </c>
      <c r="G97" s="2">
        <v>2057</v>
      </c>
      <c r="H97" s="2">
        <v>2057</v>
      </c>
      <c r="I97" s="2">
        <v>2057</v>
      </c>
      <c r="J97" s="2">
        <v>2057</v>
      </c>
    </row>
    <row r="98" spans="1:10" x14ac:dyDescent="0.35">
      <c r="A98" s="339" t="s">
        <v>2806</v>
      </c>
      <c r="B98" s="339" t="s">
        <v>33</v>
      </c>
      <c r="C98" s="340">
        <v>541</v>
      </c>
      <c r="D98" s="1">
        <v>162</v>
      </c>
      <c r="E98" s="1">
        <v>66</v>
      </c>
      <c r="F98" s="1">
        <v>15</v>
      </c>
      <c r="G98" s="1">
        <v>3</v>
      </c>
      <c r="H98" s="1">
        <v>35</v>
      </c>
      <c r="I98" s="1">
        <v>100</v>
      </c>
      <c r="J98" s="1">
        <v>-922</v>
      </c>
    </row>
    <row r="99" spans="1:10" x14ac:dyDescent="0.35">
      <c r="A99" s="339" t="s">
        <v>0</v>
      </c>
      <c r="B99" s="339" t="s">
        <v>0</v>
      </c>
      <c r="C99" s="340">
        <v>541</v>
      </c>
      <c r="D99" s="2">
        <v>703</v>
      </c>
      <c r="E99" s="2">
        <v>769</v>
      </c>
      <c r="F99" s="2">
        <v>784</v>
      </c>
      <c r="G99" s="2">
        <v>787</v>
      </c>
      <c r="H99" s="2">
        <v>822</v>
      </c>
      <c r="I99" s="2">
        <v>922</v>
      </c>
      <c r="J99" s="2">
        <v>0</v>
      </c>
    </row>
    <row r="100" spans="1:10" x14ac:dyDescent="0.35">
      <c r="A100" s="339" t="s">
        <v>2844</v>
      </c>
      <c r="B100" s="339" t="s">
        <v>33</v>
      </c>
      <c r="C100" s="340">
        <v>361</v>
      </c>
      <c r="D100" s="1">
        <v>126</v>
      </c>
      <c r="E100" s="1">
        <v>14</v>
      </c>
      <c r="F100" s="1">
        <v>15</v>
      </c>
      <c r="G100" s="1">
        <v>3</v>
      </c>
      <c r="H100" s="1">
        <v>-519</v>
      </c>
      <c r="I100" s="1">
        <v>0</v>
      </c>
      <c r="J100" s="1">
        <v>0</v>
      </c>
    </row>
    <row r="101" spans="1:10" x14ac:dyDescent="0.35">
      <c r="A101" s="339" t="s">
        <v>0</v>
      </c>
      <c r="B101" s="339" t="s">
        <v>0</v>
      </c>
      <c r="C101" s="340">
        <v>361</v>
      </c>
      <c r="D101" s="2">
        <v>487</v>
      </c>
      <c r="E101" s="2">
        <v>501</v>
      </c>
      <c r="F101" s="2">
        <v>516</v>
      </c>
      <c r="G101" s="2">
        <v>519</v>
      </c>
      <c r="H101" s="2">
        <v>0</v>
      </c>
      <c r="I101" s="2">
        <v>0</v>
      </c>
      <c r="J101" s="2">
        <v>0</v>
      </c>
    </row>
    <row r="102" spans="1:10" x14ac:dyDescent="0.35">
      <c r="A102" s="339" t="s">
        <v>2810</v>
      </c>
      <c r="B102" s="339" t="s">
        <v>31</v>
      </c>
      <c r="C102" s="340">
        <v>550</v>
      </c>
      <c r="D102" s="1">
        <v>153</v>
      </c>
      <c r="E102" s="1">
        <v>23</v>
      </c>
      <c r="F102" s="1">
        <v>17</v>
      </c>
      <c r="G102" s="1">
        <v>6</v>
      </c>
      <c r="H102" s="1">
        <v>108</v>
      </c>
      <c r="I102" s="1">
        <v>239</v>
      </c>
      <c r="J102" s="1">
        <v>240</v>
      </c>
    </row>
    <row r="103" spans="1:10" x14ac:dyDescent="0.35">
      <c r="A103" s="339" t="s">
        <v>0</v>
      </c>
      <c r="B103" s="339" t="s">
        <v>0</v>
      </c>
      <c r="C103" s="340">
        <v>550</v>
      </c>
      <c r="D103" s="2">
        <v>703</v>
      </c>
      <c r="E103" s="2">
        <v>726</v>
      </c>
      <c r="F103" s="2">
        <v>743</v>
      </c>
      <c r="G103" s="2">
        <v>749</v>
      </c>
      <c r="H103" s="2">
        <v>857</v>
      </c>
      <c r="I103" s="2">
        <v>1096</v>
      </c>
      <c r="J103" s="2">
        <v>1336</v>
      </c>
    </row>
    <row r="104" spans="1:10" x14ac:dyDescent="0.35">
      <c r="A104" s="339" t="s">
        <v>329</v>
      </c>
      <c r="B104" s="339" t="s">
        <v>33</v>
      </c>
      <c r="C104" s="340">
        <v>455</v>
      </c>
      <c r="D104" s="1">
        <v>67</v>
      </c>
      <c r="E104" s="1">
        <v>13</v>
      </c>
      <c r="F104" s="1">
        <v>7</v>
      </c>
      <c r="G104" s="1">
        <v>0</v>
      </c>
      <c r="H104" s="1">
        <v>72</v>
      </c>
      <c r="I104" s="1">
        <v>-614</v>
      </c>
      <c r="J104" s="1">
        <v>0</v>
      </c>
    </row>
    <row r="105" spans="1:10" x14ac:dyDescent="0.35">
      <c r="A105" s="339" t="s">
        <v>0</v>
      </c>
      <c r="B105" s="339" t="s">
        <v>0</v>
      </c>
      <c r="C105" s="340">
        <v>455</v>
      </c>
      <c r="D105" s="2">
        <v>522</v>
      </c>
      <c r="E105" s="2">
        <v>535</v>
      </c>
      <c r="F105" s="2">
        <v>542</v>
      </c>
      <c r="G105" s="2">
        <v>542</v>
      </c>
      <c r="H105" s="2">
        <v>614</v>
      </c>
      <c r="I105" s="2">
        <v>0</v>
      </c>
      <c r="J105" s="2">
        <v>0</v>
      </c>
    </row>
    <row r="106" spans="1:10" x14ac:dyDescent="0.35">
      <c r="A106" s="339" t="s">
        <v>330</v>
      </c>
      <c r="B106" s="339" t="s">
        <v>33</v>
      </c>
      <c r="C106" s="340">
        <v>1570</v>
      </c>
      <c r="D106" s="1">
        <v>737</v>
      </c>
      <c r="E106" s="1">
        <v>0</v>
      </c>
      <c r="F106" s="1">
        <v>-250</v>
      </c>
      <c r="G106" s="1">
        <v>0</v>
      </c>
      <c r="H106" s="1">
        <v>0</v>
      </c>
      <c r="I106" s="1">
        <v>0</v>
      </c>
      <c r="J106" s="1">
        <v>0</v>
      </c>
    </row>
    <row r="107" spans="1:10" x14ac:dyDescent="0.35">
      <c r="A107" s="339" t="s">
        <v>0</v>
      </c>
      <c r="B107" s="339" t="s">
        <v>0</v>
      </c>
      <c r="C107" s="340">
        <v>1570</v>
      </c>
      <c r="D107" s="2">
        <v>2307</v>
      </c>
      <c r="E107" s="2">
        <v>2307</v>
      </c>
      <c r="F107" s="2">
        <v>2057</v>
      </c>
      <c r="G107" s="2">
        <v>2057</v>
      </c>
      <c r="H107" s="2">
        <v>2057</v>
      </c>
      <c r="I107" s="2">
        <v>2057</v>
      </c>
      <c r="J107" s="2">
        <v>2057</v>
      </c>
    </row>
    <row r="108" spans="1:10" x14ac:dyDescent="0.35">
      <c r="A108" s="339" t="s">
        <v>47</v>
      </c>
      <c r="B108" s="339" t="s">
        <v>0</v>
      </c>
      <c r="C108" s="341">
        <v>0</v>
      </c>
      <c r="D108" s="1">
        <f>(D88+D90+D92+D94+D96+D98+D100+D102+D104+D106)*(-1)</f>
        <v>0</v>
      </c>
      <c r="E108" s="1">
        <f t="shared" ref="E108:J108" si="2">(E88+E90+E92+E94+E96+E98+E100+E102+E104+E106)*(-1)</f>
        <v>0</v>
      </c>
      <c r="F108" s="1">
        <f t="shared" si="2"/>
        <v>0</v>
      </c>
      <c r="G108" s="1">
        <f t="shared" si="2"/>
        <v>0</v>
      </c>
      <c r="H108" s="1">
        <f t="shared" si="2"/>
        <v>129</v>
      </c>
      <c r="I108" s="1">
        <f t="shared" si="2"/>
        <v>88</v>
      </c>
      <c r="J108" s="1">
        <f t="shared" si="2"/>
        <v>473</v>
      </c>
    </row>
    <row r="109" spans="1:10" x14ac:dyDescent="0.35">
      <c r="A109" s="339" t="s">
        <v>0</v>
      </c>
      <c r="B109" s="339" t="s">
        <v>0</v>
      </c>
      <c r="C109" s="340">
        <v>0</v>
      </c>
      <c r="D109" s="2">
        <v>0</v>
      </c>
      <c r="E109" s="2">
        <v>0</v>
      </c>
      <c r="F109" s="2">
        <v>0</v>
      </c>
      <c r="G109" s="2">
        <v>0</v>
      </c>
      <c r="H109" s="2">
        <v>129</v>
      </c>
      <c r="I109" s="2">
        <v>217</v>
      </c>
      <c r="J109" s="2">
        <v>690</v>
      </c>
    </row>
    <row r="110" spans="1:10" x14ac:dyDescent="0.35">
      <c r="A110" t="s">
        <v>48</v>
      </c>
      <c r="B110" t="s">
        <v>0</v>
      </c>
      <c r="C110" s="2">
        <v>14395</v>
      </c>
      <c r="D110" s="2">
        <v>14395</v>
      </c>
      <c r="E110" s="2">
        <v>14395</v>
      </c>
      <c r="F110" s="2">
        <v>14395</v>
      </c>
      <c r="G110" s="2">
        <v>14395</v>
      </c>
      <c r="H110" s="2">
        <v>14395</v>
      </c>
      <c r="I110" s="2">
        <v>14395</v>
      </c>
      <c r="J110" s="2">
        <v>14395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3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</row>
    <row r="121" spans="1:37" x14ac:dyDescent="0.35">
      <c r="A121" s="339" t="s">
        <v>107</v>
      </c>
      <c r="B121" s="339" t="s">
        <v>2</v>
      </c>
      <c r="C121" s="339" t="s">
        <v>3</v>
      </c>
      <c r="D121" t="s">
        <v>4</v>
      </c>
      <c r="E121" t="s">
        <v>5</v>
      </c>
      <c r="F121" t="s">
        <v>6</v>
      </c>
      <c r="G121" t="s">
        <v>7</v>
      </c>
      <c r="H121" t="s">
        <v>8</v>
      </c>
      <c r="I121" t="s">
        <v>9</v>
      </c>
      <c r="J121" t="s">
        <v>10</v>
      </c>
      <c r="K121" t="s">
        <v>11</v>
      </c>
      <c r="L121" t="s">
        <v>12</v>
      </c>
      <c r="M121" t="s">
        <v>13</v>
      </c>
    </row>
    <row r="122" spans="1:37" x14ac:dyDescent="0.35">
      <c r="A122" s="339" t="s">
        <v>0</v>
      </c>
      <c r="B122" s="339" t="s">
        <v>0</v>
      </c>
      <c r="C122" s="339" t="s">
        <v>17</v>
      </c>
      <c r="D122" t="s">
        <v>331</v>
      </c>
      <c r="E122" t="s">
        <v>332</v>
      </c>
      <c r="F122" t="s">
        <v>333</v>
      </c>
      <c r="G122" t="s">
        <v>334</v>
      </c>
      <c r="H122" t="s">
        <v>335</v>
      </c>
      <c r="I122" t="s">
        <v>336</v>
      </c>
      <c r="J122" t="s">
        <v>337</v>
      </c>
      <c r="K122" t="s">
        <v>338</v>
      </c>
      <c r="L122" t="s">
        <v>339</v>
      </c>
      <c r="M122" t="s">
        <v>340</v>
      </c>
    </row>
    <row r="123" spans="1:37" x14ac:dyDescent="0.35">
      <c r="A123" s="339" t="s">
        <v>341</v>
      </c>
      <c r="B123" s="339" t="s">
        <v>31</v>
      </c>
      <c r="C123" s="340">
        <v>492</v>
      </c>
      <c r="D123" s="1">
        <v>10</v>
      </c>
      <c r="E123" s="1">
        <v>13</v>
      </c>
      <c r="F123" s="1">
        <v>-515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AC123" s="238"/>
      <c r="AD123" s="238"/>
      <c r="AE123" s="227"/>
      <c r="AG123" s="227"/>
      <c r="AH123" s="238"/>
      <c r="AI123" s="230"/>
      <c r="AJ123" s="230"/>
      <c r="AK123" s="227"/>
    </row>
    <row r="124" spans="1:37" x14ac:dyDescent="0.35">
      <c r="A124" s="339" t="s">
        <v>0</v>
      </c>
      <c r="B124" s="339" t="s">
        <v>0</v>
      </c>
      <c r="C124" s="340">
        <v>492</v>
      </c>
      <c r="D124" s="2">
        <v>502</v>
      </c>
      <c r="E124" s="2">
        <v>515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</row>
    <row r="125" spans="1:37" x14ac:dyDescent="0.35">
      <c r="A125" s="339" t="s">
        <v>342</v>
      </c>
      <c r="B125" s="339" t="s">
        <v>33</v>
      </c>
      <c r="C125" s="340">
        <v>1935</v>
      </c>
      <c r="D125" s="1">
        <v>0</v>
      </c>
      <c r="E125" s="1">
        <v>0</v>
      </c>
      <c r="F125" s="1">
        <v>0</v>
      </c>
      <c r="G125" s="1">
        <v>-89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</row>
    <row r="126" spans="1:37" x14ac:dyDescent="0.35">
      <c r="A126" s="339" t="s">
        <v>0</v>
      </c>
      <c r="B126" s="339" t="s">
        <v>0</v>
      </c>
      <c r="C126" s="340">
        <v>1935</v>
      </c>
      <c r="D126" s="2">
        <v>1935</v>
      </c>
      <c r="E126" s="2">
        <v>1935</v>
      </c>
      <c r="F126" s="2">
        <v>1935</v>
      </c>
      <c r="G126" s="2">
        <v>1846</v>
      </c>
      <c r="H126" s="2">
        <v>1846</v>
      </c>
      <c r="I126" s="2">
        <v>1846</v>
      </c>
      <c r="J126" s="2">
        <v>1846</v>
      </c>
      <c r="K126" s="2">
        <v>1846</v>
      </c>
      <c r="L126" s="2">
        <v>1846</v>
      </c>
      <c r="M126" s="2">
        <v>1846</v>
      </c>
    </row>
    <row r="127" spans="1:37" x14ac:dyDescent="0.35">
      <c r="A127" s="339" t="s">
        <v>2851</v>
      </c>
      <c r="B127" s="339" t="s">
        <v>33</v>
      </c>
      <c r="C127" s="340">
        <v>1293</v>
      </c>
      <c r="D127" s="1">
        <v>9</v>
      </c>
      <c r="E127" s="1">
        <v>107</v>
      </c>
      <c r="F127" s="1">
        <v>45</v>
      </c>
      <c r="G127" s="1">
        <v>4</v>
      </c>
      <c r="H127" s="1">
        <v>281</v>
      </c>
      <c r="I127" s="1">
        <v>34</v>
      </c>
      <c r="J127" s="1">
        <v>11</v>
      </c>
      <c r="K127" s="1">
        <v>217</v>
      </c>
      <c r="L127" s="1">
        <v>-155</v>
      </c>
      <c r="M127" s="1">
        <v>0</v>
      </c>
    </row>
    <row r="128" spans="1:37" x14ac:dyDescent="0.35">
      <c r="A128" s="339" t="s">
        <v>0</v>
      </c>
      <c r="B128" s="339" t="s">
        <v>0</v>
      </c>
      <c r="C128" s="340">
        <v>1293</v>
      </c>
      <c r="D128" s="2">
        <v>1302</v>
      </c>
      <c r="E128" s="2">
        <v>1409</v>
      </c>
      <c r="F128" s="2">
        <v>1454</v>
      </c>
      <c r="G128" s="2">
        <v>1458</v>
      </c>
      <c r="H128" s="2">
        <v>1739</v>
      </c>
      <c r="I128" s="2">
        <v>1773</v>
      </c>
      <c r="J128" s="2">
        <v>1784</v>
      </c>
      <c r="K128" s="2">
        <v>2001</v>
      </c>
      <c r="L128" s="2">
        <v>1846</v>
      </c>
      <c r="M128" s="2">
        <v>1846</v>
      </c>
    </row>
    <row r="129" spans="1:13" x14ac:dyDescent="0.35">
      <c r="A129" s="339" t="s">
        <v>343</v>
      </c>
      <c r="B129" s="339" t="s">
        <v>33</v>
      </c>
      <c r="C129" s="340">
        <v>940</v>
      </c>
      <c r="D129" s="1">
        <v>113</v>
      </c>
      <c r="E129" s="1">
        <v>30</v>
      </c>
      <c r="F129" s="1">
        <v>15</v>
      </c>
      <c r="G129" s="1">
        <v>12</v>
      </c>
      <c r="H129" s="1">
        <v>15</v>
      </c>
      <c r="I129" s="1">
        <v>83</v>
      </c>
      <c r="J129" s="1">
        <v>90</v>
      </c>
      <c r="K129" s="1">
        <v>40</v>
      </c>
      <c r="L129" s="1">
        <v>24</v>
      </c>
      <c r="M129" s="1">
        <v>14</v>
      </c>
    </row>
    <row r="130" spans="1:13" x14ac:dyDescent="0.35">
      <c r="A130" s="339" t="s">
        <v>0</v>
      </c>
      <c r="B130" s="339" t="s">
        <v>0</v>
      </c>
      <c r="C130" s="340">
        <v>940</v>
      </c>
      <c r="D130" s="2">
        <v>1053</v>
      </c>
      <c r="E130" s="2">
        <v>1083</v>
      </c>
      <c r="F130" s="2">
        <v>1098</v>
      </c>
      <c r="G130" s="2">
        <v>1110</v>
      </c>
      <c r="H130" s="2">
        <v>1125</v>
      </c>
      <c r="I130" s="2">
        <v>1208</v>
      </c>
      <c r="J130" s="2">
        <v>1298</v>
      </c>
      <c r="K130" s="2">
        <v>1338</v>
      </c>
      <c r="L130" s="2">
        <v>1362</v>
      </c>
      <c r="M130" s="2">
        <v>1376</v>
      </c>
    </row>
    <row r="131" spans="1:13" x14ac:dyDescent="0.35">
      <c r="A131" s="339" t="s">
        <v>344</v>
      </c>
      <c r="B131" s="339" t="s">
        <v>33</v>
      </c>
      <c r="C131" s="340">
        <v>645</v>
      </c>
      <c r="D131" s="1">
        <v>54</v>
      </c>
      <c r="E131" s="1">
        <v>4</v>
      </c>
      <c r="F131" s="1">
        <v>11</v>
      </c>
      <c r="G131" s="1">
        <v>14</v>
      </c>
      <c r="H131" s="1">
        <v>5</v>
      </c>
      <c r="I131" s="1">
        <v>-733</v>
      </c>
      <c r="J131" s="1">
        <v>0</v>
      </c>
      <c r="K131" s="1">
        <v>0</v>
      </c>
      <c r="L131" s="1">
        <v>0</v>
      </c>
      <c r="M131" s="1">
        <v>0</v>
      </c>
    </row>
    <row r="132" spans="1:13" x14ac:dyDescent="0.35">
      <c r="A132" s="339" t="s">
        <v>0</v>
      </c>
      <c r="B132" s="339" t="s">
        <v>0</v>
      </c>
      <c r="C132" s="340">
        <v>645</v>
      </c>
      <c r="D132" s="2">
        <v>699</v>
      </c>
      <c r="E132" s="2">
        <v>703</v>
      </c>
      <c r="F132" s="2">
        <v>714</v>
      </c>
      <c r="G132" s="2">
        <v>728</v>
      </c>
      <c r="H132" s="2">
        <v>733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</row>
    <row r="133" spans="1:13" x14ac:dyDescent="0.35">
      <c r="A133" s="339" t="s">
        <v>2828</v>
      </c>
      <c r="B133" s="339" t="s">
        <v>33</v>
      </c>
      <c r="C133" s="340">
        <v>357</v>
      </c>
      <c r="D133" s="1">
        <v>6</v>
      </c>
      <c r="E133" s="1">
        <v>-363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</row>
    <row r="134" spans="1:13" x14ac:dyDescent="0.35">
      <c r="A134" s="339" t="s">
        <v>0</v>
      </c>
      <c r="B134" s="339" t="s">
        <v>0</v>
      </c>
      <c r="C134" s="340">
        <v>357</v>
      </c>
      <c r="D134" s="2">
        <v>363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 x14ac:dyDescent="0.35">
      <c r="A135" s="339" t="s">
        <v>345</v>
      </c>
      <c r="B135" s="339" t="s">
        <v>33</v>
      </c>
      <c r="C135" s="340">
        <v>620</v>
      </c>
      <c r="D135" s="1">
        <v>8</v>
      </c>
      <c r="E135" s="1">
        <v>18</v>
      </c>
      <c r="F135" s="1">
        <v>142</v>
      </c>
      <c r="G135" s="1">
        <v>2</v>
      </c>
      <c r="H135" s="1">
        <v>82</v>
      </c>
      <c r="I135" s="1">
        <v>19</v>
      </c>
      <c r="J135" s="1">
        <v>3</v>
      </c>
      <c r="K135" s="1">
        <v>-894</v>
      </c>
      <c r="L135" s="1">
        <v>0</v>
      </c>
      <c r="M135" s="1">
        <v>0</v>
      </c>
    </row>
    <row r="136" spans="1:13" x14ac:dyDescent="0.35">
      <c r="A136" s="339" t="s">
        <v>0</v>
      </c>
      <c r="B136" s="339" t="s">
        <v>0</v>
      </c>
      <c r="C136" s="340">
        <v>620</v>
      </c>
      <c r="D136" s="2">
        <v>628</v>
      </c>
      <c r="E136" s="2">
        <v>646</v>
      </c>
      <c r="F136" s="2">
        <v>788</v>
      </c>
      <c r="G136" s="2">
        <v>790</v>
      </c>
      <c r="H136" s="2">
        <v>872</v>
      </c>
      <c r="I136" s="2">
        <v>891</v>
      </c>
      <c r="J136" s="2">
        <v>894</v>
      </c>
      <c r="K136" s="2">
        <v>0</v>
      </c>
      <c r="L136" s="2">
        <v>0</v>
      </c>
      <c r="M136" s="2">
        <v>0</v>
      </c>
    </row>
    <row r="137" spans="1:13" x14ac:dyDescent="0.35">
      <c r="A137" s="339" t="s">
        <v>346</v>
      </c>
      <c r="B137" s="339" t="s">
        <v>33</v>
      </c>
      <c r="C137" s="340">
        <v>559</v>
      </c>
      <c r="D137" s="1">
        <v>8</v>
      </c>
      <c r="E137" s="1">
        <v>53</v>
      </c>
      <c r="F137" s="1">
        <v>43</v>
      </c>
      <c r="G137" s="1">
        <v>3</v>
      </c>
      <c r="H137" s="1">
        <v>-666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</row>
    <row r="138" spans="1:13" x14ac:dyDescent="0.35">
      <c r="A138" s="339" t="s">
        <v>0</v>
      </c>
      <c r="B138" s="339" t="s">
        <v>0</v>
      </c>
      <c r="C138" s="340">
        <v>559</v>
      </c>
      <c r="D138" s="2">
        <v>567</v>
      </c>
      <c r="E138" s="2">
        <v>620</v>
      </c>
      <c r="F138" s="2">
        <v>663</v>
      </c>
      <c r="G138" s="2">
        <v>666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</row>
    <row r="139" spans="1:13" x14ac:dyDescent="0.35">
      <c r="A139" s="339" t="s">
        <v>347</v>
      </c>
      <c r="B139" s="339" t="s">
        <v>31</v>
      </c>
      <c r="C139" s="340">
        <v>2202</v>
      </c>
      <c r="D139" s="1">
        <v>-356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x14ac:dyDescent="0.35">
      <c r="A140" s="339" t="s">
        <v>0</v>
      </c>
      <c r="B140" s="339" t="s">
        <v>0</v>
      </c>
      <c r="C140" s="340">
        <v>2202</v>
      </c>
      <c r="D140" s="2">
        <v>1846</v>
      </c>
      <c r="E140" s="2">
        <v>1846</v>
      </c>
      <c r="F140" s="2">
        <v>1846</v>
      </c>
      <c r="G140" s="2">
        <v>1846</v>
      </c>
      <c r="H140" s="2">
        <v>1846</v>
      </c>
      <c r="I140" s="2">
        <v>1846</v>
      </c>
      <c r="J140" s="2">
        <v>1846</v>
      </c>
      <c r="K140" s="2">
        <v>1846</v>
      </c>
      <c r="L140" s="2">
        <v>1846</v>
      </c>
      <c r="M140" s="2">
        <v>1846</v>
      </c>
    </row>
    <row r="141" spans="1:13" x14ac:dyDescent="0.35">
      <c r="A141" s="339" t="s">
        <v>2811</v>
      </c>
      <c r="B141" s="339" t="s">
        <v>31</v>
      </c>
      <c r="C141" s="340">
        <v>834</v>
      </c>
      <c r="D141" s="1">
        <v>17</v>
      </c>
      <c r="E141" s="1">
        <v>18</v>
      </c>
      <c r="F141" s="1">
        <v>113</v>
      </c>
      <c r="G141" s="1">
        <v>8</v>
      </c>
      <c r="H141" s="1">
        <v>39</v>
      </c>
      <c r="I141" s="1">
        <v>46</v>
      </c>
      <c r="J141" s="1">
        <v>41</v>
      </c>
      <c r="K141" s="1">
        <v>148</v>
      </c>
      <c r="L141" s="1">
        <v>54</v>
      </c>
      <c r="M141" s="1">
        <v>51</v>
      </c>
    </row>
    <row r="142" spans="1:13" x14ac:dyDescent="0.35">
      <c r="A142" s="339" t="s">
        <v>0</v>
      </c>
      <c r="B142" s="339" t="s">
        <v>0</v>
      </c>
      <c r="C142" s="340">
        <v>834</v>
      </c>
      <c r="D142" s="2">
        <v>851</v>
      </c>
      <c r="E142" s="2">
        <v>869</v>
      </c>
      <c r="F142" s="2">
        <v>982</v>
      </c>
      <c r="G142" s="2">
        <v>990</v>
      </c>
      <c r="H142" s="2">
        <v>1029</v>
      </c>
      <c r="I142" s="2">
        <v>1075</v>
      </c>
      <c r="J142" s="2">
        <v>1116</v>
      </c>
      <c r="K142" s="2">
        <v>1264</v>
      </c>
      <c r="L142" s="2">
        <v>1318</v>
      </c>
      <c r="M142" s="2">
        <v>1369</v>
      </c>
    </row>
    <row r="143" spans="1:13" x14ac:dyDescent="0.35">
      <c r="A143" s="339" t="s">
        <v>2845</v>
      </c>
      <c r="B143" s="339" t="s">
        <v>33</v>
      </c>
      <c r="C143" s="340">
        <v>1541</v>
      </c>
      <c r="D143" s="1">
        <v>11</v>
      </c>
      <c r="E143" s="1">
        <v>54</v>
      </c>
      <c r="F143" s="1">
        <v>43</v>
      </c>
      <c r="G143" s="1">
        <v>5</v>
      </c>
      <c r="H143" s="1">
        <v>55</v>
      </c>
      <c r="I143" s="1">
        <v>43</v>
      </c>
      <c r="J143" s="1">
        <v>30</v>
      </c>
      <c r="K143" s="1">
        <v>142</v>
      </c>
      <c r="L143" s="1">
        <v>0</v>
      </c>
      <c r="M143" s="1">
        <v>-78</v>
      </c>
    </row>
    <row r="144" spans="1:13" x14ac:dyDescent="0.35">
      <c r="A144" s="339" t="s">
        <v>0</v>
      </c>
      <c r="B144" s="339" t="s">
        <v>0</v>
      </c>
      <c r="C144" s="340">
        <v>1541</v>
      </c>
      <c r="D144" s="2">
        <v>1552</v>
      </c>
      <c r="E144" s="2">
        <v>1606</v>
      </c>
      <c r="F144" s="2">
        <v>1649</v>
      </c>
      <c r="G144" s="2">
        <v>1654</v>
      </c>
      <c r="H144" s="2">
        <v>1709</v>
      </c>
      <c r="I144" s="2">
        <v>1752</v>
      </c>
      <c r="J144" s="2">
        <v>1782</v>
      </c>
      <c r="K144" s="2">
        <v>1924</v>
      </c>
      <c r="L144" s="2">
        <v>1924</v>
      </c>
      <c r="M144" s="2">
        <v>1846</v>
      </c>
    </row>
    <row r="145" spans="1:13" x14ac:dyDescent="0.35">
      <c r="A145" s="339" t="s">
        <v>348</v>
      </c>
      <c r="B145" s="342" t="s">
        <v>31</v>
      </c>
      <c r="C145" s="340">
        <v>1497</v>
      </c>
      <c r="D145" s="1">
        <v>120</v>
      </c>
      <c r="E145" s="1">
        <v>22</v>
      </c>
      <c r="F145" s="1">
        <v>30</v>
      </c>
      <c r="G145" s="1">
        <v>41</v>
      </c>
      <c r="H145" s="1">
        <v>45</v>
      </c>
      <c r="I145" s="1">
        <v>361</v>
      </c>
      <c r="J145" s="1">
        <v>-270</v>
      </c>
      <c r="K145" s="1">
        <v>0</v>
      </c>
      <c r="L145" s="1">
        <v>0</v>
      </c>
      <c r="M145" s="1">
        <v>0</v>
      </c>
    </row>
    <row r="146" spans="1:13" x14ac:dyDescent="0.35">
      <c r="A146" s="339" t="s">
        <v>0</v>
      </c>
      <c r="B146" s="342" t="s">
        <v>0</v>
      </c>
      <c r="C146" s="340">
        <v>1497</v>
      </c>
      <c r="D146" s="2">
        <v>1617</v>
      </c>
      <c r="E146" s="2">
        <v>1639</v>
      </c>
      <c r="F146" s="2">
        <v>1669</v>
      </c>
      <c r="G146" s="2">
        <v>1710</v>
      </c>
      <c r="H146" s="2">
        <v>1755</v>
      </c>
      <c r="I146" s="2">
        <v>2116</v>
      </c>
      <c r="J146" s="2">
        <v>1846</v>
      </c>
      <c r="K146" s="2">
        <v>1846</v>
      </c>
      <c r="L146" s="2">
        <v>1846</v>
      </c>
      <c r="M146" s="2">
        <v>1846</v>
      </c>
    </row>
    <row r="147" spans="1:13" x14ac:dyDescent="0.35">
      <c r="A147" s="339" t="s">
        <v>47</v>
      </c>
      <c r="B147" s="339" t="s">
        <v>0</v>
      </c>
      <c r="C147" s="341">
        <v>0</v>
      </c>
      <c r="D147" s="1">
        <f>(D123+D125+D127+D129+D131+D133+D135+D137+D139+D141+D143+D145)*(-1)</f>
        <v>0</v>
      </c>
      <c r="E147" s="1">
        <f t="shared" ref="E147:M147" si="3">(E123+E125+E127+E129+E131+E133+E135+E137+E139+E141+E143+E145)*(-1)</f>
        <v>44</v>
      </c>
      <c r="F147" s="1">
        <f t="shared" si="3"/>
        <v>73</v>
      </c>
      <c r="G147" s="1">
        <f t="shared" si="3"/>
        <v>0</v>
      </c>
      <c r="H147" s="1">
        <f t="shared" si="3"/>
        <v>144</v>
      </c>
      <c r="I147" s="1">
        <f t="shared" si="3"/>
        <v>147</v>
      </c>
      <c r="J147" s="1">
        <f t="shared" si="3"/>
        <v>95</v>
      </c>
      <c r="K147" s="1">
        <f t="shared" si="3"/>
        <v>347</v>
      </c>
      <c r="L147" s="1">
        <f t="shared" si="3"/>
        <v>77</v>
      </c>
      <c r="M147" s="1">
        <f t="shared" si="3"/>
        <v>13</v>
      </c>
    </row>
    <row r="148" spans="1:13" x14ac:dyDescent="0.35">
      <c r="A148" s="339" t="s">
        <v>0</v>
      </c>
      <c r="B148" s="339" t="s">
        <v>0</v>
      </c>
      <c r="C148" s="340">
        <v>0</v>
      </c>
      <c r="D148" s="2">
        <v>0</v>
      </c>
      <c r="E148" s="2">
        <v>44</v>
      </c>
      <c r="F148" s="2">
        <v>117</v>
      </c>
      <c r="G148" s="2">
        <v>117</v>
      </c>
      <c r="H148" s="2">
        <v>261</v>
      </c>
      <c r="I148" s="2">
        <v>408</v>
      </c>
      <c r="J148" s="2">
        <v>503</v>
      </c>
      <c r="K148" s="2">
        <v>850</v>
      </c>
      <c r="L148" s="2">
        <v>927</v>
      </c>
      <c r="M148" s="2">
        <v>940</v>
      </c>
    </row>
    <row r="149" spans="1:13" x14ac:dyDescent="0.35">
      <c r="A149" t="s">
        <v>48</v>
      </c>
      <c r="B149" t="s">
        <v>0</v>
      </c>
      <c r="C149" s="2">
        <v>12915</v>
      </c>
      <c r="D149" s="2">
        <v>12915</v>
      </c>
      <c r="E149" s="2">
        <v>12915</v>
      </c>
      <c r="F149" s="2">
        <v>12915</v>
      </c>
      <c r="G149" s="2">
        <v>12915</v>
      </c>
      <c r="H149" s="2">
        <v>12915</v>
      </c>
      <c r="I149" s="2">
        <v>12915</v>
      </c>
      <c r="J149" s="2">
        <v>12915</v>
      </c>
      <c r="K149" s="2">
        <v>12915</v>
      </c>
      <c r="L149" s="2">
        <v>12915</v>
      </c>
      <c r="M149" s="2">
        <v>12915</v>
      </c>
    </row>
    <row r="153" spans="1:13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</row>
    <row r="154" spans="1:13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</row>
    <row r="155" spans="1:13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</row>
    <row r="156" spans="1:13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</row>
    <row r="157" spans="1:13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</row>
    <row r="158" spans="1:13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</row>
    <row r="159" spans="1:13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</row>
    <row r="160" spans="1:13" x14ac:dyDescent="0.35">
      <c r="A160" s="339" t="s">
        <v>59</v>
      </c>
      <c r="B160" s="339" t="s">
        <v>2</v>
      </c>
      <c r="C160" s="339" t="s">
        <v>3</v>
      </c>
      <c r="D160" t="s">
        <v>4</v>
      </c>
      <c r="E160" t="s">
        <v>5</v>
      </c>
      <c r="F160" t="s">
        <v>6</v>
      </c>
      <c r="G160" t="s">
        <v>7</v>
      </c>
      <c r="H160" t="s">
        <v>8</v>
      </c>
      <c r="I160" t="s">
        <v>9</v>
      </c>
      <c r="J160" t="s">
        <v>10</v>
      </c>
      <c r="K160" t="s">
        <v>11</v>
      </c>
    </row>
    <row r="161" spans="1:37" x14ac:dyDescent="0.35">
      <c r="A161" s="339" t="s">
        <v>0</v>
      </c>
      <c r="B161" s="339" t="s">
        <v>0</v>
      </c>
      <c r="C161" s="339" t="s">
        <v>17</v>
      </c>
      <c r="D161" t="s">
        <v>349</v>
      </c>
      <c r="E161" t="s">
        <v>350</v>
      </c>
      <c r="F161" t="s">
        <v>351</v>
      </c>
      <c r="G161" t="s">
        <v>352</v>
      </c>
      <c r="H161" t="s">
        <v>353</v>
      </c>
      <c r="I161" t="s">
        <v>354</v>
      </c>
      <c r="J161" t="s">
        <v>355</v>
      </c>
      <c r="K161" t="s">
        <v>356</v>
      </c>
    </row>
    <row r="162" spans="1:37" x14ac:dyDescent="0.35">
      <c r="A162" s="339" t="s">
        <v>357</v>
      </c>
      <c r="B162" s="339" t="s">
        <v>33</v>
      </c>
      <c r="C162" s="340">
        <v>899</v>
      </c>
      <c r="D162" s="1">
        <v>40</v>
      </c>
      <c r="E162" s="1">
        <v>12</v>
      </c>
      <c r="F162" s="1">
        <v>50</v>
      </c>
      <c r="G162" s="1">
        <v>69</v>
      </c>
      <c r="H162" s="1">
        <v>88</v>
      </c>
      <c r="I162" s="1">
        <v>-1158</v>
      </c>
      <c r="J162" s="1">
        <v>0</v>
      </c>
      <c r="K162" s="1">
        <v>0</v>
      </c>
      <c r="AC162" s="238"/>
      <c r="AD162" s="238"/>
      <c r="AE162" s="227"/>
      <c r="AG162" s="227"/>
      <c r="AH162" s="238"/>
      <c r="AK162" s="227"/>
    </row>
    <row r="163" spans="1:37" x14ac:dyDescent="0.35">
      <c r="A163" s="339" t="s">
        <v>0</v>
      </c>
      <c r="B163" s="339" t="s">
        <v>0</v>
      </c>
      <c r="C163" s="340">
        <v>899</v>
      </c>
      <c r="D163" s="2">
        <v>939</v>
      </c>
      <c r="E163" s="2">
        <v>951</v>
      </c>
      <c r="F163" s="2">
        <v>1001</v>
      </c>
      <c r="G163" s="2">
        <v>1070</v>
      </c>
      <c r="H163" s="2">
        <v>1158</v>
      </c>
      <c r="I163" s="2">
        <v>0</v>
      </c>
      <c r="J163" s="2">
        <v>0</v>
      </c>
      <c r="K163" s="2">
        <v>0</v>
      </c>
    </row>
    <row r="164" spans="1:37" x14ac:dyDescent="0.35">
      <c r="A164" s="339" t="s">
        <v>2852</v>
      </c>
      <c r="B164" s="339" t="s">
        <v>33</v>
      </c>
      <c r="C164" s="340">
        <v>162</v>
      </c>
      <c r="D164" s="1">
        <v>16</v>
      </c>
      <c r="E164" s="1">
        <v>3</v>
      </c>
      <c r="F164" s="1">
        <v>-181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</row>
    <row r="165" spans="1:37" x14ac:dyDescent="0.35">
      <c r="A165" s="339" t="s">
        <v>0</v>
      </c>
      <c r="B165" s="339" t="s">
        <v>0</v>
      </c>
      <c r="C165" s="340">
        <v>162</v>
      </c>
      <c r="D165" s="2">
        <v>178</v>
      </c>
      <c r="E165" s="2">
        <v>181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</row>
    <row r="166" spans="1:37" x14ac:dyDescent="0.35">
      <c r="A166" s="339" t="s">
        <v>358</v>
      </c>
      <c r="B166" s="339" t="s">
        <v>33</v>
      </c>
      <c r="C166" s="340">
        <v>1239</v>
      </c>
      <c r="D166" s="1">
        <v>67</v>
      </c>
      <c r="E166" s="1">
        <v>28</v>
      </c>
      <c r="F166" s="1">
        <v>57</v>
      </c>
      <c r="G166" s="1">
        <v>157</v>
      </c>
      <c r="H166" s="1">
        <v>59</v>
      </c>
      <c r="I166" s="1">
        <v>88</v>
      </c>
      <c r="J166" s="1">
        <v>208</v>
      </c>
      <c r="K166" s="1">
        <v>127</v>
      </c>
    </row>
    <row r="167" spans="1:37" x14ac:dyDescent="0.35">
      <c r="A167" s="339" t="s">
        <v>0</v>
      </c>
      <c r="B167" s="339" t="s">
        <v>0</v>
      </c>
      <c r="C167" s="340">
        <v>1239</v>
      </c>
      <c r="D167" s="2">
        <v>1306</v>
      </c>
      <c r="E167" s="2">
        <v>1334</v>
      </c>
      <c r="F167" s="2">
        <v>1391</v>
      </c>
      <c r="G167" s="2">
        <v>1548</v>
      </c>
      <c r="H167" s="2">
        <v>1607</v>
      </c>
      <c r="I167" s="2">
        <v>1695</v>
      </c>
      <c r="J167" s="2">
        <v>1903</v>
      </c>
      <c r="K167" s="2">
        <v>2030</v>
      </c>
    </row>
    <row r="168" spans="1:37" x14ac:dyDescent="0.35">
      <c r="A168" s="339" t="s">
        <v>359</v>
      </c>
      <c r="B168" s="339" t="s">
        <v>31</v>
      </c>
      <c r="C168" s="340">
        <v>1059</v>
      </c>
      <c r="D168" s="1">
        <v>36</v>
      </c>
      <c r="E168" s="1">
        <v>62</v>
      </c>
      <c r="F168" s="1">
        <v>42</v>
      </c>
      <c r="G168" s="1">
        <v>55</v>
      </c>
      <c r="H168" s="1">
        <v>43</v>
      </c>
      <c r="I168" s="1">
        <v>28</v>
      </c>
      <c r="J168" s="1">
        <v>-1325</v>
      </c>
      <c r="K168" s="1">
        <v>0</v>
      </c>
    </row>
    <row r="169" spans="1:37" x14ac:dyDescent="0.35">
      <c r="A169" s="339" t="s">
        <v>0</v>
      </c>
      <c r="B169" s="339" t="s">
        <v>0</v>
      </c>
      <c r="C169" s="340">
        <v>1059</v>
      </c>
      <c r="D169" s="2">
        <v>1095</v>
      </c>
      <c r="E169" s="2">
        <v>1157</v>
      </c>
      <c r="F169" s="2">
        <v>1199</v>
      </c>
      <c r="G169" s="2">
        <v>1254</v>
      </c>
      <c r="H169" s="2">
        <v>1297</v>
      </c>
      <c r="I169" s="2">
        <v>1325</v>
      </c>
      <c r="J169" s="2">
        <v>0</v>
      </c>
      <c r="K169" s="2">
        <v>0</v>
      </c>
    </row>
    <row r="170" spans="1:37" x14ac:dyDescent="0.35">
      <c r="A170" s="339" t="s">
        <v>2846</v>
      </c>
      <c r="B170" s="339" t="s">
        <v>33</v>
      </c>
      <c r="C170" s="340">
        <v>915</v>
      </c>
      <c r="D170" s="1">
        <v>60</v>
      </c>
      <c r="E170" s="1">
        <v>12</v>
      </c>
      <c r="F170" s="1">
        <v>108</v>
      </c>
      <c r="G170" s="1">
        <v>30</v>
      </c>
      <c r="H170" s="1">
        <v>164</v>
      </c>
      <c r="I170" s="1">
        <v>80</v>
      </c>
      <c r="J170" s="1">
        <v>256</v>
      </c>
      <c r="K170" s="1">
        <v>117</v>
      </c>
    </row>
    <row r="171" spans="1:37" x14ac:dyDescent="0.35">
      <c r="A171" s="339" t="s">
        <v>0</v>
      </c>
      <c r="B171" s="339" t="s">
        <v>0</v>
      </c>
      <c r="C171" s="340">
        <v>915</v>
      </c>
      <c r="D171" s="2">
        <v>975</v>
      </c>
      <c r="E171" s="2">
        <v>987</v>
      </c>
      <c r="F171" s="2">
        <v>1095</v>
      </c>
      <c r="G171" s="2">
        <v>1125</v>
      </c>
      <c r="H171" s="2">
        <v>1289</v>
      </c>
      <c r="I171" s="2">
        <v>1369</v>
      </c>
      <c r="J171" s="2">
        <v>1625</v>
      </c>
      <c r="K171" s="2">
        <v>1742</v>
      </c>
    </row>
    <row r="172" spans="1:37" x14ac:dyDescent="0.35">
      <c r="A172" s="339" t="s">
        <v>2829</v>
      </c>
      <c r="B172" s="339" t="s">
        <v>33</v>
      </c>
      <c r="C172" s="340">
        <v>61</v>
      </c>
      <c r="D172" s="1">
        <v>3</v>
      </c>
      <c r="E172" s="1">
        <v>0</v>
      </c>
      <c r="F172" s="1">
        <v>-64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</row>
    <row r="173" spans="1:37" x14ac:dyDescent="0.35">
      <c r="A173" s="339" t="s">
        <v>0</v>
      </c>
      <c r="B173" s="339" t="s">
        <v>0</v>
      </c>
      <c r="C173" s="340">
        <v>61</v>
      </c>
      <c r="D173" s="2">
        <v>64</v>
      </c>
      <c r="E173" s="2">
        <v>64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</row>
    <row r="174" spans="1:37" x14ac:dyDescent="0.35">
      <c r="A174" s="339" t="s">
        <v>360</v>
      </c>
      <c r="B174" s="339" t="s">
        <v>33</v>
      </c>
      <c r="C174" s="340">
        <v>2624</v>
      </c>
      <c r="D174" s="1">
        <v>0</v>
      </c>
      <c r="E174" s="1">
        <v>-266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</row>
    <row r="175" spans="1:37" x14ac:dyDescent="0.35">
      <c r="A175" s="339" t="s">
        <v>0</v>
      </c>
      <c r="B175" s="339" t="s">
        <v>0</v>
      </c>
      <c r="C175" s="340">
        <v>2624</v>
      </c>
      <c r="D175" s="2">
        <v>2624</v>
      </c>
      <c r="E175" s="2">
        <v>2358</v>
      </c>
      <c r="F175" s="2">
        <v>2358</v>
      </c>
      <c r="G175" s="2">
        <v>2358</v>
      </c>
      <c r="H175" s="2">
        <v>2358</v>
      </c>
      <c r="I175" s="2">
        <v>2358</v>
      </c>
      <c r="J175" s="2">
        <v>2358</v>
      </c>
      <c r="K175" s="2">
        <v>2358</v>
      </c>
    </row>
    <row r="176" spans="1:37" x14ac:dyDescent="0.35">
      <c r="A176" s="339" t="s">
        <v>361</v>
      </c>
      <c r="B176" s="339" t="s">
        <v>31</v>
      </c>
      <c r="C176" s="340">
        <v>1891</v>
      </c>
      <c r="D176" s="1">
        <v>41</v>
      </c>
      <c r="E176" s="1">
        <v>31</v>
      </c>
      <c r="F176" s="1">
        <v>28</v>
      </c>
      <c r="G176" s="1">
        <v>140</v>
      </c>
      <c r="H176" s="1">
        <v>114</v>
      </c>
      <c r="I176" s="1">
        <v>83</v>
      </c>
      <c r="J176" s="1">
        <v>467</v>
      </c>
      <c r="K176" s="1">
        <v>-437</v>
      </c>
    </row>
    <row r="177" spans="1:11" x14ac:dyDescent="0.35">
      <c r="A177" s="339" t="s">
        <v>0</v>
      </c>
      <c r="B177" s="339" t="s">
        <v>0</v>
      </c>
      <c r="C177" s="340">
        <v>1891</v>
      </c>
      <c r="D177" s="2">
        <v>1932</v>
      </c>
      <c r="E177" s="2">
        <v>1963</v>
      </c>
      <c r="F177" s="2">
        <v>1991</v>
      </c>
      <c r="G177" s="2">
        <v>2131</v>
      </c>
      <c r="H177" s="2">
        <v>2245</v>
      </c>
      <c r="I177" s="2">
        <v>2328</v>
      </c>
      <c r="J177" s="2">
        <v>2795</v>
      </c>
      <c r="K177" s="2">
        <v>2358</v>
      </c>
    </row>
    <row r="178" spans="1:11" x14ac:dyDescent="0.35">
      <c r="A178" s="339" t="s">
        <v>362</v>
      </c>
      <c r="B178" s="339" t="s">
        <v>33</v>
      </c>
      <c r="C178" s="340">
        <v>725</v>
      </c>
      <c r="D178" s="1">
        <v>18</v>
      </c>
      <c r="E178" s="1">
        <v>14</v>
      </c>
      <c r="F178" s="1">
        <v>48</v>
      </c>
      <c r="G178" s="1">
        <v>48</v>
      </c>
      <c r="H178" s="1">
        <v>-853</v>
      </c>
      <c r="I178" s="1">
        <v>0</v>
      </c>
      <c r="J178" s="1">
        <v>0</v>
      </c>
      <c r="K178" s="1">
        <v>0</v>
      </c>
    </row>
    <row r="179" spans="1:11" x14ac:dyDescent="0.35">
      <c r="A179" s="339" t="s">
        <v>0</v>
      </c>
      <c r="B179" s="339" t="s">
        <v>0</v>
      </c>
      <c r="C179" s="340">
        <v>725</v>
      </c>
      <c r="D179" s="2">
        <v>743</v>
      </c>
      <c r="E179" s="2">
        <v>757</v>
      </c>
      <c r="F179" s="2">
        <v>805</v>
      </c>
      <c r="G179" s="2">
        <v>853</v>
      </c>
      <c r="H179" s="2">
        <v>0</v>
      </c>
      <c r="I179" s="2">
        <v>0</v>
      </c>
      <c r="J179" s="2">
        <v>0</v>
      </c>
      <c r="K179" s="2">
        <v>0</v>
      </c>
    </row>
    <row r="180" spans="1:11" x14ac:dyDescent="0.35">
      <c r="A180" s="339" t="s">
        <v>2830</v>
      </c>
      <c r="B180" s="339" t="s">
        <v>33</v>
      </c>
      <c r="C180" s="340">
        <v>937</v>
      </c>
      <c r="D180" s="1">
        <v>88</v>
      </c>
      <c r="E180" s="1">
        <v>18</v>
      </c>
      <c r="F180" s="1">
        <v>52</v>
      </c>
      <c r="G180" s="1">
        <v>97</v>
      </c>
      <c r="H180" s="1">
        <v>89</v>
      </c>
      <c r="I180" s="1">
        <v>367</v>
      </c>
      <c r="J180" s="1">
        <v>94</v>
      </c>
      <c r="K180" s="1">
        <v>42</v>
      </c>
    </row>
    <row r="181" spans="1:11" x14ac:dyDescent="0.35">
      <c r="A181" s="339" t="s">
        <v>0</v>
      </c>
      <c r="B181" s="339" t="s">
        <v>0</v>
      </c>
      <c r="C181" s="340">
        <v>937</v>
      </c>
      <c r="D181" s="2">
        <v>1025</v>
      </c>
      <c r="E181" s="2">
        <v>1043</v>
      </c>
      <c r="F181" s="2">
        <v>1095</v>
      </c>
      <c r="G181" s="2">
        <v>1192</v>
      </c>
      <c r="H181" s="2">
        <v>1281</v>
      </c>
      <c r="I181" s="2">
        <v>1648</v>
      </c>
      <c r="J181" s="2">
        <v>1742</v>
      </c>
      <c r="K181" s="2">
        <v>1784</v>
      </c>
    </row>
    <row r="182" spans="1:11" x14ac:dyDescent="0.35">
      <c r="A182" s="339" t="s">
        <v>363</v>
      </c>
      <c r="B182" s="339" t="s">
        <v>33</v>
      </c>
      <c r="C182" s="340">
        <v>2150</v>
      </c>
      <c r="D182" s="1">
        <v>114</v>
      </c>
      <c r="E182" s="1">
        <v>69</v>
      </c>
      <c r="F182" s="1">
        <v>49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</row>
    <row r="183" spans="1:11" x14ac:dyDescent="0.35">
      <c r="A183" s="339" t="s">
        <v>0</v>
      </c>
      <c r="B183" s="339" t="s">
        <v>0</v>
      </c>
      <c r="C183" s="340">
        <v>2150</v>
      </c>
      <c r="D183" s="2">
        <v>2264</v>
      </c>
      <c r="E183" s="2">
        <v>2333</v>
      </c>
      <c r="F183" s="2">
        <v>2382</v>
      </c>
      <c r="G183" s="2">
        <v>2382</v>
      </c>
      <c r="H183" s="2">
        <v>2382</v>
      </c>
      <c r="I183" s="2">
        <v>2382</v>
      </c>
      <c r="J183" s="2">
        <v>2382</v>
      </c>
      <c r="K183" s="2">
        <v>2382</v>
      </c>
    </row>
    <row r="184" spans="1:11" x14ac:dyDescent="0.35">
      <c r="A184" s="339" t="s">
        <v>2831</v>
      </c>
      <c r="B184" s="339" t="s">
        <v>33</v>
      </c>
      <c r="C184" s="340">
        <v>2920</v>
      </c>
      <c r="D184" s="1">
        <v>-562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</row>
    <row r="185" spans="1:11" x14ac:dyDescent="0.35">
      <c r="A185" s="339" t="s">
        <v>0</v>
      </c>
      <c r="B185" s="339" t="s">
        <v>0</v>
      </c>
      <c r="C185" s="340">
        <v>2920</v>
      </c>
      <c r="D185" s="2">
        <v>2358</v>
      </c>
      <c r="E185" s="2">
        <v>2358</v>
      </c>
      <c r="F185" s="2">
        <v>2358</v>
      </c>
      <c r="G185" s="2">
        <v>2358</v>
      </c>
      <c r="H185" s="2">
        <v>2358</v>
      </c>
      <c r="I185" s="2">
        <v>2358</v>
      </c>
      <c r="J185" s="2">
        <v>2358</v>
      </c>
      <c r="K185" s="2">
        <v>2358</v>
      </c>
    </row>
    <row r="186" spans="1:11" x14ac:dyDescent="0.35">
      <c r="A186" s="339" t="s">
        <v>2832</v>
      </c>
      <c r="B186" s="339" t="s">
        <v>33</v>
      </c>
      <c r="C186" s="340">
        <v>628</v>
      </c>
      <c r="D186" s="1">
        <v>59</v>
      </c>
      <c r="E186" s="1">
        <v>7</v>
      </c>
      <c r="F186" s="1">
        <v>39</v>
      </c>
      <c r="G186" s="1">
        <v>-733</v>
      </c>
      <c r="H186" s="1">
        <v>0</v>
      </c>
      <c r="I186" s="1">
        <v>0</v>
      </c>
      <c r="J186" s="1">
        <v>0</v>
      </c>
      <c r="K186" s="1">
        <v>0</v>
      </c>
    </row>
    <row r="187" spans="1:11" x14ac:dyDescent="0.35">
      <c r="A187" s="339" t="s">
        <v>0</v>
      </c>
      <c r="B187" s="339" t="s">
        <v>0</v>
      </c>
      <c r="C187" s="340">
        <v>628</v>
      </c>
      <c r="D187" s="2">
        <v>687</v>
      </c>
      <c r="E187" s="2">
        <v>694</v>
      </c>
      <c r="F187" s="2">
        <v>733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</row>
    <row r="188" spans="1:11" x14ac:dyDescent="0.35">
      <c r="A188" s="339" t="s">
        <v>2812</v>
      </c>
      <c r="B188" s="339" t="s">
        <v>33</v>
      </c>
      <c r="C188" s="340">
        <v>189</v>
      </c>
      <c r="D188" s="1">
        <v>8</v>
      </c>
      <c r="E188" s="1">
        <v>2</v>
      </c>
      <c r="F188" s="1">
        <v>-199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</row>
    <row r="189" spans="1:11" x14ac:dyDescent="0.35">
      <c r="A189" s="339" t="s">
        <v>0</v>
      </c>
      <c r="B189" s="339" t="s">
        <v>0</v>
      </c>
      <c r="C189" s="340">
        <v>189</v>
      </c>
      <c r="D189" s="2">
        <v>197</v>
      </c>
      <c r="E189" s="2">
        <v>199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</row>
    <row r="190" spans="1:11" x14ac:dyDescent="0.35">
      <c r="A190" s="339" t="s">
        <v>2833</v>
      </c>
      <c r="B190" s="339" t="s">
        <v>33</v>
      </c>
      <c r="C190" s="340">
        <v>102</v>
      </c>
      <c r="D190" s="1">
        <v>12</v>
      </c>
      <c r="E190" s="1">
        <v>8</v>
      </c>
      <c r="F190" s="1">
        <v>-122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</row>
    <row r="191" spans="1:11" x14ac:dyDescent="0.35">
      <c r="A191" s="339" t="s">
        <v>0</v>
      </c>
      <c r="B191" s="339" t="s">
        <v>0</v>
      </c>
      <c r="C191" s="340">
        <v>102</v>
      </c>
      <c r="D191" s="2">
        <v>114</v>
      </c>
      <c r="E191" s="2">
        <v>122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</row>
    <row r="192" spans="1:11" x14ac:dyDescent="0.35">
      <c r="A192" s="339" t="s">
        <v>47</v>
      </c>
      <c r="B192" s="339" t="s">
        <v>0</v>
      </c>
      <c r="C192" s="341">
        <v>0</v>
      </c>
      <c r="D192" s="1">
        <f>(D162+D164+D166+D168+D170+D172+D174+D176+D178+D180+D182+D184+D186+D188+D190)*(-1)</f>
        <v>0</v>
      </c>
      <c r="E192" s="1">
        <f t="shared" ref="E192:K192" si="4">(E162+E164+E166+E168+E170+E172+E174+E176+E178+E180+E182+E184+E186+E188+E190)*(-1)</f>
        <v>0</v>
      </c>
      <c r="F192" s="1">
        <f>(F162+F164+F166+F168+F170+F172+F174+F176+F178+F180+F182+F184+F186+F188+F190)*(-1)</f>
        <v>93</v>
      </c>
      <c r="G192" s="1">
        <f t="shared" si="4"/>
        <v>137</v>
      </c>
      <c r="H192" s="1">
        <f t="shared" si="4"/>
        <v>296</v>
      </c>
      <c r="I192" s="1">
        <f t="shared" si="4"/>
        <v>512</v>
      </c>
      <c r="J192" s="1">
        <f t="shared" si="4"/>
        <v>300</v>
      </c>
      <c r="K192" s="1">
        <f t="shared" si="4"/>
        <v>151</v>
      </c>
    </row>
    <row r="193" spans="1:37" x14ac:dyDescent="0.35">
      <c r="A193" s="339" t="s">
        <v>0</v>
      </c>
      <c r="B193" s="339" t="s">
        <v>0</v>
      </c>
      <c r="C193" s="340">
        <v>0</v>
      </c>
      <c r="D193" s="2">
        <v>0</v>
      </c>
      <c r="E193" s="2">
        <v>0</v>
      </c>
      <c r="F193" s="2">
        <v>93</v>
      </c>
      <c r="G193" s="2">
        <v>230</v>
      </c>
      <c r="H193" s="2">
        <v>526</v>
      </c>
      <c r="I193" s="2">
        <v>1038</v>
      </c>
      <c r="J193" s="2">
        <v>1338</v>
      </c>
      <c r="K193" s="2">
        <v>1489</v>
      </c>
    </row>
    <row r="194" spans="1:37" x14ac:dyDescent="0.35">
      <c r="A194" t="s">
        <v>48</v>
      </c>
      <c r="B194" t="s">
        <v>0</v>
      </c>
      <c r="C194" s="2">
        <v>16501</v>
      </c>
      <c r="D194" s="2">
        <v>16501</v>
      </c>
      <c r="E194" s="2">
        <v>16501</v>
      </c>
      <c r="F194" s="2">
        <v>16501</v>
      </c>
      <c r="G194" s="2">
        <v>16501</v>
      </c>
      <c r="H194" s="2">
        <v>16501</v>
      </c>
      <c r="I194" s="2">
        <v>16501</v>
      </c>
      <c r="J194" s="2">
        <v>16501</v>
      </c>
      <c r="K194" s="2">
        <v>16501</v>
      </c>
    </row>
    <row r="198" spans="1:37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</row>
    <row r="203" spans="1:37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</row>
    <row r="204" spans="1:3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</row>
    <row r="205" spans="1:37" x14ac:dyDescent="0.35">
      <c r="A205" s="339" t="s">
        <v>317</v>
      </c>
      <c r="B205" s="339" t="s">
        <v>2</v>
      </c>
      <c r="C205" s="339" t="s">
        <v>3</v>
      </c>
      <c r="D205" t="s">
        <v>4</v>
      </c>
      <c r="E205" t="s">
        <v>5</v>
      </c>
      <c r="F205" t="s">
        <v>6</v>
      </c>
      <c r="G205" t="s">
        <v>7</v>
      </c>
      <c r="H205" t="s">
        <v>8</v>
      </c>
      <c r="I205" t="s">
        <v>9</v>
      </c>
      <c r="J205" t="s">
        <v>10</v>
      </c>
    </row>
    <row r="206" spans="1:37" x14ac:dyDescent="0.35">
      <c r="A206" s="339" t="s">
        <v>0</v>
      </c>
      <c r="B206" s="339" t="s">
        <v>0</v>
      </c>
      <c r="C206" s="339" t="s">
        <v>17</v>
      </c>
      <c r="D206" t="s">
        <v>364</v>
      </c>
      <c r="E206" t="s">
        <v>365</v>
      </c>
      <c r="F206" t="s">
        <v>366</v>
      </c>
      <c r="G206" t="s">
        <v>367</v>
      </c>
      <c r="H206" t="s">
        <v>368</v>
      </c>
      <c r="I206" t="s">
        <v>369</v>
      </c>
      <c r="J206" t="s">
        <v>370</v>
      </c>
      <c r="AC206" s="238"/>
      <c r="AD206" s="238"/>
      <c r="AE206" s="227"/>
      <c r="AG206" s="227"/>
      <c r="AH206" s="238"/>
      <c r="AK206" s="227"/>
    </row>
    <row r="207" spans="1:37" x14ac:dyDescent="0.35">
      <c r="A207" s="339" t="s">
        <v>2813</v>
      </c>
      <c r="B207" s="339" t="s">
        <v>33</v>
      </c>
      <c r="C207" s="340">
        <v>154</v>
      </c>
      <c r="D207" s="1">
        <v>4</v>
      </c>
      <c r="E207" s="1">
        <v>1</v>
      </c>
      <c r="F207" s="1">
        <v>-159</v>
      </c>
      <c r="G207" s="1">
        <v>0</v>
      </c>
      <c r="H207" s="1">
        <v>0</v>
      </c>
      <c r="I207" s="1">
        <v>0</v>
      </c>
      <c r="J207" s="1">
        <v>0</v>
      </c>
    </row>
    <row r="208" spans="1:37" x14ac:dyDescent="0.35">
      <c r="A208" s="339" t="s">
        <v>0</v>
      </c>
      <c r="B208" s="339" t="s">
        <v>0</v>
      </c>
      <c r="C208" s="340">
        <v>154</v>
      </c>
      <c r="D208" s="2">
        <v>158</v>
      </c>
      <c r="E208" s="2">
        <v>159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</row>
    <row r="209" spans="1:10" x14ac:dyDescent="0.35">
      <c r="A209" s="339" t="s">
        <v>2834</v>
      </c>
      <c r="B209" s="339" t="s">
        <v>33</v>
      </c>
      <c r="C209" s="340">
        <v>509</v>
      </c>
      <c r="D209" s="1">
        <v>72</v>
      </c>
      <c r="E209" s="1">
        <v>5</v>
      </c>
      <c r="F209" s="1">
        <v>10</v>
      </c>
      <c r="G209" s="1">
        <v>85</v>
      </c>
      <c r="H209" s="1">
        <v>43</v>
      </c>
      <c r="I209" s="1">
        <v>-724</v>
      </c>
      <c r="J209" s="1">
        <v>0</v>
      </c>
    </row>
    <row r="210" spans="1:10" x14ac:dyDescent="0.35">
      <c r="A210" s="339" t="s">
        <v>0</v>
      </c>
      <c r="B210" s="339" t="s">
        <v>0</v>
      </c>
      <c r="C210" s="340">
        <v>509</v>
      </c>
      <c r="D210" s="2">
        <v>581</v>
      </c>
      <c r="E210" s="2">
        <v>586</v>
      </c>
      <c r="F210" s="2">
        <v>596</v>
      </c>
      <c r="G210" s="2">
        <v>681</v>
      </c>
      <c r="H210" s="2">
        <v>724</v>
      </c>
      <c r="I210" s="2">
        <v>0</v>
      </c>
      <c r="J210" s="2">
        <v>0</v>
      </c>
    </row>
    <row r="211" spans="1:10" x14ac:dyDescent="0.35">
      <c r="A211" s="339" t="s">
        <v>371</v>
      </c>
      <c r="B211" s="339" t="s">
        <v>33</v>
      </c>
      <c r="C211" s="340">
        <v>1200</v>
      </c>
      <c r="D211" s="1">
        <v>196</v>
      </c>
      <c r="E211" s="1">
        <v>13</v>
      </c>
      <c r="F211" s="1">
        <v>25</v>
      </c>
      <c r="G211" s="1">
        <v>69</v>
      </c>
      <c r="H211" s="1">
        <v>129</v>
      </c>
      <c r="I211" s="1">
        <v>73</v>
      </c>
      <c r="J211" s="1">
        <v>150</v>
      </c>
    </row>
    <row r="212" spans="1:10" x14ac:dyDescent="0.35">
      <c r="A212" s="339" t="s">
        <v>0</v>
      </c>
      <c r="B212" s="339" t="s">
        <v>0</v>
      </c>
      <c r="C212" s="340">
        <v>1200</v>
      </c>
      <c r="D212" s="2">
        <v>1396</v>
      </c>
      <c r="E212" s="2">
        <v>1409</v>
      </c>
      <c r="F212" s="2">
        <v>1434</v>
      </c>
      <c r="G212" s="2">
        <v>1503</v>
      </c>
      <c r="H212" s="2">
        <v>1632</v>
      </c>
      <c r="I212" s="2">
        <v>1705</v>
      </c>
      <c r="J212" s="2">
        <v>1855</v>
      </c>
    </row>
    <row r="213" spans="1:10" x14ac:dyDescent="0.35">
      <c r="A213" s="339" t="s">
        <v>2819</v>
      </c>
      <c r="B213" s="339" t="s">
        <v>31</v>
      </c>
      <c r="C213" s="340">
        <v>953</v>
      </c>
      <c r="D213" s="1">
        <v>81</v>
      </c>
      <c r="E213" s="1">
        <v>18</v>
      </c>
      <c r="F213" s="1">
        <v>13</v>
      </c>
      <c r="G213" s="1">
        <v>76</v>
      </c>
      <c r="H213" s="1">
        <v>86</v>
      </c>
      <c r="I213" s="1">
        <v>258</v>
      </c>
      <c r="J213" s="1">
        <v>309</v>
      </c>
    </row>
    <row r="214" spans="1:10" x14ac:dyDescent="0.35">
      <c r="A214" s="339" t="s">
        <v>0</v>
      </c>
      <c r="B214" s="339" t="s">
        <v>0</v>
      </c>
      <c r="C214" s="340">
        <v>953</v>
      </c>
      <c r="D214" s="2">
        <v>1034</v>
      </c>
      <c r="E214" s="2">
        <v>1052</v>
      </c>
      <c r="F214" s="2">
        <v>1065</v>
      </c>
      <c r="G214" s="2">
        <v>1141</v>
      </c>
      <c r="H214" s="2">
        <v>1227</v>
      </c>
      <c r="I214" s="2">
        <v>1485</v>
      </c>
      <c r="J214" s="2">
        <v>1794</v>
      </c>
    </row>
    <row r="215" spans="1:10" x14ac:dyDescent="0.35">
      <c r="A215" s="339" t="s">
        <v>372</v>
      </c>
      <c r="B215" s="339" t="s">
        <v>33</v>
      </c>
      <c r="C215" s="340">
        <v>3030</v>
      </c>
      <c r="D215" s="1">
        <v>-746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</row>
    <row r="216" spans="1:10" x14ac:dyDescent="0.35">
      <c r="A216" s="339" t="s">
        <v>0</v>
      </c>
      <c r="B216" s="339" t="s">
        <v>0</v>
      </c>
      <c r="C216" s="340">
        <v>3030</v>
      </c>
      <c r="D216" s="2">
        <v>2284</v>
      </c>
      <c r="E216" s="2">
        <v>2284</v>
      </c>
      <c r="F216" s="2">
        <v>2284</v>
      </c>
      <c r="G216" s="2">
        <v>2284</v>
      </c>
      <c r="H216" s="2">
        <v>2284</v>
      </c>
      <c r="I216" s="2">
        <v>2284</v>
      </c>
      <c r="J216" s="2">
        <v>2284</v>
      </c>
    </row>
    <row r="217" spans="1:10" x14ac:dyDescent="0.35">
      <c r="A217" s="339" t="s">
        <v>373</v>
      </c>
      <c r="B217" s="339" t="s">
        <v>31</v>
      </c>
      <c r="C217" s="340">
        <v>2037</v>
      </c>
      <c r="D217" s="1">
        <v>195</v>
      </c>
      <c r="E217" s="1">
        <v>32</v>
      </c>
      <c r="F217" s="1">
        <v>28</v>
      </c>
      <c r="G217" s="1">
        <v>0</v>
      </c>
      <c r="H217" s="1">
        <v>0</v>
      </c>
      <c r="I217" s="1">
        <v>0</v>
      </c>
      <c r="J217" s="1">
        <v>0</v>
      </c>
    </row>
    <row r="218" spans="1:10" x14ac:dyDescent="0.35">
      <c r="A218" s="339" t="s">
        <v>0</v>
      </c>
      <c r="B218" s="339" t="s">
        <v>0</v>
      </c>
      <c r="C218" s="340">
        <v>2037</v>
      </c>
      <c r="D218" s="2">
        <v>2232</v>
      </c>
      <c r="E218" s="2">
        <v>2264</v>
      </c>
      <c r="F218" s="2">
        <v>2292</v>
      </c>
      <c r="G218" s="2">
        <v>2292</v>
      </c>
      <c r="H218" s="2">
        <v>2292</v>
      </c>
      <c r="I218" s="2">
        <v>2292</v>
      </c>
      <c r="J218" s="2">
        <v>2292</v>
      </c>
    </row>
    <row r="219" spans="1:10" x14ac:dyDescent="0.35">
      <c r="A219" s="339" t="s">
        <v>2853</v>
      </c>
      <c r="B219" s="339" t="s">
        <v>33</v>
      </c>
      <c r="C219" s="340">
        <v>398</v>
      </c>
      <c r="D219" s="1">
        <v>6</v>
      </c>
      <c r="E219" s="1">
        <v>0</v>
      </c>
      <c r="F219" s="1">
        <v>3</v>
      </c>
      <c r="G219" s="1">
        <v>-407</v>
      </c>
      <c r="H219" s="1">
        <v>0</v>
      </c>
      <c r="I219" s="1">
        <v>0</v>
      </c>
      <c r="J219" s="1">
        <v>0</v>
      </c>
    </row>
    <row r="220" spans="1:10" x14ac:dyDescent="0.35">
      <c r="A220" s="339" t="s">
        <v>0</v>
      </c>
      <c r="B220" s="339" t="s">
        <v>0</v>
      </c>
      <c r="C220" s="340">
        <v>398</v>
      </c>
      <c r="D220" s="2">
        <v>404</v>
      </c>
      <c r="E220" s="2">
        <v>404</v>
      </c>
      <c r="F220" s="2">
        <v>407</v>
      </c>
      <c r="G220" s="2">
        <v>0</v>
      </c>
      <c r="H220" s="2">
        <v>0</v>
      </c>
      <c r="I220" s="2">
        <v>0</v>
      </c>
      <c r="J220" s="2">
        <v>0</v>
      </c>
    </row>
    <row r="221" spans="1:10" x14ac:dyDescent="0.35">
      <c r="A221" s="339" t="s">
        <v>374</v>
      </c>
      <c r="B221" s="339" t="s">
        <v>31</v>
      </c>
      <c r="C221" s="340">
        <v>536</v>
      </c>
      <c r="D221" s="1">
        <v>14</v>
      </c>
      <c r="E221" s="1">
        <v>2</v>
      </c>
      <c r="F221" s="1">
        <v>13</v>
      </c>
      <c r="G221" s="1">
        <v>34</v>
      </c>
      <c r="H221" s="1">
        <v>137</v>
      </c>
      <c r="I221" s="1">
        <v>76</v>
      </c>
      <c r="J221" s="1">
        <v>-812</v>
      </c>
    </row>
    <row r="222" spans="1:10" x14ac:dyDescent="0.35">
      <c r="A222" s="339" t="s">
        <v>0</v>
      </c>
      <c r="B222" s="339" t="s">
        <v>0</v>
      </c>
      <c r="C222" s="340">
        <v>536</v>
      </c>
      <c r="D222" s="2">
        <v>550</v>
      </c>
      <c r="E222" s="2">
        <v>552</v>
      </c>
      <c r="F222" s="2">
        <v>565</v>
      </c>
      <c r="G222" s="2">
        <v>599</v>
      </c>
      <c r="H222" s="2">
        <v>736</v>
      </c>
      <c r="I222" s="2">
        <v>812</v>
      </c>
      <c r="J222" s="2">
        <v>0</v>
      </c>
    </row>
    <row r="223" spans="1:10" x14ac:dyDescent="0.35">
      <c r="A223" s="339" t="s">
        <v>375</v>
      </c>
      <c r="B223" s="339" t="s">
        <v>33</v>
      </c>
      <c r="C223" s="340">
        <v>2185</v>
      </c>
      <c r="D223" s="1">
        <v>171</v>
      </c>
      <c r="E223" s="1">
        <v>-72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</row>
    <row r="224" spans="1:10" x14ac:dyDescent="0.35">
      <c r="A224" s="339" t="s">
        <v>0</v>
      </c>
      <c r="B224" s="339" t="s">
        <v>0</v>
      </c>
      <c r="C224" s="340">
        <v>2185</v>
      </c>
      <c r="D224" s="2">
        <v>2356</v>
      </c>
      <c r="E224" s="2">
        <v>2284</v>
      </c>
      <c r="F224" s="2">
        <v>2284</v>
      </c>
      <c r="G224" s="2">
        <v>2284</v>
      </c>
      <c r="H224" s="2">
        <v>2284</v>
      </c>
      <c r="I224" s="2">
        <v>2284</v>
      </c>
      <c r="J224" s="2">
        <v>2284</v>
      </c>
    </row>
    <row r="225" spans="1:10" x14ac:dyDescent="0.35">
      <c r="A225" s="339" t="s">
        <v>376</v>
      </c>
      <c r="B225" s="339" t="s">
        <v>33</v>
      </c>
      <c r="C225" s="340">
        <v>416</v>
      </c>
      <c r="D225" s="1">
        <v>7</v>
      </c>
      <c r="E225" s="1">
        <v>1</v>
      </c>
      <c r="F225" s="1">
        <v>53</v>
      </c>
      <c r="G225" s="1">
        <v>53</v>
      </c>
      <c r="H225" s="1">
        <v>-530</v>
      </c>
      <c r="I225" s="1">
        <v>0</v>
      </c>
      <c r="J225" s="1">
        <v>0</v>
      </c>
    </row>
    <row r="226" spans="1:10" x14ac:dyDescent="0.35">
      <c r="A226" s="339" t="s">
        <v>0</v>
      </c>
      <c r="B226" s="339" t="s">
        <v>0</v>
      </c>
      <c r="C226" s="340">
        <v>416</v>
      </c>
      <c r="D226" s="2">
        <v>423</v>
      </c>
      <c r="E226" s="2">
        <v>424</v>
      </c>
      <c r="F226" s="2">
        <v>477</v>
      </c>
      <c r="G226" s="2">
        <v>530</v>
      </c>
      <c r="H226" s="2">
        <v>0</v>
      </c>
      <c r="I226" s="2">
        <v>0</v>
      </c>
      <c r="J226" s="2">
        <v>0</v>
      </c>
    </row>
    <row r="227" spans="1:10" x14ac:dyDescent="0.35">
      <c r="A227" s="339" t="s">
        <v>47</v>
      </c>
      <c r="B227" s="339" t="s">
        <v>0</v>
      </c>
      <c r="C227" s="341">
        <v>0</v>
      </c>
      <c r="D227" s="1">
        <f>(D207+D209+D211+D213+D215+D217+D219+D221+D223+D225)*(-1)</f>
        <v>0</v>
      </c>
      <c r="E227" s="1">
        <f t="shared" ref="E227:J227" si="5">(E207+E209+E211+E213+E215+E217+E219+E221+E223+E225)*(-1)</f>
        <v>0</v>
      </c>
      <c r="F227" s="1">
        <f t="shared" si="5"/>
        <v>14</v>
      </c>
      <c r="G227" s="1">
        <f t="shared" si="5"/>
        <v>90</v>
      </c>
      <c r="H227" s="1">
        <f t="shared" si="5"/>
        <v>135</v>
      </c>
      <c r="I227" s="1">
        <f t="shared" si="5"/>
        <v>317</v>
      </c>
      <c r="J227" s="1">
        <f t="shared" si="5"/>
        <v>353</v>
      </c>
    </row>
    <row r="228" spans="1:10" x14ac:dyDescent="0.35">
      <c r="A228" s="339" t="s">
        <v>0</v>
      </c>
      <c r="B228" s="339" t="s">
        <v>0</v>
      </c>
      <c r="C228" s="340">
        <v>0</v>
      </c>
      <c r="D228" s="2">
        <v>0</v>
      </c>
      <c r="E228" s="2">
        <v>0</v>
      </c>
      <c r="F228" s="2">
        <v>14</v>
      </c>
      <c r="G228" s="2">
        <v>104</v>
      </c>
      <c r="H228" s="2">
        <v>239</v>
      </c>
      <c r="I228" s="2">
        <v>556</v>
      </c>
      <c r="J228" s="2">
        <v>909</v>
      </c>
    </row>
    <row r="229" spans="1:10" x14ac:dyDescent="0.35">
      <c r="A229" t="s">
        <v>48</v>
      </c>
      <c r="B229" t="s">
        <v>0</v>
      </c>
      <c r="C229" s="2">
        <v>11418</v>
      </c>
      <c r="D229" s="2">
        <v>11418</v>
      </c>
      <c r="E229" s="2">
        <v>11418</v>
      </c>
      <c r="F229" s="2">
        <v>11418</v>
      </c>
      <c r="G229" s="2">
        <v>11418</v>
      </c>
      <c r="H229" s="2">
        <v>11418</v>
      </c>
      <c r="I229" s="2">
        <v>11418</v>
      </c>
      <c r="J229" s="2">
        <v>11418</v>
      </c>
    </row>
    <row r="233" spans="1:10" x14ac:dyDescent="0.35">
      <c r="A233" t="s">
        <v>0</v>
      </c>
      <c r="B233" t="s">
        <v>0</v>
      </c>
      <c r="C233" t="s">
        <v>0</v>
      </c>
      <c r="D233" t="s">
        <v>0</v>
      </c>
      <c r="E233" t="s">
        <v>0</v>
      </c>
      <c r="F233" t="s">
        <v>0</v>
      </c>
      <c r="G233" t="s">
        <v>0</v>
      </c>
      <c r="H233" t="s">
        <v>0</v>
      </c>
    </row>
    <row r="234" spans="1:10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</row>
    <row r="235" spans="1:10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</row>
    <row r="236" spans="1:10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</row>
    <row r="237" spans="1:10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</row>
    <row r="238" spans="1:10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</row>
    <row r="239" spans="1:10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</row>
    <row r="240" spans="1:10" x14ac:dyDescent="0.35">
      <c r="A240" s="339" t="s">
        <v>317</v>
      </c>
      <c r="B240" s="339" t="s">
        <v>2</v>
      </c>
      <c r="C240" s="339" t="s">
        <v>3</v>
      </c>
      <c r="D240" t="s">
        <v>4</v>
      </c>
      <c r="E240" t="s">
        <v>5</v>
      </c>
      <c r="F240" t="s">
        <v>6</v>
      </c>
      <c r="G240" t="s">
        <v>7</v>
      </c>
      <c r="H240" t="s">
        <v>8</v>
      </c>
    </row>
    <row r="241" spans="1:37" x14ac:dyDescent="0.35">
      <c r="A241" s="339" t="s">
        <v>0</v>
      </c>
      <c r="B241" s="339" t="s">
        <v>0</v>
      </c>
      <c r="C241" s="339" t="s">
        <v>17</v>
      </c>
      <c r="D241" t="s">
        <v>377</v>
      </c>
      <c r="E241" t="s">
        <v>378</v>
      </c>
      <c r="F241" t="s">
        <v>379</v>
      </c>
      <c r="G241" t="s">
        <v>380</v>
      </c>
      <c r="H241" t="s">
        <v>381</v>
      </c>
    </row>
    <row r="242" spans="1:37" x14ac:dyDescent="0.35">
      <c r="A242" s="339" t="s">
        <v>2814</v>
      </c>
      <c r="B242" s="339" t="s">
        <v>31</v>
      </c>
      <c r="C242" s="340">
        <v>939</v>
      </c>
      <c r="D242" s="1">
        <v>15</v>
      </c>
      <c r="E242" s="1">
        <v>44</v>
      </c>
      <c r="F242" s="1">
        <v>1</v>
      </c>
      <c r="G242" s="1">
        <v>-999</v>
      </c>
      <c r="H242" s="1">
        <v>0</v>
      </c>
      <c r="AC242" s="238"/>
      <c r="AD242" s="238"/>
      <c r="AE242" s="227"/>
      <c r="AG242" s="227"/>
      <c r="AH242" s="238"/>
      <c r="AK242" s="227"/>
    </row>
    <row r="243" spans="1:37" x14ac:dyDescent="0.35">
      <c r="A243" s="339" t="s">
        <v>0</v>
      </c>
      <c r="B243" s="339" t="s">
        <v>0</v>
      </c>
      <c r="C243" s="340">
        <v>939</v>
      </c>
      <c r="D243" s="2">
        <v>954</v>
      </c>
      <c r="E243" s="2">
        <v>998</v>
      </c>
      <c r="F243" s="2">
        <v>999</v>
      </c>
      <c r="G243" s="2">
        <v>0</v>
      </c>
      <c r="H243" s="2">
        <v>0</v>
      </c>
    </row>
    <row r="244" spans="1:37" x14ac:dyDescent="0.35">
      <c r="A244" s="339" t="s">
        <v>2835</v>
      </c>
      <c r="B244" s="339" t="s">
        <v>33</v>
      </c>
      <c r="C244" s="340">
        <v>1478</v>
      </c>
      <c r="D244" s="1">
        <v>39</v>
      </c>
      <c r="E244" s="1">
        <v>107</v>
      </c>
      <c r="F244" s="1">
        <v>6</v>
      </c>
      <c r="G244" s="1">
        <v>174</v>
      </c>
      <c r="H244" s="1">
        <v>372</v>
      </c>
    </row>
    <row r="245" spans="1:37" x14ac:dyDescent="0.35">
      <c r="A245" s="339" t="s">
        <v>0</v>
      </c>
      <c r="B245" s="339" t="s">
        <v>0</v>
      </c>
      <c r="C245" s="340">
        <v>1478</v>
      </c>
      <c r="D245" s="2">
        <v>1517</v>
      </c>
      <c r="E245" s="2">
        <v>1624</v>
      </c>
      <c r="F245" s="2">
        <v>1630</v>
      </c>
      <c r="G245" s="2">
        <v>1804</v>
      </c>
      <c r="H245" s="2">
        <v>2176</v>
      </c>
    </row>
    <row r="246" spans="1:37" x14ac:dyDescent="0.35">
      <c r="A246" s="339" t="s">
        <v>382</v>
      </c>
      <c r="B246" s="339" t="s">
        <v>33</v>
      </c>
      <c r="C246" s="340">
        <v>2593</v>
      </c>
      <c r="D246" s="1">
        <v>0</v>
      </c>
      <c r="E246" s="1">
        <v>0</v>
      </c>
      <c r="F246" s="1">
        <v>-51</v>
      </c>
      <c r="G246" s="1">
        <v>0</v>
      </c>
      <c r="H246" s="1">
        <v>0</v>
      </c>
    </row>
    <row r="247" spans="1:37" x14ac:dyDescent="0.35">
      <c r="A247" s="339" t="s">
        <v>0</v>
      </c>
      <c r="B247" s="339" t="s">
        <v>0</v>
      </c>
      <c r="C247" s="340">
        <v>2593</v>
      </c>
      <c r="D247" s="2">
        <v>2593</v>
      </c>
      <c r="E247" s="2">
        <v>2593</v>
      </c>
      <c r="F247" s="2">
        <v>2542</v>
      </c>
      <c r="G247" s="2">
        <v>2542</v>
      </c>
      <c r="H247" s="2">
        <v>2542</v>
      </c>
    </row>
    <row r="248" spans="1:37" x14ac:dyDescent="0.35">
      <c r="A248" s="339" t="s">
        <v>2854</v>
      </c>
      <c r="B248" s="339" t="s">
        <v>33</v>
      </c>
      <c r="C248" s="340">
        <v>1337</v>
      </c>
      <c r="D248" s="1">
        <v>34</v>
      </c>
      <c r="E248" s="1">
        <v>185</v>
      </c>
      <c r="F248" s="1">
        <v>9</v>
      </c>
      <c r="G248" s="1">
        <v>49</v>
      </c>
      <c r="H248" s="1">
        <v>282</v>
      </c>
    </row>
    <row r="249" spans="1:37" x14ac:dyDescent="0.35">
      <c r="A249" s="339" t="s">
        <v>0</v>
      </c>
      <c r="B249" s="339" t="s">
        <v>0</v>
      </c>
      <c r="C249" s="340">
        <v>1337</v>
      </c>
      <c r="D249" s="2">
        <v>1371</v>
      </c>
      <c r="E249" s="2">
        <v>1556</v>
      </c>
      <c r="F249" s="2">
        <v>1565</v>
      </c>
      <c r="G249" s="2">
        <v>1614</v>
      </c>
      <c r="H249" s="2">
        <v>1896</v>
      </c>
    </row>
    <row r="250" spans="1:37" x14ac:dyDescent="0.35">
      <c r="A250" s="339" t="s">
        <v>383</v>
      </c>
      <c r="B250" s="339" t="s">
        <v>33</v>
      </c>
      <c r="C250" s="340">
        <v>2508</v>
      </c>
      <c r="D250" s="1">
        <v>76</v>
      </c>
      <c r="E250" s="1">
        <v>0</v>
      </c>
      <c r="F250" s="1">
        <v>0</v>
      </c>
      <c r="G250" s="1">
        <v>0</v>
      </c>
      <c r="H250" s="1">
        <v>0</v>
      </c>
    </row>
    <row r="251" spans="1:37" x14ac:dyDescent="0.35">
      <c r="A251" s="339" t="s">
        <v>0</v>
      </c>
      <c r="B251" s="339" t="s">
        <v>0</v>
      </c>
      <c r="C251" s="340">
        <v>2508</v>
      </c>
      <c r="D251" s="2">
        <v>2584</v>
      </c>
      <c r="E251" s="2">
        <v>2584</v>
      </c>
      <c r="F251" s="2">
        <v>2584</v>
      </c>
      <c r="G251" s="2">
        <v>2584</v>
      </c>
      <c r="H251" s="2">
        <v>2584</v>
      </c>
    </row>
    <row r="252" spans="1:37" x14ac:dyDescent="0.35">
      <c r="A252" s="339" t="s">
        <v>384</v>
      </c>
      <c r="B252" s="339" t="s">
        <v>33</v>
      </c>
      <c r="C252" s="340">
        <v>2058</v>
      </c>
      <c r="D252" s="1">
        <v>27</v>
      </c>
      <c r="E252" s="1">
        <v>31</v>
      </c>
      <c r="F252" s="1">
        <v>20</v>
      </c>
      <c r="G252" s="1">
        <v>133</v>
      </c>
      <c r="H252" s="1">
        <v>150</v>
      </c>
    </row>
    <row r="253" spans="1:37" x14ac:dyDescent="0.35">
      <c r="A253" s="339" t="s">
        <v>0</v>
      </c>
      <c r="B253" s="339" t="s">
        <v>0</v>
      </c>
      <c r="C253" s="340">
        <v>2058</v>
      </c>
      <c r="D253" s="2">
        <v>2085</v>
      </c>
      <c r="E253" s="2">
        <v>2116</v>
      </c>
      <c r="F253" s="2">
        <v>2136</v>
      </c>
      <c r="G253" s="2">
        <v>2269</v>
      </c>
      <c r="H253" s="2">
        <v>2419</v>
      </c>
    </row>
    <row r="254" spans="1:37" x14ac:dyDescent="0.35">
      <c r="A254" s="339" t="s">
        <v>385</v>
      </c>
      <c r="B254" s="339" t="s">
        <v>31</v>
      </c>
      <c r="C254" s="340">
        <v>2376</v>
      </c>
      <c r="D254" s="1">
        <v>32</v>
      </c>
      <c r="E254" s="1">
        <v>52</v>
      </c>
      <c r="F254" s="1">
        <v>13</v>
      </c>
      <c r="G254" s="1">
        <v>266</v>
      </c>
      <c r="H254" s="1">
        <v>0</v>
      </c>
    </row>
    <row r="255" spans="1:37" x14ac:dyDescent="0.35">
      <c r="A255" s="339" t="s">
        <v>0</v>
      </c>
      <c r="B255" s="339" t="s">
        <v>0</v>
      </c>
      <c r="C255" s="340">
        <v>2376</v>
      </c>
      <c r="D255" s="2">
        <v>2408</v>
      </c>
      <c r="E255" s="2">
        <v>2460</v>
      </c>
      <c r="F255" s="2">
        <v>2473</v>
      </c>
      <c r="G255" s="2">
        <v>2739</v>
      </c>
      <c r="H255" s="2">
        <v>2739</v>
      </c>
    </row>
    <row r="256" spans="1:37" x14ac:dyDescent="0.35">
      <c r="A256" s="339" t="s">
        <v>386</v>
      </c>
      <c r="B256" s="339" t="s">
        <v>31</v>
      </c>
      <c r="C256" s="340">
        <v>2794</v>
      </c>
      <c r="D256" s="1">
        <v>-252</v>
      </c>
      <c r="E256" s="1">
        <v>0</v>
      </c>
      <c r="F256" s="1">
        <v>0</v>
      </c>
      <c r="G256" s="1">
        <v>0</v>
      </c>
      <c r="H256" s="1">
        <v>0</v>
      </c>
    </row>
    <row r="257" spans="1:9" x14ac:dyDescent="0.35">
      <c r="A257" s="339" t="s">
        <v>0</v>
      </c>
      <c r="B257" s="339" t="s">
        <v>0</v>
      </c>
      <c r="C257" s="340">
        <v>2794</v>
      </c>
      <c r="D257" s="2">
        <v>2542</v>
      </c>
      <c r="E257" s="2">
        <v>2542</v>
      </c>
      <c r="F257" s="2">
        <v>2542</v>
      </c>
      <c r="G257" s="2">
        <v>2542</v>
      </c>
      <c r="H257" s="2">
        <v>2542</v>
      </c>
    </row>
    <row r="258" spans="1:9" x14ac:dyDescent="0.35">
      <c r="A258" s="339" t="s">
        <v>2820</v>
      </c>
      <c r="B258" s="339" t="s">
        <v>31</v>
      </c>
      <c r="C258" s="340">
        <v>588</v>
      </c>
      <c r="D258" s="1">
        <v>12</v>
      </c>
      <c r="E258" s="1">
        <v>-600</v>
      </c>
      <c r="F258" s="1">
        <v>0</v>
      </c>
      <c r="G258" s="1">
        <v>0</v>
      </c>
      <c r="H258" s="1">
        <v>0</v>
      </c>
    </row>
    <row r="259" spans="1:9" x14ac:dyDescent="0.35">
      <c r="A259" s="339" t="s">
        <v>0</v>
      </c>
      <c r="B259" s="339" t="s">
        <v>0</v>
      </c>
      <c r="C259" s="340">
        <v>588</v>
      </c>
      <c r="D259" s="2">
        <v>600</v>
      </c>
      <c r="E259" s="2">
        <v>0</v>
      </c>
      <c r="F259" s="2">
        <v>0</v>
      </c>
      <c r="G259" s="2">
        <v>0</v>
      </c>
      <c r="H259" s="2">
        <v>0</v>
      </c>
    </row>
    <row r="260" spans="1:9" x14ac:dyDescent="0.35">
      <c r="A260" s="339" t="s">
        <v>387</v>
      </c>
      <c r="B260" s="339" t="s">
        <v>33</v>
      </c>
      <c r="C260" s="340">
        <v>1117</v>
      </c>
      <c r="D260" s="1">
        <v>17</v>
      </c>
      <c r="E260" s="1">
        <v>58</v>
      </c>
      <c r="F260" s="1">
        <v>2</v>
      </c>
      <c r="G260" s="1">
        <v>172</v>
      </c>
      <c r="H260" s="1">
        <v>-1366</v>
      </c>
    </row>
    <row r="261" spans="1:9" x14ac:dyDescent="0.35">
      <c r="A261" s="339" t="s">
        <v>0</v>
      </c>
      <c r="B261" s="339" t="s">
        <v>0</v>
      </c>
      <c r="C261" s="340">
        <v>1117</v>
      </c>
      <c r="D261" s="2">
        <v>1134</v>
      </c>
      <c r="E261" s="2">
        <v>1192</v>
      </c>
      <c r="F261" s="2">
        <v>1194</v>
      </c>
      <c r="G261" s="2">
        <v>1366</v>
      </c>
      <c r="H261" s="2">
        <v>0</v>
      </c>
    </row>
    <row r="262" spans="1:9" x14ac:dyDescent="0.35">
      <c r="A262" s="339" t="s">
        <v>47</v>
      </c>
      <c r="B262" s="339" t="s">
        <v>0</v>
      </c>
      <c r="C262" s="341">
        <v>0</v>
      </c>
      <c r="D262" s="1">
        <f>(D242+D244+D246+D248+D250+D252+D254+D256+D258+D260)*(-1)</f>
        <v>0</v>
      </c>
      <c r="E262" s="1">
        <f t="shared" ref="E262:H262" si="6">(E242+E244+E246+E248+E250+E252+E254+E256+E258+E260)*(-1)</f>
        <v>123</v>
      </c>
      <c r="F262" s="1">
        <f t="shared" si="6"/>
        <v>0</v>
      </c>
      <c r="G262" s="1">
        <f t="shared" si="6"/>
        <v>205</v>
      </c>
      <c r="H262" s="1">
        <f t="shared" si="6"/>
        <v>562</v>
      </c>
    </row>
    <row r="263" spans="1:9" x14ac:dyDescent="0.35">
      <c r="A263" s="339" t="s">
        <v>0</v>
      </c>
      <c r="B263" s="339" t="s">
        <v>0</v>
      </c>
      <c r="C263" s="340">
        <v>0</v>
      </c>
      <c r="D263" s="2">
        <v>0</v>
      </c>
      <c r="E263" s="2">
        <v>123</v>
      </c>
      <c r="F263" s="2">
        <v>123</v>
      </c>
      <c r="G263" s="2">
        <v>328</v>
      </c>
      <c r="H263" s="2">
        <v>890</v>
      </c>
    </row>
    <row r="264" spans="1:9" x14ac:dyDescent="0.35">
      <c r="A264" t="s">
        <v>48</v>
      </c>
      <c r="B264" t="s">
        <v>0</v>
      </c>
      <c r="C264" s="2">
        <v>17788</v>
      </c>
      <c r="D264" s="2">
        <v>17788</v>
      </c>
      <c r="E264" s="2">
        <v>17788</v>
      </c>
      <c r="F264" s="2">
        <v>17788</v>
      </c>
      <c r="G264" s="2">
        <v>17788</v>
      </c>
      <c r="H264" s="2">
        <v>17788</v>
      </c>
    </row>
    <row r="268" spans="1:9" x14ac:dyDescent="0.35">
      <c r="A268" t="s">
        <v>0</v>
      </c>
      <c r="B268" t="s">
        <v>0</v>
      </c>
      <c r="C268" t="s">
        <v>0</v>
      </c>
      <c r="D268" t="s">
        <v>0</v>
      </c>
      <c r="E268" t="s">
        <v>0</v>
      </c>
      <c r="F268" t="s">
        <v>0</v>
      </c>
      <c r="G268" t="s">
        <v>0</v>
      </c>
      <c r="H268" t="s">
        <v>0</v>
      </c>
      <c r="I268" t="s">
        <v>0</v>
      </c>
    </row>
    <row r="269" spans="1:9" x14ac:dyDescent="0.35">
      <c r="A269" t="s">
        <v>0</v>
      </c>
      <c r="B269" t="s">
        <v>0</v>
      </c>
      <c r="C269" t="s">
        <v>0</v>
      </c>
      <c r="D269" t="s">
        <v>0</v>
      </c>
      <c r="E269" t="s">
        <v>0</v>
      </c>
      <c r="F269" t="s">
        <v>0</v>
      </c>
      <c r="G269" t="s">
        <v>0</v>
      </c>
      <c r="H269" t="s">
        <v>0</v>
      </c>
      <c r="I269" t="s">
        <v>0</v>
      </c>
    </row>
    <row r="270" spans="1:9" x14ac:dyDescent="0.35">
      <c r="A270" t="s">
        <v>0</v>
      </c>
      <c r="B270" t="s">
        <v>0</v>
      </c>
      <c r="C270" t="s">
        <v>0</v>
      </c>
      <c r="D270" t="s">
        <v>0</v>
      </c>
      <c r="E270" t="s">
        <v>0</v>
      </c>
      <c r="F270" t="s">
        <v>0</v>
      </c>
      <c r="G270" t="s">
        <v>0</v>
      </c>
      <c r="H270" t="s">
        <v>0</v>
      </c>
      <c r="I270" t="s">
        <v>0</v>
      </c>
    </row>
    <row r="271" spans="1:9" x14ac:dyDescent="0.35">
      <c r="A271" t="s">
        <v>0</v>
      </c>
      <c r="B271" t="s">
        <v>0</v>
      </c>
      <c r="C271" t="s">
        <v>0</v>
      </c>
      <c r="D271" t="s">
        <v>0</v>
      </c>
      <c r="E271" t="s">
        <v>0</v>
      </c>
      <c r="F271" t="s">
        <v>0</v>
      </c>
      <c r="G271" t="s">
        <v>0</v>
      </c>
      <c r="H271" t="s">
        <v>0</v>
      </c>
      <c r="I271" t="s">
        <v>0</v>
      </c>
    </row>
    <row r="272" spans="1:9" x14ac:dyDescent="0.35">
      <c r="A272" t="s">
        <v>0</v>
      </c>
      <c r="B272" t="s">
        <v>0</v>
      </c>
      <c r="C272" t="s">
        <v>0</v>
      </c>
      <c r="D272" t="s">
        <v>0</v>
      </c>
      <c r="E272" t="s">
        <v>0</v>
      </c>
      <c r="F272" t="s">
        <v>0</v>
      </c>
      <c r="G272" t="s">
        <v>0</v>
      </c>
      <c r="H272" t="s">
        <v>0</v>
      </c>
      <c r="I272" t="s">
        <v>0</v>
      </c>
    </row>
    <row r="273" spans="1:37" x14ac:dyDescent="0.35">
      <c r="A273" t="s">
        <v>0</v>
      </c>
      <c r="B273" t="s">
        <v>0</v>
      </c>
      <c r="C273" t="s">
        <v>0</v>
      </c>
      <c r="D273" t="s">
        <v>0</v>
      </c>
      <c r="E273" t="s">
        <v>0</v>
      </c>
      <c r="F273" t="s">
        <v>0</v>
      </c>
      <c r="G273" t="s">
        <v>0</v>
      </c>
      <c r="H273" t="s">
        <v>0</v>
      </c>
      <c r="I273" t="s">
        <v>0</v>
      </c>
    </row>
    <row r="274" spans="1:37" x14ac:dyDescent="0.35">
      <c r="A274" t="s">
        <v>0</v>
      </c>
      <c r="B274" t="s">
        <v>0</v>
      </c>
      <c r="C274" t="s">
        <v>0</v>
      </c>
      <c r="D274" t="s">
        <v>0</v>
      </c>
      <c r="E274" t="s">
        <v>0</v>
      </c>
      <c r="F274" t="s">
        <v>0</v>
      </c>
      <c r="G274" t="s">
        <v>0</v>
      </c>
      <c r="H274" t="s">
        <v>0</v>
      </c>
      <c r="I274" t="s">
        <v>0</v>
      </c>
    </row>
    <row r="275" spans="1:37" x14ac:dyDescent="0.35">
      <c r="A275" s="339" t="s">
        <v>317</v>
      </c>
      <c r="B275" s="339" t="s">
        <v>2</v>
      </c>
      <c r="C275" s="339" t="s">
        <v>3</v>
      </c>
      <c r="D275" t="s">
        <v>4</v>
      </c>
      <c r="E275" t="s">
        <v>5</v>
      </c>
      <c r="F275" t="s">
        <v>6</v>
      </c>
      <c r="G275" t="s">
        <v>7</v>
      </c>
      <c r="H275" t="s">
        <v>8</v>
      </c>
      <c r="I275" t="s">
        <v>9</v>
      </c>
    </row>
    <row r="276" spans="1:37" x14ac:dyDescent="0.35">
      <c r="A276" s="339" t="s">
        <v>0</v>
      </c>
      <c r="B276" s="339" t="s">
        <v>0</v>
      </c>
      <c r="C276" s="339" t="s">
        <v>17</v>
      </c>
      <c r="D276" t="s">
        <v>388</v>
      </c>
      <c r="E276" t="s">
        <v>389</v>
      </c>
      <c r="F276" t="s">
        <v>390</v>
      </c>
      <c r="G276" t="s">
        <v>391</v>
      </c>
      <c r="H276" t="s">
        <v>392</v>
      </c>
      <c r="I276" t="s">
        <v>393</v>
      </c>
    </row>
    <row r="277" spans="1:37" x14ac:dyDescent="0.35">
      <c r="A277" s="339" t="s">
        <v>394</v>
      </c>
      <c r="B277" s="339" t="s">
        <v>33</v>
      </c>
      <c r="C277" s="340">
        <v>322</v>
      </c>
      <c r="D277" s="1">
        <v>24</v>
      </c>
      <c r="E277" s="1">
        <v>15</v>
      </c>
      <c r="F277" s="1">
        <v>12</v>
      </c>
      <c r="G277" s="1">
        <v>2</v>
      </c>
      <c r="H277" s="1">
        <v>14</v>
      </c>
      <c r="I277" s="1">
        <v>-389</v>
      </c>
      <c r="AC277" s="238"/>
      <c r="AD277" s="238"/>
      <c r="AE277" s="227"/>
      <c r="AG277" s="227"/>
      <c r="AH277" s="238"/>
      <c r="AK277" s="227"/>
    </row>
    <row r="278" spans="1:37" x14ac:dyDescent="0.35">
      <c r="A278" s="339" t="s">
        <v>0</v>
      </c>
      <c r="B278" s="339" t="s">
        <v>0</v>
      </c>
      <c r="C278" s="340">
        <v>322</v>
      </c>
      <c r="D278" s="2">
        <v>346</v>
      </c>
      <c r="E278" s="2">
        <v>361</v>
      </c>
      <c r="F278" s="2">
        <v>373</v>
      </c>
      <c r="G278" s="2">
        <v>375</v>
      </c>
      <c r="H278" s="2">
        <v>389</v>
      </c>
      <c r="I278" s="2">
        <v>0</v>
      </c>
    </row>
    <row r="279" spans="1:37" x14ac:dyDescent="0.35">
      <c r="A279" s="339" t="s">
        <v>395</v>
      </c>
      <c r="B279" s="339" t="s">
        <v>33</v>
      </c>
      <c r="C279" s="340">
        <v>233</v>
      </c>
      <c r="D279" s="1">
        <v>22</v>
      </c>
      <c r="E279" s="1">
        <v>21</v>
      </c>
      <c r="F279" s="1">
        <v>23</v>
      </c>
      <c r="G279" s="1">
        <v>34</v>
      </c>
      <c r="H279" s="1">
        <v>-333</v>
      </c>
      <c r="I279" s="1">
        <v>0</v>
      </c>
    </row>
    <row r="280" spans="1:37" x14ac:dyDescent="0.35">
      <c r="A280" s="339" t="s">
        <v>0</v>
      </c>
      <c r="B280" s="339" t="s">
        <v>0</v>
      </c>
      <c r="C280" s="340">
        <v>233</v>
      </c>
      <c r="D280" s="2">
        <v>255</v>
      </c>
      <c r="E280" s="2">
        <v>276</v>
      </c>
      <c r="F280" s="2">
        <v>299</v>
      </c>
      <c r="G280" s="2">
        <v>333</v>
      </c>
      <c r="H280" s="2">
        <v>0</v>
      </c>
      <c r="I280" s="2">
        <v>0</v>
      </c>
    </row>
    <row r="281" spans="1:37" x14ac:dyDescent="0.35">
      <c r="A281" s="339" t="s">
        <v>151</v>
      </c>
      <c r="B281" s="339" t="s">
        <v>33</v>
      </c>
      <c r="C281" s="340">
        <v>1076</v>
      </c>
      <c r="D281" s="1">
        <v>215</v>
      </c>
      <c r="E281" s="1">
        <v>268</v>
      </c>
      <c r="F281" s="1">
        <v>70</v>
      </c>
      <c r="G281" s="1">
        <v>30</v>
      </c>
      <c r="H281" s="1">
        <v>38</v>
      </c>
      <c r="I281" s="1">
        <v>164</v>
      </c>
    </row>
    <row r="282" spans="1:37" x14ac:dyDescent="0.35">
      <c r="A282" s="339" t="s">
        <v>0</v>
      </c>
      <c r="B282" s="339" t="s">
        <v>0</v>
      </c>
      <c r="C282" s="340">
        <v>1076</v>
      </c>
      <c r="D282" s="2">
        <v>1291</v>
      </c>
      <c r="E282" s="2">
        <v>1559</v>
      </c>
      <c r="F282" s="2">
        <v>1629</v>
      </c>
      <c r="G282" s="2">
        <v>1659</v>
      </c>
      <c r="H282" s="2">
        <v>1697</v>
      </c>
      <c r="I282" s="2">
        <v>1861</v>
      </c>
    </row>
    <row r="283" spans="1:37" x14ac:dyDescent="0.35">
      <c r="A283" s="339" t="s">
        <v>2847</v>
      </c>
      <c r="B283" s="339" t="s">
        <v>33</v>
      </c>
      <c r="C283" s="340">
        <v>2239</v>
      </c>
      <c r="D283" s="1">
        <v>0</v>
      </c>
      <c r="E283" s="1">
        <v>0</v>
      </c>
      <c r="F283" s="1">
        <v>-281</v>
      </c>
      <c r="G283" s="1">
        <v>0</v>
      </c>
      <c r="H283" s="1">
        <v>0</v>
      </c>
      <c r="I283" s="1">
        <v>0</v>
      </c>
    </row>
    <row r="284" spans="1:37" x14ac:dyDescent="0.35">
      <c r="A284" s="339" t="s">
        <v>0</v>
      </c>
      <c r="B284" s="339" t="s">
        <v>0</v>
      </c>
      <c r="C284" s="340">
        <v>2239</v>
      </c>
      <c r="D284" s="2">
        <v>2239</v>
      </c>
      <c r="E284" s="2">
        <v>2239</v>
      </c>
      <c r="F284" s="2">
        <v>1958</v>
      </c>
      <c r="G284" s="2">
        <v>1958</v>
      </c>
      <c r="H284" s="2">
        <v>1958</v>
      </c>
      <c r="I284" s="2">
        <v>1958</v>
      </c>
    </row>
    <row r="285" spans="1:37" x14ac:dyDescent="0.35">
      <c r="A285" s="339" t="s">
        <v>2815</v>
      </c>
      <c r="B285" s="339" t="s">
        <v>33</v>
      </c>
      <c r="C285" s="340">
        <v>134</v>
      </c>
      <c r="D285" s="1">
        <v>18</v>
      </c>
      <c r="E285" s="1">
        <v>18</v>
      </c>
      <c r="F285" s="1">
        <v>13</v>
      </c>
      <c r="G285" s="1">
        <v>-183</v>
      </c>
      <c r="H285" s="1">
        <v>0</v>
      </c>
      <c r="I285" s="1">
        <v>0</v>
      </c>
    </row>
    <row r="286" spans="1:37" x14ac:dyDescent="0.35">
      <c r="A286" s="339" t="s">
        <v>0</v>
      </c>
      <c r="B286" s="339" t="s">
        <v>0</v>
      </c>
      <c r="C286" s="340">
        <v>134</v>
      </c>
      <c r="D286" s="2">
        <v>152</v>
      </c>
      <c r="E286" s="2">
        <v>170</v>
      </c>
      <c r="F286" s="2">
        <v>183</v>
      </c>
      <c r="G286" s="2">
        <v>0</v>
      </c>
      <c r="H286" s="2">
        <v>0</v>
      </c>
      <c r="I286" s="2">
        <v>0</v>
      </c>
    </row>
    <row r="287" spans="1:37" x14ac:dyDescent="0.35">
      <c r="A287" s="339" t="s">
        <v>396</v>
      </c>
      <c r="B287" s="339" t="s">
        <v>33</v>
      </c>
      <c r="C287" s="340">
        <v>2571</v>
      </c>
      <c r="D287" s="1">
        <v>0</v>
      </c>
      <c r="E287" s="1">
        <v>-613</v>
      </c>
      <c r="F287" s="1">
        <v>0</v>
      </c>
      <c r="G287" s="1">
        <v>0</v>
      </c>
      <c r="H287" s="1">
        <v>0</v>
      </c>
      <c r="I287" s="1">
        <v>0</v>
      </c>
    </row>
    <row r="288" spans="1:37" x14ac:dyDescent="0.35">
      <c r="A288" s="339" t="s">
        <v>0</v>
      </c>
      <c r="B288" s="339" t="s">
        <v>0</v>
      </c>
      <c r="C288" s="340">
        <v>2571</v>
      </c>
      <c r="D288" s="2">
        <v>2571</v>
      </c>
      <c r="E288" s="2">
        <v>1958</v>
      </c>
      <c r="F288" s="2">
        <v>1958</v>
      </c>
      <c r="G288" s="2">
        <v>1958</v>
      </c>
      <c r="H288" s="2">
        <v>1958</v>
      </c>
      <c r="I288" s="2">
        <v>1958</v>
      </c>
    </row>
    <row r="289" spans="1:14" x14ac:dyDescent="0.35">
      <c r="A289" s="339" t="s">
        <v>397</v>
      </c>
      <c r="B289" s="339" t="s">
        <v>33</v>
      </c>
      <c r="C289" s="340">
        <v>1329</v>
      </c>
      <c r="D289" s="1">
        <v>254</v>
      </c>
      <c r="E289" s="1">
        <v>207</v>
      </c>
      <c r="F289" s="1">
        <v>84</v>
      </c>
      <c r="G289" s="1">
        <v>37</v>
      </c>
      <c r="H289" s="1">
        <v>60</v>
      </c>
      <c r="I289" s="1">
        <v>0</v>
      </c>
    </row>
    <row r="290" spans="1:14" x14ac:dyDescent="0.35">
      <c r="A290" s="339" t="s">
        <v>0</v>
      </c>
      <c r="B290" s="339" t="s">
        <v>0</v>
      </c>
      <c r="C290" s="340">
        <v>1329</v>
      </c>
      <c r="D290" s="2">
        <v>1583</v>
      </c>
      <c r="E290" s="2">
        <v>1790</v>
      </c>
      <c r="F290" s="2">
        <v>1874</v>
      </c>
      <c r="G290" s="2">
        <v>1911</v>
      </c>
      <c r="H290" s="2">
        <v>1971</v>
      </c>
      <c r="I290" s="2">
        <v>1971</v>
      </c>
    </row>
    <row r="291" spans="1:14" x14ac:dyDescent="0.35">
      <c r="A291" s="339" t="s">
        <v>398</v>
      </c>
      <c r="B291" s="339" t="s">
        <v>31</v>
      </c>
      <c r="C291" s="340">
        <v>866</v>
      </c>
      <c r="D291" s="1">
        <v>89</v>
      </c>
      <c r="E291" s="1">
        <v>57</v>
      </c>
      <c r="F291" s="1">
        <v>65</v>
      </c>
      <c r="G291" s="1">
        <v>23</v>
      </c>
      <c r="H291" s="1">
        <v>105</v>
      </c>
      <c r="I291" s="1">
        <v>197</v>
      </c>
    </row>
    <row r="292" spans="1:14" x14ac:dyDescent="0.35">
      <c r="A292" s="339" t="s">
        <v>0</v>
      </c>
      <c r="B292" s="339" t="s">
        <v>0</v>
      </c>
      <c r="C292" s="340">
        <v>866</v>
      </c>
      <c r="D292" s="2">
        <v>955</v>
      </c>
      <c r="E292" s="2">
        <v>1012</v>
      </c>
      <c r="F292" s="2">
        <v>1077</v>
      </c>
      <c r="G292" s="2">
        <v>1100</v>
      </c>
      <c r="H292" s="2">
        <v>1205</v>
      </c>
      <c r="I292" s="2">
        <v>1402</v>
      </c>
    </row>
    <row r="293" spans="1:14" x14ac:dyDescent="0.35">
      <c r="A293" s="339" t="s">
        <v>399</v>
      </c>
      <c r="B293" s="339" t="s">
        <v>33</v>
      </c>
      <c r="C293" s="340">
        <v>2615</v>
      </c>
      <c r="D293" s="1">
        <v>-657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</row>
    <row r="294" spans="1:14" x14ac:dyDescent="0.35">
      <c r="A294" s="339" t="s">
        <v>0</v>
      </c>
      <c r="B294" s="339" t="s">
        <v>0</v>
      </c>
      <c r="C294" s="340">
        <v>2615</v>
      </c>
      <c r="D294" s="2">
        <v>1958</v>
      </c>
      <c r="E294" s="2">
        <v>1958</v>
      </c>
      <c r="F294" s="2">
        <v>1958</v>
      </c>
      <c r="G294" s="2">
        <v>1958</v>
      </c>
      <c r="H294" s="2">
        <v>1958</v>
      </c>
      <c r="I294" s="2">
        <v>1958</v>
      </c>
    </row>
    <row r="295" spans="1:14" x14ac:dyDescent="0.35">
      <c r="A295" s="339" t="s">
        <v>2821</v>
      </c>
      <c r="B295" s="339" t="s">
        <v>33</v>
      </c>
      <c r="C295" s="340">
        <v>362</v>
      </c>
      <c r="D295" s="1">
        <v>35</v>
      </c>
      <c r="E295" s="1">
        <v>27</v>
      </c>
      <c r="F295" s="1">
        <v>14</v>
      </c>
      <c r="G295" s="1">
        <v>16</v>
      </c>
      <c r="H295" s="1">
        <v>28</v>
      </c>
      <c r="I295" s="1">
        <v>-482</v>
      </c>
    </row>
    <row r="296" spans="1:14" x14ac:dyDescent="0.35">
      <c r="A296" s="339" t="s">
        <v>0</v>
      </c>
      <c r="B296" s="339" t="s">
        <v>0</v>
      </c>
      <c r="C296" s="340">
        <v>362</v>
      </c>
      <c r="D296" s="2">
        <v>397</v>
      </c>
      <c r="E296" s="2">
        <v>424</v>
      </c>
      <c r="F296" s="2">
        <v>438</v>
      </c>
      <c r="G296" s="2">
        <v>454</v>
      </c>
      <c r="H296" s="2">
        <v>482</v>
      </c>
      <c r="I296" s="2">
        <v>0</v>
      </c>
    </row>
    <row r="297" spans="1:14" x14ac:dyDescent="0.35">
      <c r="A297" s="339" t="s">
        <v>47</v>
      </c>
      <c r="B297" s="339" t="s">
        <v>0</v>
      </c>
      <c r="C297" s="341">
        <v>0</v>
      </c>
      <c r="D297" s="1">
        <f>(D277+D279+D281+D283+D285+D287+D289+D291+D293+D295)*(-1)</f>
        <v>0</v>
      </c>
      <c r="E297" s="1">
        <f t="shared" ref="E297:I297" si="7">(E277+E279+E281+E283+E285+E287+E289+E291+E293+E295)*(-1)</f>
        <v>0</v>
      </c>
      <c r="F297" s="1">
        <f t="shared" si="7"/>
        <v>0</v>
      </c>
      <c r="G297" s="1">
        <f t="shared" si="7"/>
        <v>41</v>
      </c>
      <c r="H297" s="1">
        <f t="shared" si="7"/>
        <v>88</v>
      </c>
      <c r="I297" s="1">
        <f t="shared" si="7"/>
        <v>510</v>
      </c>
    </row>
    <row r="298" spans="1:14" x14ac:dyDescent="0.35">
      <c r="A298" s="339" t="s">
        <v>0</v>
      </c>
      <c r="B298" s="339" t="s">
        <v>0</v>
      </c>
      <c r="C298" s="340">
        <v>0</v>
      </c>
      <c r="D298" s="2">
        <v>0</v>
      </c>
      <c r="E298" s="2">
        <v>0</v>
      </c>
      <c r="F298" s="2">
        <v>0</v>
      </c>
      <c r="G298" s="2">
        <v>41</v>
      </c>
      <c r="H298" s="2">
        <v>129</v>
      </c>
      <c r="I298" s="2">
        <v>639</v>
      </c>
    </row>
    <row r="299" spans="1:14" x14ac:dyDescent="0.35">
      <c r="A299" t="s">
        <v>48</v>
      </c>
      <c r="B299" t="s">
        <v>0</v>
      </c>
      <c r="C299" s="2">
        <v>11747</v>
      </c>
      <c r="D299" s="2">
        <v>11747</v>
      </c>
      <c r="E299" s="2">
        <v>11747</v>
      </c>
      <c r="F299" s="2">
        <v>11747</v>
      </c>
      <c r="G299" s="2">
        <v>11747</v>
      </c>
      <c r="H299" s="2">
        <v>11747</v>
      </c>
      <c r="I299" s="2">
        <v>11747</v>
      </c>
    </row>
    <row r="303" spans="1:14" x14ac:dyDescent="0.35">
      <c r="A303" t="s">
        <v>0</v>
      </c>
      <c r="B303" t="s">
        <v>0</v>
      </c>
      <c r="C303" t="s">
        <v>0</v>
      </c>
      <c r="D303" t="s">
        <v>0</v>
      </c>
      <c r="E303" t="s">
        <v>0</v>
      </c>
      <c r="F303" t="s">
        <v>0</v>
      </c>
      <c r="G303" t="s">
        <v>0</v>
      </c>
      <c r="H303" t="s">
        <v>0</v>
      </c>
      <c r="I303" t="s">
        <v>0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</row>
    <row r="304" spans="1:14" x14ac:dyDescent="0.35">
      <c r="A304" t="s">
        <v>0</v>
      </c>
      <c r="B304" t="s">
        <v>0</v>
      </c>
      <c r="C304" t="s">
        <v>0</v>
      </c>
      <c r="D304" t="s">
        <v>0</v>
      </c>
      <c r="E304" t="s">
        <v>0</v>
      </c>
      <c r="F304" t="s">
        <v>0</v>
      </c>
      <c r="G304" t="s">
        <v>0</v>
      </c>
      <c r="H304" t="s">
        <v>0</v>
      </c>
      <c r="I304" t="s">
        <v>0</v>
      </c>
      <c r="J304" t="s">
        <v>0</v>
      </c>
      <c r="K304" t="s">
        <v>0</v>
      </c>
      <c r="L304" t="s">
        <v>0</v>
      </c>
      <c r="M304" t="s">
        <v>0</v>
      </c>
      <c r="N304" t="s">
        <v>0</v>
      </c>
    </row>
    <row r="305" spans="1:37" x14ac:dyDescent="0.35">
      <c r="A305" t="s">
        <v>0</v>
      </c>
      <c r="B305" t="s">
        <v>0</v>
      </c>
      <c r="C305" t="s">
        <v>0</v>
      </c>
      <c r="D305" t="s">
        <v>0</v>
      </c>
      <c r="E305" t="s">
        <v>0</v>
      </c>
      <c r="F305" t="s">
        <v>0</v>
      </c>
      <c r="G305" t="s">
        <v>0</v>
      </c>
      <c r="H305" t="s">
        <v>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  <c r="N305" t="s">
        <v>0</v>
      </c>
    </row>
    <row r="306" spans="1:37" x14ac:dyDescent="0.35">
      <c r="A306" t="s">
        <v>0</v>
      </c>
      <c r="B306" t="s">
        <v>0</v>
      </c>
      <c r="C306" t="s">
        <v>0</v>
      </c>
      <c r="D306" t="s">
        <v>0</v>
      </c>
      <c r="E306" t="s">
        <v>0</v>
      </c>
      <c r="F306" t="s">
        <v>0</v>
      </c>
      <c r="G306" t="s">
        <v>0</v>
      </c>
      <c r="H306" t="s">
        <v>0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</row>
    <row r="307" spans="1:37" x14ac:dyDescent="0.35">
      <c r="A307" t="s">
        <v>0</v>
      </c>
      <c r="B307" t="s">
        <v>0</v>
      </c>
      <c r="C307" t="s">
        <v>0</v>
      </c>
      <c r="D307" t="s">
        <v>0</v>
      </c>
      <c r="E307" t="s">
        <v>0</v>
      </c>
      <c r="F307" t="s">
        <v>0</v>
      </c>
      <c r="G307" t="s">
        <v>0</v>
      </c>
      <c r="H307" t="s">
        <v>0</v>
      </c>
      <c r="I307" t="s">
        <v>0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</row>
    <row r="308" spans="1:37" x14ac:dyDescent="0.35">
      <c r="A308" t="s">
        <v>0</v>
      </c>
      <c r="B308" t="s">
        <v>0</v>
      </c>
      <c r="C308" t="s">
        <v>0</v>
      </c>
      <c r="D308" t="s">
        <v>0</v>
      </c>
      <c r="E308" t="s">
        <v>0</v>
      </c>
      <c r="F308" t="s">
        <v>0</v>
      </c>
      <c r="G308" t="s">
        <v>0</v>
      </c>
      <c r="H308" t="s">
        <v>0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</row>
    <row r="309" spans="1:37" x14ac:dyDescent="0.35">
      <c r="A309" t="s">
        <v>0</v>
      </c>
      <c r="B309" t="s">
        <v>0</v>
      </c>
      <c r="C309" t="s">
        <v>0</v>
      </c>
      <c r="D309" t="s">
        <v>0</v>
      </c>
      <c r="E309" t="s">
        <v>0</v>
      </c>
      <c r="F309" t="s">
        <v>0</v>
      </c>
      <c r="G309" t="s">
        <v>0</v>
      </c>
      <c r="H309" t="s">
        <v>0</v>
      </c>
      <c r="I309" t="s">
        <v>0</v>
      </c>
      <c r="J309" t="s">
        <v>0</v>
      </c>
      <c r="K309" t="s">
        <v>0</v>
      </c>
      <c r="L309" t="s">
        <v>0</v>
      </c>
      <c r="M309" t="s">
        <v>0</v>
      </c>
      <c r="N309" t="s">
        <v>0</v>
      </c>
    </row>
    <row r="310" spans="1:37" x14ac:dyDescent="0.35">
      <c r="A310" s="339" t="s">
        <v>243</v>
      </c>
      <c r="B310" s="339" t="s">
        <v>2</v>
      </c>
      <c r="C310" s="339" t="s">
        <v>3</v>
      </c>
      <c r="D310" t="s">
        <v>4</v>
      </c>
      <c r="E310" t="s">
        <v>5</v>
      </c>
      <c r="F310" t="s">
        <v>6</v>
      </c>
      <c r="G310" t="s">
        <v>7</v>
      </c>
      <c r="H310" t="s">
        <v>8</v>
      </c>
      <c r="I310" t="s">
        <v>9</v>
      </c>
      <c r="J310" t="s">
        <v>10</v>
      </c>
      <c r="K310" t="s">
        <v>11</v>
      </c>
      <c r="L310" t="s">
        <v>12</v>
      </c>
      <c r="M310" t="s">
        <v>13</v>
      </c>
      <c r="N310" t="s">
        <v>14</v>
      </c>
    </row>
    <row r="311" spans="1:37" x14ac:dyDescent="0.35">
      <c r="A311" s="339" t="s">
        <v>0</v>
      </c>
      <c r="B311" s="339" t="s">
        <v>0</v>
      </c>
      <c r="C311" s="339" t="s">
        <v>17</v>
      </c>
      <c r="D311" t="s">
        <v>400</v>
      </c>
      <c r="E311" t="s">
        <v>401</v>
      </c>
      <c r="F311" t="s">
        <v>402</v>
      </c>
      <c r="G311" t="s">
        <v>403</v>
      </c>
      <c r="H311" t="s">
        <v>404</v>
      </c>
      <c r="I311" t="s">
        <v>405</v>
      </c>
      <c r="J311" t="s">
        <v>406</v>
      </c>
      <c r="K311" t="s">
        <v>407</v>
      </c>
      <c r="L311" t="s">
        <v>408</v>
      </c>
      <c r="M311" t="s">
        <v>409</v>
      </c>
      <c r="N311" t="s">
        <v>410</v>
      </c>
    </row>
    <row r="312" spans="1:37" x14ac:dyDescent="0.35">
      <c r="A312" s="339" t="s">
        <v>411</v>
      </c>
      <c r="B312" s="339" t="s">
        <v>31</v>
      </c>
      <c r="C312" s="340">
        <v>715</v>
      </c>
      <c r="D312" s="1">
        <v>39</v>
      </c>
      <c r="E312" s="1">
        <v>1</v>
      </c>
      <c r="F312" s="1">
        <v>10</v>
      </c>
      <c r="G312" s="1">
        <v>9</v>
      </c>
      <c r="H312" s="1">
        <v>31</v>
      </c>
      <c r="I312" s="1">
        <v>31</v>
      </c>
      <c r="J312" s="1">
        <v>28</v>
      </c>
      <c r="K312" s="1">
        <v>41</v>
      </c>
      <c r="L312" s="1">
        <v>14</v>
      </c>
      <c r="M312" s="1">
        <v>-919</v>
      </c>
      <c r="N312" s="1">
        <v>0</v>
      </c>
      <c r="AC312" s="238"/>
      <c r="AD312" s="238"/>
      <c r="AE312" s="227"/>
      <c r="AG312" s="227"/>
      <c r="AH312" s="238"/>
      <c r="AK312" s="227"/>
    </row>
    <row r="313" spans="1:37" x14ac:dyDescent="0.35">
      <c r="A313" s="339" t="s">
        <v>0</v>
      </c>
      <c r="B313" s="339" t="s">
        <v>0</v>
      </c>
      <c r="C313" s="340">
        <v>715</v>
      </c>
      <c r="D313" s="2">
        <v>754</v>
      </c>
      <c r="E313" s="2">
        <v>755</v>
      </c>
      <c r="F313" s="2">
        <v>765</v>
      </c>
      <c r="G313" s="2">
        <v>774</v>
      </c>
      <c r="H313" s="2">
        <v>805</v>
      </c>
      <c r="I313" s="2">
        <v>836</v>
      </c>
      <c r="J313" s="2">
        <v>864</v>
      </c>
      <c r="K313" s="2">
        <v>905</v>
      </c>
      <c r="L313" s="2">
        <v>919</v>
      </c>
      <c r="M313" s="2">
        <v>0</v>
      </c>
      <c r="N313" s="2">
        <v>0</v>
      </c>
    </row>
    <row r="314" spans="1:37" x14ac:dyDescent="0.35">
      <c r="A314" s="339" t="s">
        <v>412</v>
      </c>
      <c r="B314" s="339" t="s">
        <v>31</v>
      </c>
      <c r="C314" s="340">
        <v>1053</v>
      </c>
      <c r="D314" s="1">
        <v>39</v>
      </c>
      <c r="E314" s="1">
        <v>7</v>
      </c>
      <c r="F314" s="1">
        <v>2</v>
      </c>
      <c r="G314" s="1">
        <v>7</v>
      </c>
      <c r="H314" s="1">
        <v>24</v>
      </c>
      <c r="I314" s="1">
        <v>4</v>
      </c>
      <c r="J314" s="1">
        <v>74</v>
      </c>
      <c r="K314" s="1">
        <v>43</v>
      </c>
      <c r="L314" s="1">
        <v>14</v>
      </c>
      <c r="M314" s="1">
        <v>61</v>
      </c>
      <c r="N314" s="1">
        <v>140</v>
      </c>
    </row>
    <row r="315" spans="1:37" x14ac:dyDescent="0.35">
      <c r="A315" s="339" t="s">
        <v>0</v>
      </c>
      <c r="B315" s="339" t="s">
        <v>0</v>
      </c>
      <c r="C315" s="340">
        <v>1053</v>
      </c>
      <c r="D315" s="2">
        <v>1092</v>
      </c>
      <c r="E315" s="2">
        <v>1099</v>
      </c>
      <c r="F315" s="2">
        <v>1101</v>
      </c>
      <c r="G315" s="2">
        <v>1108</v>
      </c>
      <c r="H315" s="2">
        <v>1132</v>
      </c>
      <c r="I315" s="2">
        <v>1136</v>
      </c>
      <c r="J315" s="2">
        <v>1210</v>
      </c>
      <c r="K315" s="2">
        <v>1253</v>
      </c>
      <c r="L315" s="2">
        <v>1267</v>
      </c>
      <c r="M315" s="2">
        <v>1328</v>
      </c>
      <c r="N315" s="2">
        <v>1468</v>
      </c>
    </row>
    <row r="316" spans="1:37" x14ac:dyDescent="0.35">
      <c r="A316" s="339" t="s">
        <v>2836</v>
      </c>
      <c r="B316" s="339" t="s">
        <v>33</v>
      </c>
      <c r="C316" s="340">
        <v>862</v>
      </c>
      <c r="D316" s="1">
        <v>36</v>
      </c>
      <c r="E316" s="1">
        <v>3</v>
      </c>
      <c r="F316" s="1">
        <v>19</v>
      </c>
      <c r="G316" s="1">
        <v>19</v>
      </c>
      <c r="H316" s="1">
        <v>7</v>
      </c>
      <c r="I316" s="1">
        <v>48</v>
      </c>
      <c r="J316" s="1">
        <v>185</v>
      </c>
      <c r="K316" s="1">
        <v>153</v>
      </c>
      <c r="L316" s="1">
        <v>20</v>
      </c>
      <c r="M316" s="1">
        <v>194</v>
      </c>
      <c r="N316" s="1">
        <v>289</v>
      </c>
    </row>
    <row r="317" spans="1:37" x14ac:dyDescent="0.35">
      <c r="A317" s="339" t="s">
        <v>0</v>
      </c>
      <c r="B317" s="339" t="s">
        <v>0</v>
      </c>
      <c r="C317" s="340">
        <v>862</v>
      </c>
      <c r="D317" s="2">
        <v>898</v>
      </c>
      <c r="E317" s="2">
        <v>901</v>
      </c>
      <c r="F317" s="2">
        <v>920</v>
      </c>
      <c r="G317" s="2">
        <v>939</v>
      </c>
      <c r="H317" s="2">
        <v>946</v>
      </c>
      <c r="I317" s="2">
        <v>994</v>
      </c>
      <c r="J317" s="2">
        <v>1179</v>
      </c>
      <c r="K317" s="2">
        <v>1332</v>
      </c>
      <c r="L317" s="2">
        <v>1352</v>
      </c>
      <c r="M317" s="2">
        <v>1546</v>
      </c>
      <c r="N317" s="2">
        <v>1835</v>
      </c>
    </row>
    <row r="318" spans="1:37" x14ac:dyDescent="0.35">
      <c r="A318" s="339" t="s">
        <v>2837</v>
      </c>
      <c r="B318" s="339" t="s">
        <v>33</v>
      </c>
      <c r="C318" s="340">
        <v>654</v>
      </c>
      <c r="D318" s="1">
        <v>27</v>
      </c>
      <c r="E318" s="1">
        <v>3</v>
      </c>
      <c r="F318" s="1">
        <v>11</v>
      </c>
      <c r="G318" s="1">
        <v>20</v>
      </c>
      <c r="H318" s="1">
        <v>8</v>
      </c>
      <c r="I318" s="1">
        <v>19</v>
      </c>
      <c r="J318" s="1">
        <v>-742</v>
      </c>
      <c r="K318" s="1">
        <v>0</v>
      </c>
      <c r="L318" s="1">
        <v>0</v>
      </c>
      <c r="M318" s="1">
        <v>0</v>
      </c>
      <c r="N318" s="1">
        <v>0</v>
      </c>
    </row>
    <row r="319" spans="1:37" x14ac:dyDescent="0.35">
      <c r="A319" s="339" t="s">
        <v>0</v>
      </c>
      <c r="B319" s="339" t="s">
        <v>0</v>
      </c>
      <c r="C319" s="340">
        <v>654</v>
      </c>
      <c r="D319" s="2">
        <v>681</v>
      </c>
      <c r="E319" s="2">
        <v>684</v>
      </c>
      <c r="F319" s="2">
        <v>695</v>
      </c>
      <c r="G319" s="2">
        <v>715</v>
      </c>
      <c r="H319" s="2">
        <v>723</v>
      </c>
      <c r="I319" s="2">
        <v>742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</row>
    <row r="320" spans="1:37" x14ac:dyDescent="0.35">
      <c r="A320" s="339" t="s">
        <v>413</v>
      </c>
      <c r="B320" s="339" t="s">
        <v>33</v>
      </c>
      <c r="C320" s="340">
        <v>368</v>
      </c>
      <c r="D320" s="1">
        <v>65</v>
      </c>
      <c r="E320" s="1">
        <v>0</v>
      </c>
      <c r="F320" s="1">
        <v>28</v>
      </c>
      <c r="G320" s="1">
        <v>53</v>
      </c>
      <c r="H320" s="1">
        <v>4</v>
      </c>
      <c r="I320" s="1">
        <v>-518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</row>
    <row r="321" spans="1:14" x14ac:dyDescent="0.35">
      <c r="A321" s="339" t="s">
        <v>0</v>
      </c>
      <c r="B321" s="339" t="s">
        <v>0</v>
      </c>
      <c r="C321" s="340">
        <v>368</v>
      </c>
      <c r="D321" s="2">
        <v>433</v>
      </c>
      <c r="E321" s="2">
        <v>433</v>
      </c>
      <c r="F321" s="2">
        <v>461</v>
      </c>
      <c r="G321" s="2">
        <v>514</v>
      </c>
      <c r="H321" s="2">
        <v>518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</row>
    <row r="322" spans="1:14" x14ac:dyDescent="0.35">
      <c r="A322" s="339" t="s">
        <v>414</v>
      </c>
      <c r="B322" s="339" t="s">
        <v>33</v>
      </c>
      <c r="C322" s="340">
        <v>1400</v>
      </c>
      <c r="D322" s="1">
        <v>22</v>
      </c>
      <c r="E322" s="1">
        <v>22</v>
      </c>
      <c r="F322" s="1">
        <v>5</v>
      </c>
      <c r="G322" s="1">
        <v>11</v>
      </c>
      <c r="H322" s="1">
        <v>42</v>
      </c>
      <c r="I322" s="1">
        <v>4</v>
      </c>
      <c r="J322" s="1">
        <v>143</v>
      </c>
      <c r="K322" s="1">
        <v>40</v>
      </c>
      <c r="L322" s="1">
        <v>18</v>
      </c>
      <c r="M322" s="1">
        <v>64</v>
      </c>
      <c r="N322" s="1">
        <v>101</v>
      </c>
    </row>
    <row r="323" spans="1:14" x14ac:dyDescent="0.35">
      <c r="A323" s="339" t="s">
        <v>0</v>
      </c>
      <c r="B323" s="339" t="s">
        <v>0</v>
      </c>
      <c r="C323" s="340">
        <v>1400</v>
      </c>
      <c r="D323" s="2">
        <v>1422</v>
      </c>
      <c r="E323" s="2">
        <v>1444</v>
      </c>
      <c r="F323" s="2">
        <v>1449</v>
      </c>
      <c r="G323" s="2">
        <v>1460</v>
      </c>
      <c r="H323" s="2">
        <v>1502</v>
      </c>
      <c r="I323" s="2">
        <v>1506</v>
      </c>
      <c r="J323" s="2">
        <v>1649</v>
      </c>
      <c r="K323" s="2">
        <v>1689</v>
      </c>
      <c r="L323" s="2">
        <v>1707</v>
      </c>
      <c r="M323" s="2">
        <v>1771</v>
      </c>
      <c r="N323" s="2">
        <v>1872</v>
      </c>
    </row>
    <row r="324" spans="1:14" x14ac:dyDescent="0.35">
      <c r="A324" s="339" t="s">
        <v>415</v>
      </c>
      <c r="B324" s="339" t="s">
        <v>31</v>
      </c>
      <c r="C324" s="340">
        <v>803</v>
      </c>
      <c r="D324" s="1">
        <v>288</v>
      </c>
      <c r="E324" s="1">
        <v>19</v>
      </c>
      <c r="F324" s="1">
        <v>28</v>
      </c>
      <c r="G324" s="1">
        <v>2</v>
      </c>
      <c r="H324" s="1">
        <v>36</v>
      </c>
      <c r="I324" s="1">
        <v>63</v>
      </c>
      <c r="J324" s="1">
        <v>21</v>
      </c>
      <c r="K324" s="1">
        <v>38</v>
      </c>
      <c r="L324" s="1">
        <v>3</v>
      </c>
      <c r="M324" s="1">
        <v>45</v>
      </c>
      <c r="N324" s="1">
        <v>71</v>
      </c>
    </row>
    <row r="325" spans="1:14" x14ac:dyDescent="0.35">
      <c r="A325" s="339" t="s">
        <v>0</v>
      </c>
      <c r="B325" s="339" t="s">
        <v>0</v>
      </c>
      <c r="C325" s="340">
        <v>803</v>
      </c>
      <c r="D325" s="2">
        <v>1091</v>
      </c>
      <c r="E325" s="2">
        <v>1110</v>
      </c>
      <c r="F325" s="2">
        <v>1138</v>
      </c>
      <c r="G325" s="2">
        <v>1140</v>
      </c>
      <c r="H325" s="2">
        <v>1176</v>
      </c>
      <c r="I325" s="2">
        <v>1239</v>
      </c>
      <c r="J325" s="2">
        <v>1260</v>
      </c>
      <c r="K325" s="2">
        <v>1298</v>
      </c>
      <c r="L325" s="2">
        <v>1301</v>
      </c>
      <c r="M325" s="2">
        <v>1346</v>
      </c>
      <c r="N325" s="2">
        <v>1417</v>
      </c>
    </row>
    <row r="326" spans="1:14" x14ac:dyDescent="0.35">
      <c r="A326" s="339" t="s">
        <v>2816</v>
      </c>
      <c r="B326" s="339" t="s">
        <v>31</v>
      </c>
      <c r="C326" s="340">
        <v>387</v>
      </c>
      <c r="D326" s="1">
        <v>12</v>
      </c>
      <c r="E326" s="1">
        <v>1</v>
      </c>
      <c r="F326" s="1">
        <v>7</v>
      </c>
      <c r="G326" s="1">
        <v>7</v>
      </c>
      <c r="H326" s="1">
        <v>-414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</row>
    <row r="327" spans="1:14" x14ac:dyDescent="0.35">
      <c r="A327" s="339" t="s">
        <v>0</v>
      </c>
      <c r="B327" s="339" t="s">
        <v>0</v>
      </c>
      <c r="C327" s="340">
        <v>387</v>
      </c>
      <c r="D327" s="2">
        <v>399</v>
      </c>
      <c r="E327" s="2">
        <v>400</v>
      </c>
      <c r="F327" s="2">
        <v>407</v>
      </c>
      <c r="G327" s="2">
        <v>414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</row>
    <row r="328" spans="1:14" x14ac:dyDescent="0.35">
      <c r="A328" s="339" t="s">
        <v>416</v>
      </c>
      <c r="B328" s="339" t="s">
        <v>33</v>
      </c>
      <c r="C328" s="340">
        <v>2116</v>
      </c>
      <c r="D328" s="1">
        <v>0</v>
      </c>
      <c r="E328" s="1">
        <v>-90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</row>
    <row r="329" spans="1:14" x14ac:dyDescent="0.35">
      <c r="A329" s="339" t="s">
        <v>0</v>
      </c>
      <c r="B329" s="339" t="s">
        <v>0</v>
      </c>
      <c r="C329" s="340">
        <v>2116</v>
      </c>
      <c r="D329" s="2">
        <v>2116</v>
      </c>
      <c r="E329" s="2">
        <v>2026</v>
      </c>
      <c r="F329" s="2">
        <v>2026</v>
      </c>
      <c r="G329" s="2">
        <v>2026</v>
      </c>
      <c r="H329" s="2">
        <v>2026</v>
      </c>
      <c r="I329" s="2">
        <v>2026</v>
      </c>
      <c r="J329" s="2">
        <v>2026</v>
      </c>
      <c r="K329" s="2">
        <v>2026</v>
      </c>
      <c r="L329" s="2">
        <v>2026</v>
      </c>
      <c r="M329" s="2">
        <v>2026</v>
      </c>
      <c r="N329" s="2">
        <v>2026</v>
      </c>
    </row>
    <row r="330" spans="1:14" x14ac:dyDescent="0.35">
      <c r="A330" s="339" t="s">
        <v>2855</v>
      </c>
      <c r="B330" s="339" t="s">
        <v>31</v>
      </c>
      <c r="C330" s="340">
        <v>595</v>
      </c>
      <c r="D330" s="1">
        <v>40</v>
      </c>
      <c r="E330" s="1">
        <v>3</v>
      </c>
      <c r="F330" s="1">
        <v>20</v>
      </c>
      <c r="G330" s="1">
        <v>24</v>
      </c>
      <c r="H330" s="1">
        <v>12</v>
      </c>
      <c r="I330" s="1">
        <v>105</v>
      </c>
      <c r="J330" s="1">
        <v>35</v>
      </c>
      <c r="K330" s="1">
        <v>-834</v>
      </c>
      <c r="L330" s="1">
        <v>0</v>
      </c>
      <c r="M330" s="1">
        <v>0</v>
      </c>
      <c r="N330" s="1">
        <v>0</v>
      </c>
    </row>
    <row r="331" spans="1:14" x14ac:dyDescent="0.35">
      <c r="A331" s="339" t="s">
        <v>0</v>
      </c>
      <c r="B331" s="339" t="s">
        <v>0</v>
      </c>
      <c r="C331" s="340">
        <v>595</v>
      </c>
      <c r="D331" s="2">
        <v>635</v>
      </c>
      <c r="E331" s="2">
        <v>638</v>
      </c>
      <c r="F331" s="2">
        <v>658</v>
      </c>
      <c r="G331" s="2">
        <v>682</v>
      </c>
      <c r="H331" s="2">
        <v>694</v>
      </c>
      <c r="I331" s="2">
        <v>799</v>
      </c>
      <c r="J331" s="2">
        <v>834</v>
      </c>
      <c r="K331" s="2">
        <v>0</v>
      </c>
      <c r="L331" s="2">
        <v>0</v>
      </c>
      <c r="M331" s="2">
        <v>0</v>
      </c>
      <c r="N331" s="2">
        <v>0</v>
      </c>
    </row>
    <row r="332" spans="1:14" x14ac:dyDescent="0.35">
      <c r="A332" s="339" t="s">
        <v>2838</v>
      </c>
      <c r="B332" s="339" t="s">
        <v>31</v>
      </c>
      <c r="C332" s="340">
        <v>2962</v>
      </c>
      <c r="D332" s="1">
        <v>-936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</row>
    <row r="333" spans="1:14" x14ac:dyDescent="0.35">
      <c r="A333" s="339" t="s">
        <v>0</v>
      </c>
      <c r="B333" s="339" t="s">
        <v>0</v>
      </c>
      <c r="C333" s="340">
        <v>2962</v>
      </c>
      <c r="D333" s="2">
        <v>2026</v>
      </c>
      <c r="E333" s="2">
        <v>2026</v>
      </c>
      <c r="F333" s="2">
        <v>2026</v>
      </c>
      <c r="G333" s="2">
        <v>2026</v>
      </c>
      <c r="H333" s="2">
        <v>2026</v>
      </c>
      <c r="I333" s="2">
        <v>2026</v>
      </c>
      <c r="J333" s="2">
        <v>2026</v>
      </c>
      <c r="K333" s="2">
        <v>2026</v>
      </c>
      <c r="L333" s="2">
        <v>2026</v>
      </c>
      <c r="M333" s="2">
        <v>2026</v>
      </c>
      <c r="N333" s="2">
        <v>2026</v>
      </c>
    </row>
    <row r="334" spans="1:14" x14ac:dyDescent="0.35">
      <c r="A334" s="339" t="s">
        <v>417</v>
      </c>
      <c r="B334" s="339" t="s">
        <v>33</v>
      </c>
      <c r="C334" s="340">
        <v>1629</v>
      </c>
      <c r="D334" s="1">
        <v>185</v>
      </c>
      <c r="E334" s="1">
        <v>22</v>
      </c>
      <c r="F334" s="1">
        <v>10</v>
      </c>
      <c r="G334" s="1">
        <v>17</v>
      </c>
      <c r="H334" s="1">
        <v>22</v>
      </c>
      <c r="I334" s="1">
        <v>12</v>
      </c>
      <c r="J334" s="1">
        <v>39</v>
      </c>
      <c r="K334" s="1">
        <v>41</v>
      </c>
      <c r="L334" s="1">
        <v>9</v>
      </c>
      <c r="M334" s="1">
        <v>50</v>
      </c>
      <c r="N334" s="1">
        <v>0</v>
      </c>
    </row>
    <row r="335" spans="1:14" x14ac:dyDescent="0.35">
      <c r="A335" s="339" t="s">
        <v>0</v>
      </c>
      <c r="B335" s="339" t="s">
        <v>0</v>
      </c>
      <c r="C335" s="340">
        <v>1629</v>
      </c>
      <c r="D335" s="2">
        <v>1814</v>
      </c>
      <c r="E335" s="2">
        <v>1836</v>
      </c>
      <c r="F335" s="2">
        <v>1846</v>
      </c>
      <c r="G335" s="2">
        <v>1863</v>
      </c>
      <c r="H335" s="2">
        <v>1885</v>
      </c>
      <c r="I335" s="2">
        <v>1897</v>
      </c>
      <c r="J335" s="2">
        <v>1936</v>
      </c>
      <c r="K335" s="2">
        <v>1977</v>
      </c>
      <c r="L335" s="2">
        <v>1986</v>
      </c>
      <c r="M335" s="2">
        <v>2036</v>
      </c>
      <c r="N335" s="2">
        <v>2036</v>
      </c>
    </row>
    <row r="336" spans="1:14" x14ac:dyDescent="0.35">
      <c r="A336" s="339" t="s">
        <v>2839</v>
      </c>
      <c r="B336" s="339" t="s">
        <v>31</v>
      </c>
      <c r="C336" s="340">
        <v>147</v>
      </c>
      <c r="D336" s="1">
        <v>71</v>
      </c>
      <c r="E336" s="1">
        <v>1</v>
      </c>
      <c r="F336" s="1">
        <v>-219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</row>
    <row r="337" spans="1:14" x14ac:dyDescent="0.35">
      <c r="A337" s="339" t="s">
        <v>0</v>
      </c>
      <c r="B337" s="339" t="s">
        <v>0</v>
      </c>
      <c r="C337" s="340">
        <v>147</v>
      </c>
      <c r="D337" s="2">
        <v>218</v>
      </c>
      <c r="E337" s="2">
        <v>219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</row>
    <row r="338" spans="1:14" x14ac:dyDescent="0.35">
      <c r="A338" s="339" t="s">
        <v>418</v>
      </c>
      <c r="B338" s="339" t="s">
        <v>33</v>
      </c>
      <c r="C338" s="340">
        <v>211</v>
      </c>
      <c r="D338" s="1">
        <v>13</v>
      </c>
      <c r="E338" s="1">
        <v>2</v>
      </c>
      <c r="F338" s="1">
        <v>13</v>
      </c>
      <c r="G338" s="1">
        <v>-239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</row>
    <row r="339" spans="1:14" x14ac:dyDescent="0.35">
      <c r="A339" s="339" t="s">
        <v>0</v>
      </c>
      <c r="B339" s="339" t="s">
        <v>0</v>
      </c>
      <c r="C339" s="340">
        <v>211</v>
      </c>
      <c r="D339" s="2">
        <v>224</v>
      </c>
      <c r="E339" s="2">
        <v>226</v>
      </c>
      <c r="F339" s="2">
        <v>239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x14ac:dyDescent="0.35">
      <c r="A340" s="339" t="s">
        <v>419</v>
      </c>
      <c r="B340" s="339" t="s">
        <v>33</v>
      </c>
      <c r="C340" s="340">
        <v>1606</v>
      </c>
      <c r="D340" s="1">
        <v>75</v>
      </c>
      <c r="E340" s="1">
        <v>4</v>
      </c>
      <c r="F340" s="1">
        <v>15</v>
      </c>
      <c r="G340" s="1">
        <v>26</v>
      </c>
      <c r="H340" s="1">
        <v>175</v>
      </c>
      <c r="I340" s="1">
        <v>22</v>
      </c>
      <c r="J340" s="1">
        <v>84</v>
      </c>
      <c r="K340" s="1">
        <v>155</v>
      </c>
      <c r="L340" s="1">
        <v>-136</v>
      </c>
      <c r="M340" s="1">
        <v>0</v>
      </c>
      <c r="N340" s="1">
        <v>0</v>
      </c>
    </row>
    <row r="341" spans="1:14" x14ac:dyDescent="0.35">
      <c r="A341" s="339" t="s">
        <v>0</v>
      </c>
      <c r="B341" s="339" t="s">
        <v>0</v>
      </c>
      <c r="C341" s="340">
        <v>1606</v>
      </c>
      <c r="D341" s="2">
        <v>1681</v>
      </c>
      <c r="E341" s="2">
        <v>1685</v>
      </c>
      <c r="F341" s="2">
        <v>1700</v>
      </c>
      <c r="G341" s="2">
        <v>1726</v>
      </c>
      <c r="H341" s="2">
        <v>1901</v>
      </c>
      <c r="I341" s="2">
        <v>1923</v>
      </c>
      <c r="J341" s="2">
        <v>2007</v>
      </c>
      <c r="K341" s="2">
        <v>2162</v>
      </c>
      <c r="L341" s="2">
        <v>2026</v>
      </c>
      <c r="M341" s="2">
        <v>2026</v>
      </c>
      <c r="N341" s="2">
        <v>2026</v>
      </c>
    </row>
    <row r="342" spans="1:14" x14ac:dyDescent="0.35">
      <c r="A342" s="339" t="s">
        <v>2822</v>
      </c>
      <c r="B342" s="339" t="s">
        <v>31</v>
      </c>
      <c r="C342" s="340">
        <v>692</v>
      </c>
      <c r="D342" s="1">
        <v>24</v>
      </c>
      <c r="E342" s="1">
        <v>2</v>
      </c>
      <c r="F342" s="1">
        <v>7</v>
      </c>
      <c r="G342" s="1">
        <v>16</v>
      </c>
      <c r="H342" s="1">
        <v>10</v>
      </c>
      <c r="I342" s="1">
        <v>57</v>
      </c>
      <c r="J342" s="1">
        <v>44</v>
      </c>
      <c r="K342" s="1">
        <v>113</v>
      </c>
      <c r="L342" s="1">
        <v>16</v>
      </c>
      <c r="M342" s="1">
        <v>122</v>
      </c>
      <c r="N342" s="1">
        <v>-1103</v>
      </c>
    </row>
    <row r="343" spans="1:14" x14ac:dyDescent="0.35">
      <c r="A343" s="339" t="s">
        <v>0</v>
      </c>
      <c r="B343" s="339" t="s">
        <v>0</v>
      </c>
      <c r="C343" s="340">
        <v>692</v>
      </c>
      <c r="D343" s="2">
        <v>716</v>
      </c>
      <c r="E343" s="2">
        <v>718</v>
      </c>
      <c r="F343" s="2">
        <v>725</v>
      </c>
      <c r="G343" s="2">
        <v>741</v>
      </c>
      <c r="H343" s="2">
        <v>751</v>
      </c>
      <c r="I343" s="2">
        <v>808</v>
      </c>
      <c r="J343" s="2">
        <v>852</v>
      </c>
      <c r="K343" s="2">
        <v>965</v>
      </c>
      <c r="L343" s="2">
        <v>981</v>
      </c>
      <c r="M343" s="2">
        <v>1103</v>
      </c>
      <c r="N343" s="2">
        <v>0</v>
      </c>
    </row>
    <row r="344" spans="1:14" x14ac:dyDescent="0.35">
      <c r="A344" s="339" t="s">
        <v>47</v>
      </c>
      <c r="B344" s="339" t="s">
        <v>0</v>
      </c>
      <c r="C344" s="341">
        <v>0</v>
      </c>
      <c r="D344" s="1">
        <f>(D312+D314+D316+D318+D320+D322+D324+D326+D328+D330+D332+D334+D336+D338+D340+D342)*(-1)</f>
        <v>0</v>
      </c>
      <c r="E344" s="1">
        <f t="shared" ref="E344:N344" si="8">(E312+E314+E316+E318+E320+E322+E324+E326+E328+E330+E332+E334+E336+E338+E340+E342)*(-1)</f>
        <v>0</v>
      </c>
      <c r="F344" s="1">
        <f t="shared" si="8"/>
        <v>44</v>
      </c>
      <c r="G344" s="1">
        <f t="shared" si="8"/>
        <v>28</v>
      </c>
      <c r="H344" s="1">
        <f t="shared" si="8"/>
        <v>43</v>
      </c>
      <c r="I344" s="1">
        <f t="shared" si="8"/>
        <v>153</v>
      </c>
      <c r="J344" s="1">
        <f t="shared" si="8"/>
        <v>89</v>
      </c>
      <c r="K344" s="1">
        <f t="shared" si="8"/>
        <v>210</v>
      </c>
      <c r="L344" s="1">
        <f t="shared" si="8"/>
        <v>42</v>
      </c>
      <c r="M344" s="1">
        <f t="shared" si="8"/>
        <v>383</v>
      </c>
      <c r="N344" s="1">
        <f t="shared" si="8"/>
        <v>502</v>
      </c>
    </row>
    <row r="345" spans="1:14" x14ac:dyDescent="0.35">
      <c r="A345" s="339" t="s">
        <v>0</v>
      </c>
      <c r="B345" s="339" t="s">
        <v>0</v>
      </c>
      <c r="C345" s="340">
        <v>0</v>
      </c>
      <c r="D345" s="2">
        <v>0</v>
      </c>
      <c r="E345" s="2">
        <v>0</v>
      </c>
      <c r="F345" s="2">
        <v>44</v>
      </c>
      <c r="G345" s="2">
        <v>72</v>
      </c>
      <c r="H345" s="2">
        <v>115</v>
      </c>
      <c r="I345" s="2">
        <v>268</v>
      </c>
      <c r="J345" s="2">
        <v>357</v>
      </c>
      <c r="K345" s="2">
        <v>567</v>
      </c>
      <c r="L345" s="2">
        <v>609</v>
      </c>
      <c r="M345" s="2">
        <v>992</v>
      </c>
      <c r="N345" s="2">
        <v>1494</v>
      </c>
    </row>
    <row r="346" spans="1:14" x14ac:dyDescent="0.35">
      <c r="A346" t="s">
        <v>48</v>
      </c>
      <c r="B346" t="s">
        <v>0</v>
      </c>
      <c r="C346" s="2">
        <v>16200</v>
      </c>
      <c r="D346" s="2">
        <v>16200</v>
      </c>
      <c r="E346" s="2">
        <v>16200</v>
      </c>
      <c r="F346" s="2">
        <v>16200</v>
      </c>
      <c r="G346" s="2">
        <v>16200</v>
      </c>
      <c r="H346" s="2">
        <v>16200</v>
      </c>
      <c r="I346" s="2">
        <v>16200</v>
      </c>
      <c r="J346" s="2">
        <v>16200</v>
      </c>
      <c r="K346" s="2">
        <v>16200</v>
      </c>
      <c r="L346" s="2">
        <v>16200</v>
      </c>
      <c r="M346" s="2">
        <v>16200</v>
      </c>
      <c r="N346" s="2">
        <v>16200</v>
      </c>
    </row>
    <row r="350" spans="1:14" x14ac:dyDescent="0.35">
      <c r="A350" t="s">
        <v>0</v>
      </c>
      <c r="B350" t="s">
        <v>0</v>
      </c>
      <c r="C350" t="s">
        <v>0</v>
      </c>
      <c r="D350" t="s">
        <v>0</v>
      </c>
      <c r="E350" t="s">
        <v>0</v>
      </c>
      <c r="F350" t="s">
        <v>0</v>
      </c>
      <c r="G350" t="s">
        <v>0</v>
      </c>
      <c r="H350" t="s">
        <v>0</v>
      </c>
      <c r="I350" t="s">
        <v>0</v>
      </c>
      <c r="J350" t="s">
        <v>0</v>
      </c>
      <c r="K350" t="s">
        <v>0</v>
      </c>
      <c r="L350" t="s">
        <v>0</v>
      </c>
    </row>
    <row r="351" spans="1:14" x14ac:dyDescent="0.35">
      <c r="A351" t="s">
        <v>0</v>
      </c>
      <c r="B351" t="s">
        <v>0</v>
      </c>
      <c r="C351" t="s">
        <v>0</v>
      </c>
      <c r="D351" t="s">
        <v>0</v>
      </c>
      <c r="E351" t="s">
        <v>0</v>
      </c>
      <c r="F351" t="s">
        <v>0</v>
      </c>
      <c r="G351" t="s">
        <v>0</v>
      </c>
      <c r="H351" t="s">
        <v>0</v>
      </c>
      <c r="I351" t="s">
        <v>0</v>
      </c>
      <c r="J351" t="s">
        <v>0</v>
      </c>
      <c r="K351" t="s">
        <v>0</v>
      </c>
      <c r="L351" t="s">
        <v>0</v>
      </c>
    </row>
    <row r="352" spans="1:14" x14ac:dyDescent="0.35">
      <c r="A352" t="s">
        <v>0</v>
      </c>
      <c r="B352" t="s">
        <v>0</v>
      </c>
      <c r="C352" t="s">
        <v>0</v>
      </c>
      <c r="D352" t="s">
        <v>0</v>
      </c>
      <c r="E352" t="s">
        <v>0</v>
      </c>
      <c r="F352" t="s">
        <v>0</v>
      </c>
      <c r="G352" t="s">
        <v>0</v>
      </c>
      <c r="H352" t="s">
        <v>0</v>
      </c>
      <c r="I352" t="s">
        <v>0</v>
      </c>
      <c r="J352" t="s">
        <v>0</v>
      </c>
      <c r="K352" t="s">
        <v>0</v>
      </c>
      <c r="L352" t="s">
        <v>0</v>
      </c>
    </row>
    <row r="353" spans="1:37" x14ac:dyDescent="0.35">
      <c r="A353" t="s">
        <v>0</v>
      </c>
      <c r="B353" t="s">
        <v>0</v>
      </c>
      <c r="C353" t="s">
        <v>0</v>
      </c>
      <c r="D353" t="s">
        <v>0</v>
      </c>
      <c r="E353" t="s">
        <v>0</v>
      </c>
      <c r="F353" t="s">
        <v>0</v>
      </c>
      <c r="G353" t="s">
        <v>0</v>
      </c>
      <c r="H353" t="s">
        <v>0</v>
      </c>
      <c r="I353" t="s">
        <v>0</v>
      </c>
      <c r="J353" t="s">
        <v>0</v>
      </c>
      <c r="K353" t="s">
        <v>0</v>
      </c>
      <c r="L353" t="s">
        <v>0</v>
      </c>
    </row>
    <row r="354" spans="1:37" x14ac:dyDescent="0.35">
      <c r="A354" t="s">
        <v>0</v>
      </c>
      <c r="B354" t="s">
        <v>0</v>
      </c>
      <c r="C354" t="s">
        <v>0</v>
      </c>
      <c r="D354" t="s">
        <v>0</v>
      </c>
      <c r="E354" t="s">
        <v>0</v>
      </c>
      <c r="F354" t="s">
        <v>0</v>
      </c>
      <c r="G354" t="s">
        <v>0</v>
      </c>
      <c r="H354" t="s">
        <v>0</v>
      </c>
      <c r="I354" t="s">
        <v>0</v>
      </c>
      <c r="J354" t="s">
        <v>0</v>
      </c>
      <c r="K354" t="s">
        <v>0</v>
      </c>
      <c r="L354" t="s">
        <v>0</v>
      </c>
    </row>
    <row r="355" spans="1:37" x14ac:dyDescent="0.35">
      <c r="A355" t="s">
        <v>0</v>
      </c>
      <c r="B355" t="s">
        <v>0</v>
      </c>
      <c r="C355" t="s">
        <v>0</v>
      </c>
      <c r="D355" t="s">
        <v>0</v>
      </c>
      <c r="E355" t="s">
        <v>0</v>
      </c>
      <c r="F355" t="s">
        <v>0</v>
      </c>
      <c r="G355" t="s">
        <v>0</v>
      </c>
      <c r="H355" t="s">
        <v>0</v>
      </c>
      <c r="I355" t="s">
        <v>0</v>
      </c>
      <c r="J355" t="s">
        <v>0</v>
      </c>
      <c r="K355" t="s">
        <v>0</v>
      </c>
      <c r="L355" t="s">
        <v>0</v>
      </c>
    </row>
    <row r="356" spans="1:37" x14ac:dyDescent="0.35">
      <c r="A356" t="s">
        <v>0</v>
      </c>
      <c r="B356" t="s">
        <v>0</v>
      </c>
      <c r="C356" t="s">
        <v>0</v>
      </c>
      <c r="D356" t="s">
        <v>0</v>
      </c>
      <c r="E356" t="s">
        <v>0</v>
      </c>
      <c r="F356" t="s">
        <v>0</v>
      </c>
      <c r="G356" t="s">
        <v>0</v>
      </c>
      <c r="H356" t="s">
        <v>0</v>
      </c>
      <c r="I356" t="s">
        <v>0</v>
      </c>
      <c r="J356" t="s">
        <v>0</v>
      </c>
      <c r="K356" t="s">
        <v>0</v>
      </c>
      <c r="L356" t="s">
        <v>0</v>
      </c>
    </row>
    <row r="357" spans="1:37" x14ac:dyDescent="0.35">
      <c r="A357" s="339" t="s">
        <v>59</v>
      </c>
      <c r="B357" s="339" t="s">
        <v>2</v>
      </c>
      <c r="C357" s="339" t="s">
        <v>3</v>
      </c>
      <c r="D357" t="s">
        <v>4</v>
      </c>
      <c r="E357" t="s">
        <v>5</v>
      </c>
      <c r="F357" t="s">
        <v>6</v>
      </c>
      <c r="G357" t="s">
        <v>7</v>
      </c>
      <c r="H357" t="s">
        <v>8</v>
      </c>
      <c r="I357" t="s">
        <v>9</v>
      </c>
      <c r="J357" t="s">
        <v>10</v>
      </c>
      <c r="K357" t="s">
        <v>11</v>
      </c>
      <c r="L357" t="s">
        <v>12</v>
      </c>
    </row>
    <row r="358" spans="1:37" x14ac:dyDescent="0.35">
      <c r="A358" s="339" t="s">
        <v>0</v>
      </c>
      <c r="B358" s="339" t="s">
        <v>0</v>
      </c>
      <c r="C358" s="339" t="s">
        <v>17</v>
      </c>
      <c r="D358" t="s">
        <v>420</v>
      </c>
      <c r="E358" t="s">
        <v>421</v>
      </c>
      <c r="F358" t="s">
        <v>422</v>
      </c>
      <c r="G358" t="s">
        <v>423</v>
      </c>
      <c r="H358" t="s">
        <v>424</v>
      </c>
      <c r="I358" t="s">
        <v>425</v>
      </c>
      <c r="J358" t="s">
        <v>426</v>
      </c>
      <c r="K358" t="s">
        <v>427</v>
      </c>
      <c r="L358" t="s">
        <v>428</v>
      </c>
    </row>
    <row r="359" spans="1:37" x14ac:dyDescent="0.35">
      <c r="A359" s="339" t="s">
        <v>429</v>
      </c>
      <c r="B359" s="339" t="s">
        <v>33</v>
      </c>
      <c r="C359" s="340">
        <v>1783</v>
      </c>
      <c r="D359" s="1">
        <v>21</v>
      </c>
      <c r="E359" s="1">
        <v>12</v>
      </c>
      <c r="F359" s="1">
        <v>155</v>
      </c>
      <c r="G359" s="1">
        <v>92</v>
      </c>
      <c r="H359" s="1">
        <v>26</v>
      </c>
      <c r="I359" s="1">
        <v>44</v>
      </c>
      <c r="J359" s="1">
        <v>141</v>
      </c>
      <c r="K359" s="1">
        <v>721</v>
      </c>
      <c r="L359" s="1">
        <v>-464</v>
      </c>
      <c r="AC359" s="238"/>
      <c r="AD359" s="238"/>
      <c r="AE359" s="227"/>
      <c r="AG359" s="227"/>
      <c r="AH359" s="238"/>
      <c r="AK359" s="227"/>
    </row>
    <row r="360" spans="1:37" x14ac:dyDescent="0.35">
      <c r="A360" s="339" t="s">
        <v>0</v>
      </c>
      <c r="B360" s="339" t="s">
        <v>0</v>
      </c>
      <c r="C360" s="340">
        <v>1783</v>
      </c>
      <c r="D360" s="2">
        <v>1804</v>
      </c>
      <c r="E360" s="2">
        <v>1816</v>
      </c>
      <c r="F360" s="2">
        <v>1971</v>
      </c>
      <c r="G360" s="2">
        <v>2063</v>
      </c>
      <c r="H360" s="2">
        <v>2089</v>
      </c>
      <c r="I360" s="2">
        <v>2133</v>
      </c>
      <c r="J360" s="2">
        <v>2274</v>
      </c>
      <c r="K360" s="2">
        <v>2995</v>
      </c>
      <c r="L360" s="2">
        <v>2531</v>
      </c>
    </row>
    <row r="361" spans="1:37" x14ac:dyDescent="0.35">
      <c r="A361" s="339" t="s">
        <v>2840</v>
      </c>
      <c r="B361" s="339" t="s">
        <v>31</v>
      </c>
      <c r="C361" s="340">
        <v>555</v>
      </c>
      <c r="D361" s="1">
        <v>22</v>
      </c>
      <c r="E361" s="1">
        <v>18</v>
      </c>
      <c r="F361" s="1">
        <v>-595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</row>
    <row r="362" spans="1:37" x14ac:dyDescent="0.35">
      <c r="A362" s="339" t="s">
        <v>0</v>
      </c>
      <c r="B362" s="339" t="s">
        <v>0</v>
      </c>
      <c r="C362" s="340">
        <v>555</v>
      </c>
      <c r="D362" s="2">
        <v>577</v>
      </c>
      <c r="E362" s="2">
        <v>595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</row>
    <row r="363" spans="1:37" x14ac:dyDescent="0.35">
      <c r="A363" s="339" t="s">
        <v>2823</v>
      </c>
      <c r="B363" s="339" t="s">
        <v>31</v>
      </c>
      <c r="C363" s="340">
        <v>187</v>
      </c>
      <c r="D363" s="1">
        <v>-187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37" x14ac:dyDescent="0.35">
      <c r="A364" s="339" t="s">
        <v>0</v>
      </c>
      <c r="B364" s="339" t="s">
        <v>0</v>
      </c>
      <c r="C364" s="340">
        <v>187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</row>
    <row r="365" spans="1:37" x14ac:dyDescent="0.35">
      <c r="A365" s="339" t="s">
        <v>2841</v>
      </c>
      <c r="B365" s="339" t="s">
        <v>33</v>
      </c>
      <c r="C365" s="340">
        <v>853</v>
      </c>
      <c r="D365" s="1">
        <v>16</v>
      </c>
      <c r="E365" s="1">
        <v>26</v>
      </c>
      <c r="F365" s="1">
        <v>32</v>
      </c>
      <c r="G365" s="1">
        <v>22</v>
      </c>
      <c r="H365" s="1">
        <v>119</v>
      </c>
      <c r="I365" s="1">
        <v>-1068</v>
      </c>
      <c r="J365" s="1">
        <v>0</v>
      </c>
      <c r="K365" s="1">
        <v>0</v>
      </c>
      <c r="L365" s="1">
        <v>0</v>
      </c>
    </row>
    <row r="366" spans="1:37" x14ac:dyDescent="0.35">
      <c r="A366" s="339" t="s">
        <v>0</v>
      </c>
      <c r="B366" s="339" t="s">
        <v>0</v>
      </c>
      <c r="C366" s="340">
        <v>853</v>
      </c>
      <c r="D366" s="2">
        <v>869</v>
      </c>
      <c r="E366" s="2">
        <v>895</v>
      </c>
      <c r="F366" s="2">
        <v>927</v>
      </c>
      <c r="G366" s="2">
        <v>949</v>
      </c>
      <c r="H366" s="2">
        <v>1068</v>
      </c>
      <c r="I366" s="2">
        <v>0</v>
      </c>
      <c r="J366" s="2">
        <v>0</v>
      </c>
      <c r="K366" s="2">
        <v>0</v>
      </c>
      <c r="L366" s="2">
        <v>0</v>
      </c>
    </row>
    <row r="367" spans="1:37" x14ac:dyDescent="0.35">
      <c r="A367" s="339" t="s">
        <v>2842</v>
      </c>
      <c r="B367" s="339" t="s">
        <v>33</v>
      </c>
      <c r="C367" s="340">
        <v>1045</v>
      </c>
      <c r="D367" s="1">
        <v>36</v>
      </c>
      <c r="E367" s="1">
        <v>28</v>
      </c>
      <c r="F367" s="1">
        <v>48</v>
      </c>
      <c r="G367" s="1">
        <v>43</v>
      </c>
      <c r="H367" s="1">
        <v>69</v>
      </c>
      <c r="I367" s="1">
        <v>125</v>
      </c>
      <c r="J367" s="1">
        <v>-1394</v>
      </c>
      <c r="K367" s="1">
        <v>0</v>
      </c>
      <c r="L367" s="1">
        <v>0</v>
      </c>
    </row>
    <row r="368" spans="1:37" x14ac:dyDescent="0.35">
      <c r="A368" s="339" t="s">
        <v>0</v>
      </c>
      <c r="B368" s="339" t="s">
        <v>0</v>
      </c>
      <c r="C368" s="340">
        <v>1045</v>
      </c>
      <c r="D368" s="2">
        <v>1081</v>
      </c>
      <c r="E368" s="2">
        <v>1109</v>
      </c>
      <c r="F368" s="2">
        <v>1157</v>
      </c>
      <c r="G368" s="2">
        <v>1200</v>
      </c>
      <c r="H368" s="2">
        <v>1269</v>
      </c>
      <c r="I368" s="2">
        <v>1394</v>
      </c>
      <c r="J368" s="2">
        <v>0</v>
      </c>
      <c r="K368" s="2">
        <v>0</v>
      </c>
      <c r="L368" s="2">
        <v>0</v>
      </c>
    </row>
    <row r="369" spans="1:12" x14ac:dyDescent="0.35">
      <c r="A369" s="339" t="s">
        <v>2817</v>
      </c>
      <c r="B369" s="339" t="s">
        <v>33</v>
      </c>
      <c r="C369" s="340">
        <v>214</v>
      </c>
      <c r="D369" s="1">
        <v>-214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35">
      <c r="A370" s="339" t="s">
        <v>0</v>
      </c>
      <c r="B370" s="339" t="s">
        <v>0</v>
      </c>
      <c r="C370" s="340">
        <v>214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</row>
    <row r="371" spans="1:12" x14ac:dyDescent="0.35">
      <c r="A371" s="339" t="s">
        <v>430</v>
      </c>
      <c r="B371" s="339" t="s">
        <v>31</v>
      </c>
      <c r="C371" s="340">
        <v>1344</v>
      </c>
      <c r="D371" s="1">
        <v>16</v>
      </c>
      <c r="E371" s="1">
        <v>43</v>
      </c>
      <c r="F371" s="1">
        <v>21</v>
      </c>
      <c r="G371" s="1">
        <v>24</v>
      </c>
      <c r="H371" s="1">
        <v>14</v>
      </c>
      <c r="I371" s="1">
        <v>33</v>
      </c>
      <c r="J371" s="1">
        <v>418</v>
      </c>
      <c r="K371" s="1">
        <v>83</v>
      </c>
      <c r="L371" s="1">
        <v>96</v>
      </c>
    </row>
    <row r="372" spans="1:12" x14ac:dyDescent="0.35">
      <c r="A372" s="339" t="s">
        <v>0</v>
      </c>
      <c r="B372" s="339" t="s">
        <v>0</v>
      </c>
      <c r="C372" s="340">
        <v>1344</v>
      </c>
      <c r="D372" s="2">
        <v>1360</v>
      </c>
      <c r="E372" s="2">
        <v>1403</v>
      </c>
      <c r="F372" s="2">
        <v>1424</v>
      </c>
      <c r="G372" s="2">
        <v>1448</v>
      </c>
      <c r="H372" s="2">
        <v>1462</v>
      </c>
      <c r="I372" s="2">
        <v>1495</v>
      </c>
      <c r="J372" s="2">
        <v>1913</v>
      </c>
      <c r="K372" s="2">
        <v>1996</v>
      </c>
      <c r="L372" s="2">
        <v>2092</v>
      </c>
    </row>
    <row r="373" spans="1:12" x14ac:dyDescent="0.35">
      <c r="A373" s="339" t="s">
        <v>431</v>
      </c>
      <c r="B373" s="339" t="s">
        <v>33</v>
      </c>
      <c r="C373" s="340">
        <v>1384</v>
      </c>
      <c r="D373" s="1">
        <v>25</v>
      </c>
      <c r="E373" s="1">
        <v>15</v>
      </c>
      <c r="F373" s="1">
        <v>128</v>
      </c>
      <c r="G373" s="1">
        <v>41</v>
      </c>
      <c r="H373" s="1">
        <v>26</v>
      </c>
      <c r="I373" s="1">
        <v>55</v>
      </c>
      <c r="J373" s="1">
        <v>98</v>
      </c>
      <c r="K373" s="1">
        <v>-1772</v>
      </c>
      <c r="L373" s="1">
        <v>0</v>
      </c>
    </row>
    <row r="374" spans="1:12" x14ac:dyDescent="0.35">
      <c r="A374" s="339" t="s">
        <v>0</v>
      </c>
      <c r="B374" s="339" t="s">
        <v>0</v>
      </c>
      <c r="C374" s="340">
        <v>1384</v>
      </c>
      <c r="D374" s="2">
        <v>1409</v>
      </c>
      <c r="E374" s="2">
        <v>1424</v>
      </c>
      <c r="F374" s="2">
        <v>1552</v>
      </c>
      <c r="G374" s="2">
        <v>1593</v>
      </c>
      <c r="H374" s="2">
        <v>1619</v>
      </c>
      <c r="I374" s="2">
        <v>1674</v>
      </c>
      <c r="J374" s="2">
        <v>1772</v>
      </c>
      <c r="K374" s="2">
        <v>0</v>
      </c>
      <c r="L374" s="2">
        <v>0</v>
      </c>
    </row>
    <row r="375" spans="1:12" x14ac:dyDescent="0.35">
      <c r="A375" s="339" t="s">
        <v>2848</v>
      </c>
      <c r="B375" s="339" t="s">
        <v>31</v>
      </c>
      <c r="C375" s="340">
        <v>450</v>
      </c>
      <c r="D375" s="1">
        <v>33</v>
      </c>
      <c r="E375" s="1">
        <v>-483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35">
      <c r="A376" s="339" t="s">
        <v>0</v>
      </c>
      <c r="B376" s="339" t="s">
        <v>0</v>
      </c>
      <c r="C376" s="340">
        <v>450</v>
      </c>
      <c r="D376" s="2">
        <v>483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</row>
    <row r="377" spans="1:12" x14ac:dyDescent="0.35">
      <c r="A377" s="339" t="s">
        <v>432</v>
      </c>
      <c r="B377" s="339" t="s">
        <v>33</v>
      </c>
      <c r="C377" s="340">
        <v>2445</v>
      </c>
      <c r="D377" s="1">
        <v>24</v>
      </c>
      <c r="E377" s="1">
        <v>48</v>
      </c>
      <c r="F377" s="1">
        <v>22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35">
      <c r="A378" s="339" t="s">
        <v>0</v>
      </c>
      <c r="B378" s="339" t="s">
        <v>0</v>
      </c>
      <c r="C378" s="340">
        <v>2445</v>
      </c>
      <c r="D378" s="2">
        <v>2469</v>
      </c>
      <c r="E378" s="2">
        <v>2517</v>
      </c>
      <c r="F378" s="2">
        <v>2539</v>
      </c>
      <c r="G378" s="2">
        <v>2539</v>
      </c>
      <c r="H378" s="2">
        <v>2539</v>
      </c>
      <c r="I378" s="2">
        <v>2539</v>
      </c>
      <c r="J378" s="2">
        <v>2539</v>
      </c>
      <c r="K378" s="2">
        <v>2539</v>
      </c>
      <c r="L378" s="2">
        <v>2539</v>
      </c>
    </row>
    <row r="379" spans="1:12" x14ac:dyDescent="0.35">
      <c r="A379" s="339" t="s">
        <v>2843</v>
      </c>
      <c r="B379" s="339" t="s">
        <v>33</v>
      </c>
      <c r="C379" s="340">
        <v>647</v>
      </c>
      <c r="D379" s="1">
        <v>18</v>
      </c>
      <c r="E379" s="1">
        <v>32</v>
      </c>
      <c r="F379" s="1">
        <v>22</v>
      </c>
      <c r="G379" s="1">
        <v>52</v>
      </c>
      <c r="H379" s="1">
        <v>-771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35">
      <c r="A380" s="339" t="s">
        <v>0</v>
      </c>
      <c r="B380" s="339" t="s">
        <v>0</v>
      </c>
      <c r="C380" s="340">
        <v>647</v>
      </c>
      <c r="D380" s="2">
        <v>665</v>
      </c>
      <c r="E380" s="2">
        <v>697</v>
      </c>
      <c r="F380" s="2">
        <v>719</v>
      </c>
      <c r="G380" s="2">
        <v>771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</row>
    <row r="381" spans="1:12" x14ac:dyDescent="0.35">
      <c r="A381" s="339" t="s">
        <v>433</v>
      </c>
      <c r="B381" s="339" t="s">
        <v>33</v>
      </c>
      <c r="C381" s="340">
        <v>1199</v>
      </c>
      <c r="D381" s="1">
        <v>9</v>
      </c>
      <c r="E381" s="1">
        <v>25</v>
      </c>
      <c r="F381" s="1">
        <v>4</v>
      </c>
      <c r="G381" s="1">
        <v>18</v>
      </c>
      <c r="H381" s="1">
        <v>122</v>
      </c>
      <c r="I381" s="1">
        <v>352</v>
      </c>
      <c r="J381" s="1">
        <v>77</v>
      </c>
      <c r="K381" s="1">
        <v>120</v>
      </c>
      <c r="L381" s="1">
        <v>85</v>
      </c>
    </row>
    <row r="382" spans="1:12" x14ac:dyDescent="0.35">
      <c r="A382" s="339" t="s">
        <v>0</v>
      </c>
      <c r="B382" s="339" t="s">
        <v>0</v>
      </c>
      <c r="C382" s="340">
        <v>1199</v>
      </c>
      <c r="D382" s="2">
        <v>1208</v>
      </c>
      <c r="E382" s="2">
        <v>1233</v>
      </c>
      <c r="F382" s="2">
        <v>1237</v>
      </c>
      <c r="G382" s="2">
        <v>1255</v>
      </c>
      <c r="H382" s="2">
        <v>1377</v>
      </c>
      <c r="I382" s="2">
        <v>1729</v>
      </c>
      <c r="J382" s="2">
        <v>1806</v>
      </c>
      <c r="K382" s="2">
        <v>1926</v>
      </c>
      <c r="L382" s="2">
        <v>2011</v>
      </c>
    </row>
    <row r="383" spans="1:12" x14ac:dyDescent="0.35">
      <c r="A383" s="339" t="s">
        <v>434</v>
      </c>
      <c r="B383" s="339" t="s">
        <v>33</v>
      </c>
      <c r="C383" s="340">
        <v>552</v>
      </c>
      <c r="D383" s="1">
        <v>22</v>
      </c>
      <c r="E383" s="1">
        <v>23</v>
      </c>
      <c r="F383" s="1">
        <v>43</v>
      </c>
      <c r="G383" s="1">
        <v>-640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35">
      <c r="A384" s="339" t="s">
        <v>0</v>
      </c>
      <c r="B384" s="339" t="s">
        <v>0</v>
      </c>
      <c r="C384" s="340">
        <v>552</v>
      </c>
      <c r="D384" s="2">
        <v>574</v>
      </c>
      <c r="E384" s="2">
        <v>597</v>
      </c>
      <c r="F384" s="2">
        <v>640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</row>
    <row r="385" spans="1:37" x14ac:dyDescent="0.35">
      <c r="A385" s="339" t="s">
        <v>2856</v>
      </c>
      <c r="B385" s="339" t="s">
        <v>33</v>
      </c>
      <c r="C385" s="340">
        <v>1277</v>
      </c>
      <c r="D385" s="1">
        <v>41</v>
      </c>
      <c r="E385" s="1">
        <v>24</v>
      </c>
      <c r="F385" s="1">
        <v>36</v>
      </c>
      <c r="G385" s="1">
        <v>92</v>
      </c>
      <c r="H385" s="1">
        <v>154</v>
      </c>
      <c r="I385" s="1">
        <v>151</v>
      </c>
      <c r="J385" s="1">
        <v>256</v>
      </c>
      <c r="K385" s="1">
        <v>138</v>
      </c>
      <c r="L385" s="1">
        <v>69</v>
      </c>
    </row>
    <row r="386" spans="1:37" x14ac:dyDescent="0.35">
      <c r="A386" s="339" t="s">
        <v>0</v>
      </c>
      <c r="B386" s="339" t="s">
        <v>0</v>
      </c>
      <c r="C386" s="340">
        <v>1277</v>
      </c>
      <c r="D386" s="2">
        <v>1318</v>
      </c>
      <c r="E386" s="2">
        <v>1342</v>
      </c>
      <c r="F386" s="2">
        <v>1378</v>
      </c>
      <c r="G386" s="2">
        <v>1470</v>
      </c>
      <c r="H386" s="2">
        <v>1624</v>
      </c>
      <c r="I386" s="2">
        <v>1775</v>
      </c>
      <c r="J386" s="2">
        <v>2031</v>
      </c>
      <c r="K386" s="2">
        <v>2169</v>
      </c>
      <c r="L386" s="2">
        <v>2238</v>
      </c>
    </row>
    <row r="387" spans="1:37" x14ac:dyDescent="0.35">
      <c r="A387" s="339" t="s">
        <v>435</v>
      </c>
      <c r="B387" s="339" t="s">
        <v>31</v>
      </c>
      <c r="C387" s="340">
        <v>1249</v>
      </c>
      <c r="D387" s="1">
        <v>86</v>
      </c>
      <c r="E387" s="1">
        <v>175</v>
      </c>
      <c r="F387" s="1">
        <v>49</v>
      </c>
      <c r="G387" s="1">
        <v>142</v>
      </c>
      <c r="H387" s="1">
        <v>157</v>
      </c>
      <c r="I387" s="1">
        <v>159</v>
      </c>
      <c r="J387" s="1">
        <v>128</v>
      </c>
      <c r="K387" s="1">
        <v>301</v>
      </c>
      <c r="L387" s="1">
        <v>120</v>
      </c>
    </row>
    <row r="388" spans="1:37" x14ac:dyDescent="0.35">
      <c r="A388" s="339" t="s">
        <v>0</v>
      </c>
      <c r="B388" s="339" t="s">
        <v>0</v>
      </c>
      <c r="C388" s="340">
        <v>1249</v>
      </c>
      <c r="D388" s="2">
        <v>1335</v>
      </c>
      <c r="E388" s="2">
        <v>1510</v>
      </c>
      <c r="F388" s="2">
        <v>1559</v>
      </c>
      <c r="G388" s="2">
        <v>1701</v>
      </c>
      <c r="H388" s="2">
        <v>1858</v>
      </c>
      <c r="I388" s="2">
        <v>2017</v>
      </c>
      <c r="J388" s="2">
        <v>2145</v>
      </c>
      <c r="K388" s="2">
        <v>2446</v>
      </c>
      <c r="L388" s="2">
        <v>2566</v>
      </c>
    </row>
    <row r="389" spans="1:37" x14ac:dyDescent="0.35">
      <c r="A389" s="339" t="s">
        <v>47</v>
      </c>
      <c r="B389" s="339" t="s">
        <v>0</v>
      </c>
      <c r="C389" s="341">
        <v>0</v>
      </c>
      <c r="D389" s="1">
        <f>(D359+D361+D363+D365+D367+D369+D371+D373+D375+D377+D379+D381+D383+D385+D387)*(-1)</f>
        <v>32</v>
      </c>
      <c r="E389" s="1">
        <f t="shared" ref="E389:L389" si="9">(E359+E361+E363+E365+E367+E369+E371+E373+E375+E377+E379+E381+E383+E385+E387)*(-1)</f>
        <v>14</v>
      </c>
      <c r="F389" s="1">
        <f t="shared" si="9"/>
        <v>35</v>
      </c>
      <c r="G389" s="1">
        <f t="shared" si="9"/>
        <v>114</v>
      </c>
      <c r="H389" s="1">
        <f t="shared" si="9"/>
        <v>84</v>
      </c>
      <c r="I389" s="1">
        <f t="shared" si="9"/>
        <v>149</v>
      </c>
      <c r="J389" s="1">
        <f t="shared" si="9"/>
        <v>276</v>
      </c>
      <c r="K389" s="1">
        <f t="shared" si="9"/>
        <v>409</v>
      </c>
      <c r="L389" s="1">
        <f t="shared" si="9"/>
        <v>94</v>
      </c>
    </row>
    <row r="390" spans="1:37" x14ac:dyDescent="0.35">
      <c r="A390" s="339" t="s">
        <v>0</v>
      </c>
      <c r="B390" s="339" t="s">
        <v>0</v>
      </c>
      <c r="C390" s="340">
        <v>0</v>
      </c>
      <c r="D390" s="2">
        <v>32</v>
      </c>
      <c r="E390" s="2">
        <v>46</v>
      </c>
      <c r="F390" s="2">
        <v>81</v>
      </c>
      <c r="G390" s="2">
        <v>195</v>
      </c>
      <c r="H390" s="2">
        <v>279</v>
      </c>
      <c r="I390" s="2">
        <v>428</v>
      </c>
      <c r="J390" s="2">
        <v>704</v>
      </c>
      <c r="K390" s="2">
        <v>1113</v>
      </c>
      <c r="L390" s="2">
        <v>1207</v>
      </c>
    </row>
    <row r="391" spans="1:37" x14ac:dyDescent="0.35">
      <c r="A391" t="s">
        <v>48</v>
      </c>
      <c r="B391" t="s">
        <v>0</v>
      </c>
      <c r="C391" s="2">
        <v>15184</v>
      </c>
      <c r="D391" s="2">
        <v>15184</v>
      </c>
      <c r="E391" s="2">
        <v>15184</v>
      </c>
      <c r="F391" s="2">
        <v>15184</v>
      </c>
      <c r="G391" s="2">
        <v>15184</v>
      </c>
      <c r="H391" s="2">
        <v>15184</v>
      </c>
      <c r="I391" s="2">
        <v>15184</v>
      </c>
      <c r="J391" s="2">
        <v>15184</v>
      </c>
      <c r="K391" s="2">
        <v>15184</v>
      </c>
      <c r="L391" s="2">
        <v>15184</v>
      </c>
    </row>
    <row r="394" spans="1:37" x14ac:dyDescent="0.35">
      <c r="B394" t="s">
        <v>2595</v>
      </c>
    </row>
    <row r="395" spans="1:37" x14ac:dyDescent="0.35">
      <c r="A395" t="s">
        <v>2535</v>
      </c>
      <c r="B395" s="2">
        <f>C16+C20+C24+C57+C67+C88+C96+C129+C139+C166+C176+C182+C211+C215+C250+C256+C281+C289+C314+C334+C359+C371+C381</f>
        <v>39958</v>
      </c>
      <c r="AC395" s="238"/>
      <c r="AD395" s="238"/>
      <c r="AE395" s="227"/>
      <c r="AF395" s="238"/>
      <c r="AG395" s="227"/>
      <c r="AH395" s="238"/>
      <c r="AI395" s="238"/>
      <c r="AJ395" s="238"/>
      <c r="AK395" s="227"/>
    </row>
    <row r="396" spans="1:37" x14ac:dyDescent="0.35">
      <c r="A396" t="s">
        <v>2534</v>
      </c>
      <c r="B396" s="2">
        <f>C18+C28+C32+C55+C63+C94+C106+C125+C131+C145+C168+C174+C217+C223+C246+C252+C254+C287+C293+C322+C324+C328+C373+C377</f>
        <v>42043</v>
      </c>
    </row>
    <row r="397" spans="1:37" x14ac:dyDescent="0.35">
      <c r="A397" t="s">
        <v>2536</v>
      </c>
      <c r="B397" s="2">
        <f>C22+C69+C92+C135+C178+C221+C260+C291+C312+C383</f>
        <v>7185</v>
      </c>
    </row>
    <row r="398" spans="1:37" x14ac:dyDescent="0.35">
      <c r="A398" t="s">
        <v>2727</v>
      </c>
      <c r="B398" s="2">
        <f>C100+C143+C170+C283+C375</f>
        <v>5506</v>
      </c>
      <c r="AC398" s="238"/>
      <c r="AD398" s="238"/>
    </row>
    <row r="399" spans="1:37" x14ac:dyDescent="0.35">
      <c r="A399" t="s">
        <v>2574</v>
      </c>
      <c r="B399" s="2">
        <f>C10+C61+C104+C225+C279+C340+C387</f>
        <v>6753</v>
      </c>
    </row>
    <row r="400" spans="1:37" x14ac:dyDescent="0.35">
      <c r="A400" t="s">
        <v>2573</v>
      </c>
      <c r="B400" s="2">
        <f>C34+C51+C102+C141+C188+C207+C242+C285+C326+C369</f>
        <v>3967</v>
      </c>
    </row>
    <row r="401" spans="1:2" x14ac:dyDescent="0.35">
      <c r="A401" t="s">
        <v>2575</v>
      </c>
      <c r="B401" s="2">
        <f>C14+C53+C127+C164+C219+C248+C330+C385</f>
        <v>9828</v>
      </c>
    </row>
    <row r="402" spans="1:2" x14ac:dyDescent="0.35">
      <c r="A402" t="s">
        <v>2594</v>
      </c>
      <c r="B402" s="2">
        <f>C123</f>
        <v>492</v>
      </c>
    </row>
    <row r="403" spans="1:2" x14ac:dyDescent="0.35">
      <c r="A403" t="s">
        <v>2576</v>
      </c>
      <c r="B403" s="2">
        <f>C65+C213+C258+C295+C342+C363</f>
        <v>3071</v>
      </c>
    </row>
    <row r="404" spans="1:2" x14ac:dyDescent="0.35">
      <c r="A404" t="s">
        <v>2590</v>
      </c>
      <c r="B404">
        <v>0</v>
      </c>
    </row>
    <row r="405" spans="1:2" x14ac:dyDescent="0.35">
      <c r="A405" t="s">
        <v>2582</v>
      </c>
      <c r="B405">
        <v>0</v>
      </c>
    </row>
    <row r="406" spans="1:2" x14ac:dyDescent="0.35">
      <c r="A406" t="s">
        <v>2598</v>
      </c>
      <c r="B406">
        <v>0</v>
      </c>
    </row>
    <row r="407" spans="1:2" x14ac:dyDescent="0.35">
      <c r="A407" t="s">
        <v>2584</v>
      </c>
      <c r="B407">
        <v>0</v>
      </c>
    </row>
    <row r="408" spans="1:2" x14ac:dyDescent="0.35">
      <c r="A408" t="s">
        <v>2577</v>
      </c>
      <c r="B408">
        <v>0</v>
      </c>
    </row>
    <row r="409" spans="1:2" x14ac:dyDescent="0.35">
      <c r="A409" t="s">
        <v>2578</v>
      </c>
      <c r="B409">
        <v>0</v>
      </c>
    </row>
    <row r="410" spans="1:2" x14ac:dyDescent="0.35">
      <c r="A410" t="s">
        <v>2581</v>
      </c>
      <c r="B410">
        <v>0</v>
      </c>
    </row>
    <row r="411" spans="1:2" x14ac:dyDescent="0.35">
      <c r="A411" t="s">
        <v>2579</v>
      </c>
      <c r="B411">
        <v>0</v>
      </c>
    </row>
    <row r="412" spans="1:2" x14ac:dyDescent="0.35">
      <c r="A412" t="s">
        <v>2585</v>
      </c>
      <c r="B412">
        <v>0</v>
      </c>
    </row>
    <row r="413" spans="1:2" x14ac:dyDescent="0.35">
      <c r="A413" t="s">
        <v>2591</v>
      </c>
      <c r="B413">
        <v>0</v>
      </c>
    </row>
    <row r="414" spans="1:2" x14ac:dyDescent="0.35">
      <c r="A414" t="s">
        <v>2586</v>
      </c>
      <c r="B414" s="2">
        <f>C26+C277+C338</f>
        <v>678</v>
      </c>
    </row>
    <row r="415" spans="1:2" x14ac:dyDescent="0.35">
      <c r="A415" t="s">
        <v>2587</v>
      </c>
      <c r="B415" s="2">
        <f>C162+C320</f>
        <v>1267</v>
      </c>
    </row>
    <row r="416" spans="1:2" x14ac:dyDescent="0.35">
      <c r="A416" t="s">
        <v>2580</v>
      </c>
      <c r="B416">
        <v>0</v>
      </c>
    </row>
    <row r="417" spans="1:12" x14ac:dyDescent="0.35">
      <c r="A417" t="s">
        <v>2592</v>
      </c>
      <c r="B417">
        <v>0</v>
      </c>
    </row>
    <row r="418" spans="1:12" x14ac:dyDescent="0.35">
      <c r="A418" t="s">
        <v>2597</v>
      </c>
      <c r="B418" s="2">
        <f>C137</f>
        <v>559</v>
      </c>
    </row>
    <row r="419" spans="1:12" x14ac:dyDescent="0.35">
      <c r="A419" t="s">
        <v>2588</v>
      </c>
      <c r="B419">
        <v>0</v>
      </c>
    </row>
    <row r="420" spans="1:12" x14ac:dyDescent="0.35">
      <c r="A420" t="s">
        <v>2589</v>
      </c>
      <c r="B420">
        <v>0</v>
      </c>
    </row>
    <row r="421" spans="1:12" x14ac:dyDescent="0.35">
      <c r="A421" t="s">
        <v>2741</v>
      </c>
      <c r="B421" s="2">
        <f>C12+C59+C71+C90+C98+C133+C172+C180+C184+C190+C209+C244+C316+C318+C332+C336+C361+C365+C367+C379</f>
        <v>22666</v>
      </c>
    </row>
    <row r="424" spans="1:12" x14ac:dyDescent="0.35">
      <c r="A424" s="2"/>
      <c r="B424" s="2"/>
      <c r="C424" s="2"/>
      <c r="D424" s="2"/>
      <c r="E424" s="2"/>
      <c r="F424" s="2"/>
      <c r="G424" s="2"/>
      <c r="H424" s="239" t="s">
        <v>2648</v>
      </c>
      <c r="I424" s="2"/>
      <c r="J424" s="2"/>
      <c r="K424" s="2"/>
      <c r="L424" s="239" t="s">
        <v>2649</v>
      </c>
    </row>
    <row r="425" spans="1:12" x14ac:dyDescent="0.35">
      <c r="D425" s="240" t="s">
        <v>2529</v>
      </c>
      <c r="E425" s="240" t="s">
        <v>2650</v>
      </c>
      <c r="F425" s="240" t="s">
        <v>2651</v>
      </c>
      <c r="G425" s="240" t="s">
        <v>2650</v>
      </c>
      <c r="H425" s="240" t="s">
        <v>2652</v>
      </c>
      <c r="I425" s="240" t="s">
        <v>2653</v>
      </c>
      <c r="J425" s="240" t="s">
        <v>2649</v>
      </c>
      <c r="K425" s="240" t="s">
        <v>2654</v>
      </c>
      <c r="L425" s="240" t="s">
        <v>2652</v>
      </c>
    </row>
    <row r="426" spans="1:12" x14ac:dyDescent="0.35">
      <c r="D426" s="240" t="s">
        <v>2655</v>
      </c>
      <c r="E426" s="240" t="s">
        <v>2655</v>
      </c>
      <c r="F426" s="240" t="s">
        <v>2652</v>
      </c>
      <c r="G426" s="240" t="s">
        <v>2656</v>
      </c>
      <c r="H426" s="240" t="s">
        <v>2656</v>
      </c>
      <c r="I426" s="240" t="s">
        <v>2655</v>
      </c>
      <c r="J426" s="240" t="s">
        <v>2652</v>
      </c>
      <c r="K426" s="240" t="s">
        <v>2656</v>
      </c>
      <c r="L426" s="240" t="s">
        <v>2656</v>
      </c>
    </row>
    <row r="427" spans="1:12" x14ac:dyDescent="0.35">
      <c r="A427" s="238">
        <f>SUMIFS($C$10:$C$388, $X$10:$X$388, B427)</f>
        <v>0</v>
      </c>
      <c r="B427" t="s">
        <v>2657</v>
      </c>
      <c r="C427" t="s">
        <v>2535</v>
      </c>
      <c r="D427" s="241">
        <f>E427+I427</f>
        <v>0</v>
      </c>
      <c r="E427" s="238">
        <f>COUNTIFS($X$10:$X$388, B427,$B$10:$B$388,"F")</f>
        <v>0</v>
      </c>
      <c r="F427" s="242">
        <f t="shared" ref="F427:F453" si="10">IFERROR(E427/D427,0)</f>
        <v>0</v>
      </c>
      <c r="G427">
        <f>COUNTIFS($X$10:$X$388, B427,$B$10:$B$388,"F",$Z$10:$Z$388,"Elected")</f>
        <v>0</v>
      </c>
      <c r="H427" s="243">
        <f>IFERROR(G427/D427,0)</f>
        <v>0</v>
      </c>
      <c r="I427" s="244">
        <f>COUNTIFS($X$10:$X$388, B427,$B$10:$B$388,"M")</f>
        <v>0</v>
      </c>
      <c r="J427" s="242">
        <f>IFERROR(I427/D427,0)</f>
        <v>0</v>
      </c>
      <c r="K427">
        <f>COUNTIFS($X$10:$X$388, B427,$B$10:$B$388,"M",$Z$10:$Z$388,"Elected")</f>
        <v>0</v>
      </c>
      <c r="L427" s="242">
        <f>IFERROR(K427/D427,0)</f>
        <v>0</v>
      </c>
    </row>
    <row r="428" spans="1:12" x14ac:dyDescent="0.35">
      <c r="A428" s="238">
        <f t="shared" ref="A428:A453" si="11">SUMIFS($C$10:$C$388, $X$10:$X$388, B428)</f>
        <v>0</v>
      </c>
      <c r="B428" t="s">
        <v>2658</v>
      </c>
      <c r="C428" t="s">
        <v>2534</v>
      </c>
      <c r="D428" s="241">
        <f t="shared" ref="D428:D453" si="12">E428+I428</f>
        <v>0</v>
      </c>
      <c r="E428" s="238">
        <f t="shared" ref="E428:E453" si="13">COUNTIFS($X$10:$X$388, B428,$B$10:$B$388,"F")</f>
        <v>0</v>
      </c>
      <c r="F428" s="242">
        <f t="shared" si="10"/>
        <v>0</v>
      </c>
      <c r="G428">
        <f t="shared" ref="G428:G453" si="14">COUNTIFS($X$10:$X$388, B428,$B$10:$B$388,"F",$Z$10:$Z$388,"Elected")</f>
        <v>0</v>
      </c>
      <c r="H428" s="243">
        <f t="shared" ref="H428:H453" si="15">IFERROR(G428/D428,0)</f>
        <v>0</v>
      </c>
      <c r="I428" s="244">
        <f t="shared" ref="I428:I453" si="16">COUNTIFS($X$10:$X$388, B428,$B$10:$B$388,"M")</f>
        <v>0</v>
      </c>
      <c r="J428" s="242">
        <f t="shared" ref="J428:J453" si="17">IFERROR(I428/D428,0)</f>
        <v>0</v>
      </c>
      <c r="K428">
        <f t="shared" ref="K428:K453" si="18">COUNTIFS($X$10:$X$388, B428,$B$10:$B$388,"M",$Z$10:$Z$388,"Elected")</f>
        <v>0</v>
      </c>
      <c r="L428" s="242">
        <f t="shared" ref="L428:L453" si="19">IFERROR(K428/D428,0)</f>
        <v>0</v>
      </c>
    </row>
    <row r="429" spans="1:12" x14ac:dyDescent="0.35">
      <c r="A429" s="238">
        <f t="shared" si="11"/>
        <v>0</v>
      </c>
      <c r="B429" t="s">
        <v>2659</v>
      </c>
      <c r="C429" t="s">
        <v>2536</v>
      </c>
      <c r="D429" s="241">
        <f t="shared" si="12"/>
        <v>0</v>
      </c>
      <c r="E429" s="238">
        <f t="shared" si="13"/>
        <v>0</v>
      </c>
      <c r="F429" s="242">
        <f t="shared" si="10"/>
        <v>0</v>
      </c>
      <c r="G429">
        <f t="shared" si="14"/>
        <v>0</v>
      </c>
      <c r="H429" s="243">
        <f t="shared" si="15"/>
        <v>0</v>
      </c>
      <c r="I429" s="244">
        <f t="shared" si="16"/>
        <v>0</v>
      </c>
      <c r="J429" s="242">
        <f t="shared" si="17"/>
        <v>0</v>
      </c>
      <c r="K429">
        <f t="shared" si="18"/>
        <v>0</v>
      </c>
      <c r="L429" s="242">
        <f t="shared" si="19"/>
        <v>0</v>
      </c>
    </row>
    <row r="430" spans="1:12" x14ac:dyDescent="0.35">
      <c r="A430" s="238">
        <f t="shared" si="11"/>
        <v>0</v>
      </c>
      <c r="B430" t="s">
        <v>2661</v>
      </c>
      <c r="C430" t="s">
        <v>2727</v>
      </c>
      <c r="D430" s="241">
        <f t="shared" si="12"/>
        <v>0</v>
      </c>
      <c r="E430" s="238">
        <f t="shared" si="13"/>
        <v>0</v>
      </c>
      <c r="F430" s="242">
        <f t="shared" si="10"/>
        <v>0</v>
      </c>
      <c r="G430">
        <f t="shared" si="14"/>
        <v>0</v>
      </c>
      <c r="H430" s="243">
        <f t="shared" si="15"/>
        <v>0</v>
      </c>
      <c r="I430" s="244">
        <f t="shared" si="16"/>
        <v>0</v>
      </c>
      <c r="J430" s="242">
        <f t="shared" si="17"/>
        <v>0</v>
      </c>
      <c r="K430">
        <f t="shared" si="18"/>
        <v>0</v>
      </c>
      <c r="L430" s="242">
        <f t="shared" si="19"/>
        <v>0</v>
      </c>
    </row>
    <row r="431" spans="1:12" x14ac:dyDescent="0.35">
      <c r="A431" s="238">
        <f t="shared" si="11"/>
        <v>0</v>
      </c>
      <c r="B431" t="s">
        <v>2663</v>
      </c>
      <c r="C431" t="s">
        <v>2574</v>
      </c>
      <c r="D431" s="241">
        <f t="shared" si="12"/>
        <v>0</v>
      </c>
      <c r="E431" s="238">
        <f t="shared" si="13"/>
        <v>0</v>
      </c>
      <c r="F431" s="242">
        <f t="shared" si="10"/>
        <v>0</v>
      </c>
      <c r="G431">
        <f t="shared" si="14"/>
        <v>0</v>
      </c>
      <c r="H431" s="243">
        <f t="shared" si="15"/>
        <v>0</v>
      </c>
      <c r="I431" s="244">
        <f t="shared" si="16"/>
        <v>0</v>
      </c>
      <c r="J431" s="242">
        <f t="shared" si="17"/>
        <v>0</v>
      </c>
      <c r="K431">
        <f t="shared" si="18"/>
        <v>0</v>
      </c>
      <c r="L431" s="242">
        <f t="shared" si="19"/>
        <v>0</v>
      </c>
    </row>
    <row r="432" spans="1:12" x14ac:dyDescent="0.35">
      <c r="A432" s="238">
        <f t="shared" si="11"/>
        <v>0</v>
      </c>
      <c r="B432" t="s">
        <v>2689</v>
      </c>
      <c r="C432" t="s">
        <v>2573</v>
      </c>
      <c r="D432" s="241">
        <f t="shared" si="12"/>
        <v>0</v>
      </c>
      <c r="E432" s="238">
        <f t="shared" si="13"/>
        <v>0</v>
      </c>
      <c r="F432" s="242">
        <f t="shared" si="10"/>
        <v>0</v>
      </c>
      <c r="G432">
        <f t="shared" si="14"/>
        <v>0</v>
      </c>
      <c r="H432" s="243">
        <f t="shared" si="15"/>
        <v>0</v>
      </c>
      <c r="I432" s="244">
        <f t="shared" si="16"/>
        <v>0</v>
      </c>
      <c r="J432" s="242">
        <f t="shared" si="17"/>
        <v>0</v>
      </c>
      <c r="K432">
        <f t="shared" si="18"/>
        <v>0</v>
      </c>
      <c r="L432" s="242">
        <f t="shared" si="19"/>
        <v>0</v>
      </c>
    </row>
    <row r="433" spans="1:12" x14ac:dyDescent="0.35">
      <c r="A433" s="238">
        <f t="shared" si="11"/>
        <v>0</v>
      </c>
      <c r="B433" t="s">
        <v>2662</v>
      </c>
      <c r="C433" t="s">
        <v>2575</v>
      </c>
      <c r="D433" s="241">
        <f t="shared" si="12"/>
        <v>0</v>
      </c>
      <c r="E433" s="238">
        <f t="shared" si="13"/>
        <v>0</v>
      </c>
      <c r="F433" s="242">
        <f t="shared" si="10"/>
        <v>0</v>
      </c>
      <c r="G433">
        <f t="shared" si="14"/>
        <v>0</v>
      </c>
      <c r="H433" s="243">
        <f t="shared" si="15"/>
        <v>0</v>
      </c>
      <c r="I433" s="244">
        <f t="shared" si="16"/>
        <v>0</v>
      </c>
      <c r="J433" s="242">
        <f t="shared" si="17"/>
        <v>0</v>
      </c>
      <c r="K433">
        <f t="shared" si="18"/>
        <v>0</v>
      </c>
      <c r="L433" s="242">
        <f t="shared" si="19"/>
        <v>0</v>
      </c>
    </row>
    <row r="434" spans="1:12" x14ac:dyDescent="0.35">
      <c r="A434" s="238">
        <f t="shared" si="11"/>
        <v>0</v>
      </c>
      <c r="B434" t="s">
        <v>2660</v>
      </c>
      <c r="C434" t="s">
        <v>2594</v>
      </c>
      <c r="D434" s="241">
        <f t="shared" si="12"/>
        <v>0</v>
      </c>
      <c r="E434" s="238">
        <f t="shared" si="13"/>
        <v>0</v>
      </c>
      <c r="F434" s="242">
        <f t="shared" si="10"/>
        <v>0</v>
      </c>
      <c r="G434">
        <f t="shared" si="14"/>
        <v>0</v>
      </c>
      <c r="H434" s="243">
        <f t="shared" si="15"/>
        <v>0</v>
      </c>
      <c r="I434" s="244">
        <f t="shared" si="16"/>
        <v>0</v>
      </c>
      <c r="J434" s="242">
        <f t="shared" si="17"/>
        <v>0</v>
      </c>
      <c r="K434">
        <f t="shared" si="18"/>
        <v>0</v>
      </c>
      <c r="L434" s="242">
        <f t="shared" si="19"/>
        <v>0</v>
      </c>
    </row>
    <row r="435" spans="1:12" x14ac:dyDescent="0.35">
      <c r="A435" s="238">
        <f t="shared" si="11"/>
        <v>0</v>
      </c>
      <c r="B435" t="s">
        <v>2688</v>
      </c>
      <c r="C435" t="s">
        <v>2576</v>
      </c>
      <c r="D435" s="241">
        <f t="shared" si="12"/>
        <v>0</v>
      </c>
      <c r="E435" s="238">
        <f t="shared" si="13"/>
        <v>0</v>
      </c>
      <c r="F435" s="242">
        <f t="shared" si="10"/>
        <v>0</v>
      </c>
      <c r="G435">
        <f t="shared" si="14"/>
        <v>0</v>
      </c>
      <c r="H435" s="243">
        <f t="shared" si="15"/>
        <v>0</v>
      </c>
      <c r="I435" s="244">
        <f t="shared" si="16"/>
        <v>0</v>
      </c>
      <c r="J435" s="242">
        <f t="shared" si="17"/>
        <v>0</v>
      </c>
      <c r="K435">
        <f t="shared" si="18"/>
        <v>0</v>
      </c>
      <c r="L435" s="242">
        <f t="shared" si="19"/>
        <v>0</v>
      </c>
    </row>
    <row r="436" spans="1:12" x14ac:dyDescent="0.35">
      <c r="A436" s="238">
        <f t="shared" si="11"/>
        <v>0</v>
      </c>
      <c r="C436" t="s">
        <v>2590</v>
      </c>
      <c r="D436" s="241">
        <f t="shared" si="12"/>
        <v>0</v>
      </c>
      <c r="E436" s="238">
        <f t="shared" si="13"/>
        <v>0</v>
      </c>
      <c r="F436" s="242">
        <f t="shared" si="10"/>
        <v>0</v>
      </c>
      <c r="G436">
        <f t="shared" si="14"/>
        <v>0</v>
      </c>
      <c r="H436" s="243">
        <f t="shared" si="15"/>
        <v>0</v>
      </c>
      <c r="I436" s="244">
        <f t="shared" si="16"/>
        <v>0</v>
      </c>
      <c r="J436" s="242">
        <f t="shared" si="17"/>
        <v>0</v>
      </c>
      <c r="K436">
        <f t="shared" si="18"/>
        <v>0</v>
      </c>
      <c r="L436" s="242">
        <f t="shared" si="19"/>
        <v>0</v>
      </c>
    </row>
    <row r="437" spans="1:12" x14ac:dyDescent="0.35">
      <c r="A437" s="238">
        <f t="shared" si="11"/>
        <v>0</v>
      </c>
      <c r="B437" t="s">
        <v>2671</v>
      </c>
      <c r="C437" t="s">
        <v>2582</v>
      </c>
      <c r="D437" s="241">
        <f t="shared" si="12"/>
        <v>0</v>
      </c>
      <c r="E437" s="238">
        <f t="shared" si="13"/>
        <v>0</v>
      </c>
      <c r="F437" s="242">
        <f t="shared" si="10"/>
        <v>0</v>
      </c>
      <c r="G437">
        <f t="shared" si="14"/>
        <v>0</v>
      </c>
      <c r="H437" s="243">
        <f t="shared" si="15"/>
        <v>0</v>
      </c>
      <c r="I437" s="244">
        <f t="shared" si="16"/>
        <v>0</v>
      </c>
      <c r="J437" s="242">
        <f t="shared" si="17"/>
        <v>0</v>
      </c>
      <c r="K437">
        <f t="shared" si="18"/>
        <v>0</v>
      </c>
      <c r="L437" s="242">
        <f t="shared" si="19"/>
        <v>0</v>
      </c>
    </row>
    <row r="438" spans="1:12" x14ac:dyDescent="0.35">
      <c r="A438" s="238">
        <f t="shared" si="11"/>
        <v>0</v>
      </c>
      <c r="B438" t="s">
        <v>2665</v>
      </c>
      <c r="C438" t="s">
        <v>2598</v>
      </c>
      <c r="D438" s="241">
        <f t="shared" si="12"/>
        <v>0</v>
      </c>
      <c r="E438" s="238">
        <f t="shared" si="13"/>
        <v>0</v>
      </c>
      <c r="F438" s="242">
        <f t="shared" si="10"/>
        <v>0</v>
      </c>
      <c r="G438">
        <f t="shared" si="14"/>
        <v>0</v>
      </c>
      <c r="H438" s="243">
        <f t="shared" si="15"/>
        <v>0</v>
      </c>
      <c r="I438" s="244">
        <f t="shared" si="16"/>
        <v>0</v>
      </c>
      <c r="J438" s="242">
        <f t="shared" si="17"/>
        <v>0</v>
      </c>
      <c r="K438">
        <f t="shared" si="18"/>
        <v>0</v>
      </c>
      <c r="L438" s="242">
        <f t="shared" si="19"/>
        <v>0</v>
      </c>
    </row>
    <row r="439" spans="1:12" x14ac:dyDescent="0.35">
      <c r="A439" s="238">
        <f t="shared" si="11"/>
        <v>0</v>
      </c>
      <c r="B439" t="s">
        <v>2666</v>
      </c>
      <c r="C439" t="s">
        <v>2584</v>
      </c>
      <c r="D439" s="241">
        <f t="shared" si="12"/>
        <v>0</v>
      </c>
      <c r="E439" s="238">
        <f t="shared" si="13"/>
        <v>0</v>
      </c>
      <c r="F439" s="242">
        <f t="shared" si="10"/>
        <v>0</v>
      </c>
      <c r="G439">
        <f t="shared" si="14"/>
        <v>0</v>
      </c>
      <c r="H439" s="243">
        <f t="shared" si="15"/>
        <v>0</v>
      </c>
      <c r="I439" s="244">
        <f t="shared" si="16"/>
        <v>0</v>
      </c>
      <c r="J439" s="242">
        <f t="shared" si="17"/>
        <v>0</v>
      </c>
      <c r="K439">
        <f t="shared" si="18"/>
        <v>0</v>
      </c>
      <c r="L439" s="242">
        <f t="shared" si="19"/>
        <v>0</v>
      </c>
    </row>
    <row r="440" spans="1:12" x14ac:dyDescent="0.35">
      <c r="A440" s="238">
        <f t="shared" si="11"/>
        <v>0</v>
      </c>
      <c r="B440" t="s">
        <v>2667</v>
      </c>
      <c r="C440" t="s">
        <v>2577</v>
      </c>
      <c r="D440" s="241">
        <f t="shared" si="12"/>
        <v>0</v>
      </c>
      <c r="E440" s="238">
        <f t="shared" si="13"/>
        <v>0</v>
      </c>
      <c r="F440" s="242">
        <f t="shared" si="10"/>
        <v>0</v>
      </c>
      <c r="G440">
        <f t="shared" si="14"/>
        <v>0</v>
      </c>
      <c r="H440" s="243">
        <f t="shared" si="15"/>
        <v>0</v>
      </c>
      <c r="I440" s="244">
        <f t="shared" si="16"/>
        <v>0</v>
      </c>
      <c r="J440" s="242">
        <f t="shared" si="17"/>
        <v>0</v>
      </c>
      <c r="K440">
        <f t="shared" si="18"/>
        <v>0</v>
      </c>
      <c r="L440" s="242">
        <f t="shared" si="19"/>
        <v>0</v>
      </c>
    </row>
    <row r="441" spans="1:12" x14ac:dyDescent="0.35">
      <c r="A441" s="238">
        <f t="shared" si="11"/>
        <v>0</v>
      </c>
      <c r="B441" t="s">
        <v>2670</v>
      </c>
      <c r="C441" t="s">
        <v>2578</v>
      </c>
      <c r="D441" s="241">
        <f t="shared" si="12"/>
        <v>0</v>
      </c>
      <c r="E441" s="238">
        <f t="shared" si="13"/>
        <v>0</v>
      </c>
      <c r="F441" s="242">
        <f t="shared" si="10"/>
        <v>0</v>
      </c>
      <c r="G441">
        <f t="shared" si="14"/>
        <v>0</v>
      </c>
      <c r="H441" s="243">
        <f t="shared" si="15"/>
        <v>0</v>
      </c>
      <c r="I441" s="244">
        <f t="shared" si="16"/>
        <v>0</v>
      </c>
      <c r="J441" s="242">
        <f t="shared" si="17"/>
        <v>0</v>
      </c>
      <c r="K441">
        <f t="shared" si="18"/>
        <v>0</v>
      </c>
      <c r="L441" s="242">
        <f t="shared" si="19"/>
        <v>0</v>
      </c>
    </row>
    <row r="442" spans="1:12" x14ac:dyDescent="0.35">
      <c r="A442" s="238">
        <f t="shared" si="11"/>
        <v>0</v>
      </c>
      <c r="C442" t="s">
        <v>2581</v>
      </c>
      <c r="D442" s="241">
        <f t="shared" si="12"/>
        <v>0</v>
      </c>
      <c r="E442" s="238">
        <f t="shared" si="13"/>
        <v>0</v>
      </c>
      <c r="F442" s="242">
        <f t="shared" si="10"/>
        <v>0</v>
      </c>
      <c r="G442">
        <f t="shared" si="14"/>
        <v>0</v>
      </c>
      <c r="H442" s="243">
        <f t="shared" si="15"/>
        <v>0</v>
      </c>
      <c r="I442" s="244">
        <f t="shared" si="16"/>
        <v>0</v>
      </c>
      <c r="J442" s="242">
        <f t="shared" si="17"/>
        <v>0</v>
      </c>
      <c r="K442">
        <f t="shared" si="18"/>
        <v>0</v>
      </c>
      <c r="L442" s="242">
        <f t="shared" si="19"/>
        <v>0</v>
      </c>
    </row>
    <row r="443" spans="1:12" x14ac:dyDescent="0.35">
      <c r="A443" s="238">
        <f t="shared" si="11"/>
        <v>0</v>
      </c>
      <c r="C443" t="s">
        <v>2579</v>
      </c>
      <c r="D443" s="241">
        <f t="shared" si="12"/>
        <v>0</v>
      </c>
      <c r="E443" s="238">
        <f t="shared" si="13"/>
        <v>0</v>
      </c>
      <c r="F443" s="242">
        <f t="shared" si="10"/>
        <v>0</v>
      </c>
      <c r="G443">
        <f t="shared" si="14"/>
        <v>0</v>
      </c>
      <c r="H443" s="243">
        <f t="shared" si="15"/>
        <v>0</v>
      </c>
      <c r="I443" s="244">
        <f t="shared" si="16"/>
        <v>0</v>
      </c>
      <c r="J443" s="242">
        <f t="shared" si="17"/>
        <v>0</v>
      </c>
      <c r="K443">
        <f t="shared" si="18"/>
        <v>0</v>
      </c>
      <c r="L443" s="242">
        <f t="shared" si="19"/>
        <v>0</v>
      </c>
    </row>
    <row r="444" spans="1:12" x14ac:dyDescent="0.35">
      <c r="A444" s="238">
        <f t="shared" si="11"/>
        <v>0</v>
      </c>
      <c r="B444" t="s">
        <v>2690</v>
      </c>
      <c r="C444" t="s">
        <v>2585</v>
      </c>
      <c r="D444" s="241">
        <f t="shared" si="12"/>
        <v>0</v>
      </c>
      <c r="E444" s="238">
        <f t="shared" si="13"/>
        <v>0</v>
      </c>
      <c r="F444" s="242">
        <f t="shared" si="10"/>
        <v>0</v>
      </c>
      <c r="G444">
        <f t="shared" si="14"/>
        <v>0</v>
      </c>
      <c r="H444" s="243">
        <f t="shared" si="15"/>
        <v>0</v>
      </c>
      <c r="I444" s="244">
        <f t="shared" si="16"/>
        <v>0</v>
      </c>
      <c r="J444" s="242">
        <f t="shared" si="17"/>
        <v>0</v>
      </c>
      <c r="K444">
        <f t="shared" si="18"/>
        <v>0</v>
      </c>
      <c r="L444" s="242">
        <f t="shared" si="19"/>
        <v>0</v>
      </c>
    </row>
    <row r="445" spans="1:12" x14ac:dyDescent="0.35">
      <c r="A445" s="238">
        <f t="shared" si="11"/>
        <v>0</v>
      </c>
      <c r="C445" t="s">
        <v>2591</v>
      </c>
      <c r="D445" s="241">
        <f t="shared" si="12"/>
        <v>0</v>
      </c>
      <c r="E445" s="238">
        <f t="shared" si="13"/>
        <v>0</v>
      </c>
      <c r="F445" s="242">
        <f t="shared" si="10"/>
        <v>0</v>
      </c>
      <c r="G445">
        <f t="shared" si="14"/>
        <v>0</v>
      </c>
      <c r="H445" s="243">
        <f t="shared" si="15"/>
        <v>0</v>
      </c>
      <c r="I445" s="244">
        <f t="shared" si="16"/>
        <v>0</v>
      </c>
      <c r="J445" s="242">
        <f t="shared" si="17"/>
        <v>0</v>
      </c>
      <c r="K445">
        <f t="shared" si="18"/>
        <v>0</v>
      </c>
      <c r="L445" s="242">
        <f t="shared" si="19"/>
        <v>0</v>
      </c>
    </row>
    <row r="446" spans="1:12" x14ac:dyDescent="0.35">
      <c r="A446" s="238">
        <f t="shared" si="11"/>
        <v>0</v>
      </c>
      <c r="B446" t="s">
        <v>2664</v>
      </c>
      <c r="C446" t="s">
        <v>2586</v>
      </c>
      <c r="D446" s="241">
        <f t="shared" si="12"/>
        <v>0</v>
      </c>
      <c r="E446" s="238">
        <f t="shared" si="13"/>
        <v>0</v>
      </c>
      <c r="F446" s="242">
        <f t="shared" si="10"/>
        <v>0</v>
      </c>
      <c r="G446">
        <f t="shared" si="14"/>
        <v>0</v>
      </c>
      <c r="H446" s="243">
        <f t="shared" si="15"/>
        <v>0</v>
      </c>
      <c r="I446" s="244">
        <f t="shared" si="16"/>
        <v>0</v>
      </c>
      <c r="J446" s="242">
        <f t="shared" si="17"/>
        <v>0</v>
      </c>
      <c r="K446">
        <f t="shared" si="18"/>
        <v>0</v>
      </c>
      <c r="L446" s="242">
        <f t="shared" si="19"/>
        <v>0</v>
      </c>
    </row>
    <row r="447" spans="1:12" x14ac:dyDescent="0.35">
      <c r="A447" s="238">
        <f t="shared" si="11"/>
        <v>0</v>
      </c>
      <c r="B447" t="s">
        <v>2669</v>
      </c>
      <c r="C447" t="s">
        <v>2587</v>
      </c>
      <c r="D447" s="241">
        <f>E447+I447</f>
        <v>0</v>
      </c>
      <c r="E447" s="238">
        <f t="shared" si="13"/>
        <v>0</v>
      </c>
      <c r="F447" s="242">
        <f t="shared" si="10"/>
        <v>0</v>
      </c>
      <c r="G447">
        <f t="shared" si="14"/>
        <v>0</v>
      </c>
      <c r="H447" s="243">
        <f t="shared" si="15"/>
        <v>0</v>
      </c>
      <c r="I447" s="244">
        <f t="shared" si="16"/>
        <v>0</v>
      </c>
      <c r="J447" s="242">
        <f t="shared" si="17"/>
        <v>0</v>
      </c>
      <c r="K447">
        <f t="shared" si="18"/>
        <v>0</v>
      </c>
      <c r="L447" s="242">
        <f t="shared" si="19"/>
        <v>0</v>
      </c>
    </row>
    <row r="448" spans="1:12" x14ac:dyDescent="0.35">
      <c r="A448" s="238">
        <f t="shared" si="11"/>
        <v>0</v>
      </c>
      <c r="B448" t="s">
        <v>2691</v>
      </c>
      <c r="C448" t="s">
        <v>2580</v>
      </c>
      <c r="D448" s="241">
        <f t="shared" si="12"/>
        <v>0</v>
      </c>
      <c r="E448" s="238">
        <f t="shared" si="13"/>
        <v>0</v>
      </c>
      <c r="F448" s="242">
        <f t="shared" si="10"/>
        <v>0</v>
      </c>
      <c r="G448">
        <f t="shared" si="14"/>
        <v>0</v>
      </c>
      <c r="H448" s="243">
        <f t="shared" si="15"/>
        <v>0</v>
      </c>
      <c r="I448" s="244">
        <f t="shared" si="16"/>
        <v>0</v>
      </c>
      <c r="J448" s="242">
        <f t="shared" si="17"/>
        <v>0</v>
      </c>
      <c r="K448">
        <f t="shared" si="18"/>
        <v>0</v>
      </c>
      <c r="L448" s="242">
        <f t="shared" si="19"/>
        <v>0</v>
      </c>
    </row>
    <row r="449" spans="1:12" x14ac:dyDescent="0.35">
      <c r="A449" s="238">
        <f t="shared" si="11"/>
        <v>0</v>
      </c>
      <c r="C449" t="s">
        <v>2592</v>
      </c>
      <c r="D449" s="241">
        <f t="shared" si="12"/>
        <v>0</v>
      </c>
      <c r="E449" s="238">
        <f t="shared" si="13"/>
        <v>0</v>
      </c>
      <c r="F449" s="242">
        <f t="shared" si="10"/>
        <v>0</v>
      </c>
      <c r="G449">
        <f t="shared" si="14"/>
        <v>0</v>
      </c>
      <c r="H449" s="243">
        <f t="shared" si="15"/>
        <v>0</v>
      </c>
      <c r="I449" s="244">
        <f t="shared" si="16"/>
        <v>0</v>
      </c>
      <c r="J449" s="242">
        <f t="shared" si="17"/>
        <v>0</v>
      </c>
      <c r="K449">
        <f t="shared" si="18"/>
        <v>0</v>
      </c>
      <c r="L449" s="242">
        <f t="shared" si="19"/>
        <v>0</v>
      </c>
    </row>
    <row r="450" spans="1:12" x14ac:dyDescent="0.35">
      <c r="A450" s="238">
        <f t="shared" si="11"/>
        <v>0</v>
      </c>
      <c r="B450" t="s">
        <v>2807</v>
      </c>
      <c r="C450" t="s">
        <v>2597</v>
      </c>
      <c r="D450" s="241">
        <f t="shared" si="12"/>
        <v>0</v>
      </c>
      <c r="E450" s="238">
        <f t="shared" si="13"/>
        <v>0</v>
      </c>
      <c r="F450" s="242">
        <f t="shared" si="10"/>
        <v>0</v>
      </c>
      <c r="G450">
        <f t="shared" si="14"/>
        <v>0</v>
      </c>
      <c r="H450" s="243">
        <f t="shared" si="15"/>
        <v>0</v>
      </c>
      <c r="I450" s="244">
        <f t="shared" si="16"/>
        <v>0</v>
      </c>
      <c r="J450" s="242">
        <f t="shared" si="17"/>
        <v>0</v>
      </c>
      <c r="K450">
        <f t="shared" si="18"/>
        <v>0</v>
      </c>
      <c r="L450" s="242">
        <f t="shared" si="19"/>
        <v>0</v>
      </c>
    </row>
    <row r="451" spans="1:12" x14ac:dyDescent="0.35">
      <c r="A451" s="238">
        <f t="shared" si="11"/>
        <v>0</v>
      </c>
      <c r="B451" t="s">
        <v>2668</v>
      </c>
      <c r="C451" t="s">
        <v>2588</v>
      </c>
      <c r="D451" s="241">
        <f t="shared" si="12"/>
        <v>0</v>
      </c>
      <c r="E451" s="238">
        <f t="shared" si="13"/>
        <v>0</v>
      </c>
      <c r="F451" s="242">
        <f t="shared" si="10"/>
        <v>0</v>
      </c>
      <c r="G451">
        <f t="shared" si="14"/>
        <v>0</v>
      </c>
      <c r="H451" s="243">
        <f t="shared" si="15"/>
        <v>0</v>
      </c>
      <c r="I451" s="244">
        <f t="shared" si="16"/>
        <v>0</v>
      </c>
      <c r="J451" s="242">
        <f t="shared" si="17"/>
        <v>0</v>
      </c>
      <c r="K451">
        <f t="shared" si="18"/>
        <v>0</v>
      </c>
      <c r="L451" s="242">
        <f t="shared" si="19"/>
        <v>0</v>
      </c>
    </row>
    <row r="452" spans="1:12" x14ac:dyDescent="0.35">
      <c r="A452" s="238">
        <f t="shared" si="11"/>
        <v>0</v>
      </c>
      <c r="B452" t="s">
        <v>2692</v>
      </c>
      <c r="C452" t="s">
        <v>2589</v>
      </c>
      <c r="D452" s="241">
        <f t="shared" si="12"/>
        <v>0</v>
      </c>
      <c r="E452" s="238">
        <f t="shared" si="13"/>
        <v>0</v>
      </c>
      <c r="F452" s="242">
        <f t="shared" si="10"/>
        <v>0</v>
      </c>
      <c r="G452">
        <f t="shared" si="14"/>
        <v>0</v>
      </c>
      <c r="H452" s="243">
        <f t="shared" si="15"/>
        <v>0</v>
      </c>
      <c r="I452" s="244">
        <f t="shared" si="16"/>
        <v>0</v>
      </c>
      <c r="J452" s="242">
        <f t="shared" si="17"/>
        <v>0</v>
      </c>
      <c r="K452">
        <f t="shared" si="18"/>
        <v>0</v>
      </c>
      <c r="L452" s="242">
        <f t="shared" si="19"/>
        <v>0</v>
      </c>
    </row>
    <row r="453" spans="1:12" x14ac:dyDescent="0.35">
      <c r="A453" s="238">
        <f t="shared" si="11"/>
        <v>0</v>
      </c>
      <c r="B453" t="s">
        <v>2672</v>
      </c>
      <c r="C453" t="s">
        <v>2530</v>
      </c>
      <c r="D453" s="241">
        <f t="shared" si="12"/>
        <v>0</v>
      </c>
      <c r="E453" s="238">
        <f t="shared" si="13"/>
        <v>0</v>
      </c>
      <c r="F453" s="242">
        <f t="shared" si="10"/>
        <v>0</v>
      </c>
      <c r="G453">
        <f t="shared" si="14"/>
        <v>0</v>
      </c>
      <c r="H453" s="243">
        <f t="shared" si="15"/>
        <v>0</v>
      </c>
      <c r="I453" s="244">
        <f t="shared" si="16"/>
        <v>0</v>
      </c>
      <c r="J453" s="242">
        <f t="shared" si="17"/>
        <v>0</v>
      </c>
      <c r="K453">
        <f t="shared" si="18"/>
        <v>0</v>
      </c>
      <c r="L453" s="242">
        <f t="shared" si="19"/>
        <v>0</v>
      </c>
    </row>
    <row r="454" spans="1:12" x14ac:dyDescent="0.35">
      <c r="A454" s="238">
        <f>SUM(A427:A453)</f>
        <v>0</v>
      </c>
      <c r="B454" s="238"/>
      <c r="D454" s="241">
        <f>SUM(D427:D453)</f>
        <v>0</v>
      </c>
      <c r="E454" s="238">
        <f>SUM(E427:E453)</f>
        <v>0</v>
      </c>
      <c r="G454">
        <f>SUM(G427:G453)</f>
        <v>0</v>
      </c>
      <c r="I454" s="244">
        <f>SUM(I427:I453)</f>
        <v>0</v>
      </c>
      <c r="K454">
        <f>SUM(K427:K453)</f>
        <v>0</v>
      </c>
    </row>
    <row r="455" spans="1:12" ht="15" thickBot="1" x14ac:dyDescent="0.4"/>
    <row r="456" spans="1:12" x14ac:dyDescent="0.35">
      <c r="C456" s="245" t="s">
        <v>2673</v>
      </c>
      <c r="D456" s="246"/>
      <c r="E456" s="247">
        <f>E454+I454</f>
        <v>0</v>
      </c>
      <c r="F456" s="246" t="s">
        <v>2674</v>
      </c>
      <c r="G456" s="248"/>
      <c r="H456" s="248"/>
      <c r="I456" s="245" t="s">
        <v>2675</v>
      </c>
      <c r="J456" s="246" t="s">
        <v>2676</v>
      </c>
      <c r="K456" s="249">
        <f>K454</f>
        <v>0</v>
      </c>
    </row>
    <row r="457" spans="1:12" ht="15" thickBot="1" x14ac:dyDescent="0.4">
      <c r="C457" s="250" t="s">
        <v>2677</v>
      </c>
      <c r="D457" s="251" t="e">
        <f>LEFT(MID(#REF!,FIND("(",#REF!)+1,LEN(#REF!)),FIND(")",MID(#REF!,FIND("(",#REF!)+1,LEN(#REF!)))-1)</f>
        <v>#REF!</v>
      </c>
      <c r="E457" s="251">
        <f>AK427</f>
        <v>0</v>
      </c>
      <c r="F457" s="251" t="s">
        <v>2678</v>
      </c>
      <c r="G457" s="252"/>
      <c r="H457" s="252"/>
      <c r="I457" s="253"/>
      <c r="J457" s="240" t="s">
        <v>2679</v>
      </c>
      <c r="K457" s="254">
        <f>G454</f>
        <v>0</v>
      </c>
    </row>
    <row r="458" spans="1:12" ht="15" thickBot="1" x14ac:dyDescent="0.4">
      <c r="I458" s="250"/>
      <c r="J458" s="251" t="s">
        <v>2680</v>
      </c>
      <c r="K458" s="255">
        <f>SUM(K456:K457)</f>
        <v>0</v>
      </c>
    </row>
  </sheetData>
  <mergeCells count="426"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1:A72"/>
    <mergeCell ref="B71:B72"/>
    <mergeCell ref="C71:C72"/>
    <mergeCell ref="A61:A62"/>
    <mergeCell ref="B61:B62"/>
    <mergeCell ref="C61:C62"/>
    <mergeCell ref="A63:A64"/>
    <mergeCell ref="B63:B64"/>
    <mergeCell ref="C63:C64"/>
    <mergeCell ref="A65:A66"/>
    <mergeCell ref="B65:B66"/>
    <mergeCell ref="C65:C66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49:A50"/>
    <mergeCell ref="B49:B50"/>
    <mergeCell ref="C49:C50"/>
    <mergeCell ref="A51:A52"/>
    <mergeCell ref="B51:B52"/>
    <mergeCell ref="C51:C52"/>
    <mergeCell ref="A53:A54"/>
    <mergeCell ref="B53:B54"/>
    <mergeCell ref="C53:C54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60:A161"/>
    <mergeCell ref="B160:B161"/>
    <mergeCell ref="C160:C161"/>
    <mergeCell ref="A162:A163"/>
    <mergeCell ref="B162:B163"/>
    <mergeCell ref="C162:C163"/>
    <mergeCell ref="A145:A146"/>
    <mergeCell ref="B145:B146"/>
    <mergeCell ref="C145:C146"/>
    <mergeCell ref="A147:A148"/>
    <mergeCell ref="B147:B148"/>
    <mergeCell ref="C147:C148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92:A193"/>
    <mergeCell ref="B192:B193"/>
    <mergeCell ref="C192:C193"/>
    <mergeCell ref="A205:A206"/>
    <mergeCell ref="B205:B206"/>
    <mergeCell ref="C205:C206"/>
    <mergeCell ref="A188:A189"/>
    <mergeCell ref="B188:B189"/>
    <mergeCell ref="C188:C189"/>
    <mergeCell ref="A190:A191"/>
    <mergeCell ref="B190:B191"/>
    <mergeCell ref="C190:C191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27:A228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40:A241"/>
    <mergeCell ref="B240:B241"/>
    <mergeCell ref="C240:C241"/>
    <mergeCell ref="A242:A243"/>
    <mergeCell ref="B242:B243"/>
    <mergeCell ref="C242:C243"/>
    <mergeCell ref="A262:A263"/>
    <mergeCell ref="B262:B263"/>
    <mergeCell ref="C262:C263"/>
    <mergeCell ref="A256:A257"/>
    <mergeCell ref="A260:A261"/>
    <mergeCell ref="B260:B261"/>
    <mergeCell ref="C260:C261"/>
    <mergeCell ref="A252:A253"/>
    <mergeCell ref="B252:B253"/>
    <mergeCell ref="C252:C253"/>
    <mergeCell ref="A254:A255"/>
    <mergeCell ref="B254:B255"/>
    <mergeCell ref="C254:C255"/>
    <mergeCell ref="B256:B257"/>
    <mergeCell ref="C256:C257"/>
    <mergeCell ref="A258:A259"/>
    <mergeCell ref="B258:B259"/>
    <mergeCell ref="C258:C259"/>
    <mergeCell ref="B250:B251"/>
    <mergeCell ref="C250:C251"/>
    <mergeCell ref="A244:A245"/>
    <mergeCell ref="B244:B245"/>
    <mergeCell ref="A248:A249"/>
    <mergeCell ref="B248:B249"/>
    <mergeCell ref="C248:C249"/>
    <mergeCell ref="A250:A251"/>
    <mergeCell ref="A279:A280"/>
    <mergeCell ref="B279:B280"/>
    <mergeCell ref="C279:C280"/>
    <mergeCell ref="C244:C245"/>
    <mergeCell ref="A246:A247"/>
    <mergeCell ref="B246:B247"/>
    <mergeCell ref="C246:C247"/>
    <mergeCell ref="A281:A282"/>
    <mergeCell ref="B281:B282"/>
    <mergeCell ref="C281:C282"/>
    <mergeCell ref="A275:A276"/>
    <mergeCell ref="B275:B276"/>
    <mergeCell ref="C275:C276"/>
    <mergeCell ref="A277:A278"/>
    <mergeCell ref="B277:B278"/>
    <mergeCell ref="C277:C278"/>
    <mergeCell ref="A287:A288"/>
    <mergeCell ref="B287:B288"/>
    <mergeCell ref="C287:C288"/>
    <mergeCell ref="A289:A290"/>
    <mergeCell ref="B289:B290"/>
    <mergeCell ref="C289:C290"/>
    <mergeCell ref="A283:A284"/>
    <mergeCell ref="B283:B284"/>
    <mergeCell ref="C283:C284"/>
    <mergeCell ref="A285:A286"/>
    <mergeCell ref="B285:B286"/>
    <mergeCell ref="C285:C286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293:A294"/>
    <mergeCell ref="B293:B294"/>
    <mergeCell ref="C293:C294"/>
    <mergeCell ref="A314:A315"/>
    <mergeCell ref="B314:B315"/>
    <mergeCell ref="C314:C315"/>
    <mergeCell ref="A316:A317"/>
    <mergeCell ref="B316:B317"/>
    <mergeCell ref="C316:C317"/>
    <mergeCell ref="A310:A311"/>
    <mergeCell ref="B310:B311"/>
    <mergeCell ref="C310:C311"/>
    <mergeCell ref="A312:A313"/>
    <mergeCell ref="B312:B313"/>
    <mergeCell ref="C312:C313"/>
    <mergeCell ref="A322:A323"/>
    <mergeCell ref="B322:B323"/>
    <mergeCell ref="C322:C323"/>
    <mergeCell ref="A324:A325"/>
    <mergeCell ref="B324:B325"/>
    <mergeCell ref="C324:C325"/>
    <mergeCell ref="A318:A319"/>
    <mergeCell ref="B318:B319"/>
    <mergeCell ref="C318:C319"/>
    <mergeCell ref="A320:A321"/>
    <mergeCell ref="B320:B321"/>
    <mergeCell ref="C320:C321"/>
    <mergeCell ref="A330:A331"/>
    <mergeCell ref="B330:B331"/>
    <mergeCell ref="C330:C331"/>
    <mergeCell ref="A332:A333"/>
    <mergeCell ref="B332:B333"/>
    <mergeCell ref="C332:C333"/>
    <mergeCell ref="A326:A327"/>
    <mergeCell ref="B326:B327"/>
    <mergeCell ref="C326:C327"/>
    <mergeCell ref="A328:A329"/>
    <mergeCell ref="B328:B329"/>
    <mergeCell ref="C328:C329"/>
    <mergeCell ref="A338:A339"/>
    <mergeCell ref="B338:B339"/>
    <mergeCell ref="C338:C339"/>
    <mergeCell ref="A340:A341"/>
    <mergeCell ref="B340:B341"/>
    <mergeCell ref="C340:C341"/>
    <mergeCell ref="A334:A335"/>
    <mergeCell ref="B334:B335"/>
    <mergeCell ref="C334:C335"/>
    <mergeCell ref="A336:A337"/>
    <mergeCell ref="B336:B337"/>
    <mergeCell ref="C336:C337"/>
    <mergeCell ref="A357:A358"/>
    <mergeCell ref="B357:B358"/>
    <mergeCell ref="C357:C358"/>
    <mergeCell ref="A359:A360"/>
    <mergeCell ref="B359:B360"/>
    <mergeCell ref="C359:C360"/>
    <mergeCell ref="A342:A343"/>
    <mergeCell ref="B342:B343"/>
    <mergeCell ref="C342:C343"/>
    <mergeCell ref="A344:A345"/>
    <mergeCell ref="B344:B345"/>
    <mergeCell ref="C344:C345"/>
    <mergeCell ref="A365:A366"/>
    <mergeCell ref="B365:B366"/>
    <mergeCell ref="C365:C366"/>
    <mergeCell ref="A367:A368"/>
    <mergeCell ref="B367:B368"/>
    <mergeCell ref="C367:C368"/>
    <mergeCell ref="A361:A362"/>
    <mergeCell ref="B361:B362"/>
    <mergeCell ref="C361:C362"/>
    <mergeCell ref="A363:A364"/>
    <mergeCell ref="B363:B364"/>
    <mergeCell ref="C363:C364"/>
    <mergeCell ref="A373:A374"/>
    <mergeCell ref="B373:B374"/>
    <mergeCell ref="C373:C374"/>
    <mergeCell ref="A375:A376"/>
    <mergeCell ref="B375:B376"/>
    <mergeCell ref="C375:C376"/>
    <mergeCell ref="A369:A370"/>
    <mergeCell ref="B369:B370"/>
    <mergeCell ref="C369:C370"/>
    <mergeCell ref="A371:A372"/>
    <mergeCell ref="B371:B372"/>
    <mergeCell ref="C371:C372"/>
    <mergeCell ref="A381:A382"/>
    <mergeCell ref="B381:B382"/>
    <mergeCell ref="C381:C382"/>
    <mergeCell ref="A383:A384"/>
    <mergeCell ref="B383:B384"/>
    <mergeCell ref="C383:C384"/>
    <mergeCell ref="A377:A378"/>
    <mergeCell ref="B377:B378"/>
    <mergeCell ref="C377:C378"/>
    <mergeCell ref="A379:A380"/>
    <mergeCell ref="B379:B380"/>
    <mergeCell ref="C379:C380"/>
    <mergeCell ref="A389:A390"/>
    <mergeCell ref="B389:B390"/>
    <mergeCell ref="C389:C390"/>
    <mergeCell ref="A385:A386"/>
    <mergeCell ref="B385:B386"/>
    <mergeCell ref="C385:C386"/>
    <mergeCell ref="A387:A388"/>
    <mergeCell ref="B387:B388"/>
    <mergeCell ref="C387:C388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C351"/>
  <sheetViews>
    <sheetView zoomScale="67" zoomScaleNormal="90" workbookViewId="0">
      <selection activeCell="BH14" sqref="BH14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107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  <c r="BB8" s="238"/>
      <c r="BC8" s="238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436</v>
      </c>
      <c r="E9" t="s">
        <v>437</v>
      </c>
      <c r="F9" t="s">
        <v>438</v>
      </c>
      <c r="G9" t="s">
        <v>439</v>
      </c>
      <c r="H9" t="s">
        <v>440</v>
      </c>
      <c r="I9" t="s">
        <v>441</v>
      </c>
      <c r="J9" t="s">
        <v>442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443</v>
      </c>
      <c r="B10" s="339" t="s">
        <v>31</v>
      </c>
      <c r="C10" s="340">
        <v>1587</v>
      </c>
      <c r="D10" s="1">
        <v>0</v>
      </c>
      <c r="E10" s="1">
        <v>-77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1587</v>
      </c>
      <c r="D11" s="2">
        <v>1587</v>
      </c>
      <c r="E11" s="2">
        <v>1510</v>
      </c>
      <c r="F11" s="2">
        <v>1510</v>
      </c>
      <c r="G11" s="2">
        <v>1510</v>
      </c>
      <c r="H11" s="2">
        <v>1510</v>
      </c>
      <c r="I11" s="2">
        <v>1510</v>
      </c>
      <c r="J11" s="2">
        <v>1510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444</v>
      </c>
      <c r="B12" s="339" t="s">
        <v>33</v>
      </c>
      <c r="C12" s="340">
        <v>847</v>
      </c>
      <c r="D12" s="1">
        <v>89</v>
      </c>
      <c r="E12" s="1">
        <v>10</v>
      </c>
      <c r="F12" s="1">
        <v>2</v>
      </c>
      <c r="G12" s="1">
        <v>52</v>
      </c>
      <c r="H12" s="1">
        <v>75</v>
      </c>
      <c r="I12" s="1">
        <v>240</v>
      </c>
      <c r="J12" s="1">
        <v>109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847</v>
      </c>
      <c r="D13" s="2">
        <v>936</v>
      </c>
      <c r="E13" s="2">
        <v>946</v>
      </c>
      <c r="F13" s="2">
        <v>948</v>
      </c>
      <c r="G13" s="2">
        <v>1000</v>
      </c>
      <c r="H13" s="2">
        <v>1075</v>
      </c>
      <c r="I13" s="2">
        <v>1315</v>
      </c>
      <c r="J13" s="2">
        <v>1424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445</v>
      </c>
      <c r="B14" s="339" t="s">
        <v>33</v>
      </c>
      <c r="C14" s="340">
        <v>1267</v>
      </c>
      <c r="D14" s="1">
        <v>35</v>
      </c>
      <c r="E14" s="1">
        <v>6</v>
      </c>
      <c r="F14" s="1">
        <v>11</v>
      </c>
      <c r="G14" s="1">
        <v>22</v>
      </c>
      <c r="H14" s="1">
        <v>26</v>
      </c>
      <c r="I14" s="1">
        <v>96</v>
      </c>
      <c r="J14" s="1">
        <v>29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1267</v>
      </c>
      <c r="D15" s="2">
        <v>1302</v>
      </c>
      <c r="E15" s="2">
        <v>1308</v>
      </c>
      <c r="F15" s="2">
        <v>1319</v>
      </c>
      <c r="G15" s="2">
        <v>1341</v>
      </c>
      <c r="H15" s="2">
        <v>1367</v>
      </c>
      <c r="I15" s="2">
        <v>1463</v>
      </c>
      <c r="J15" s="2">
        <v>1492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446</v>
      </c>
      <c r="B16" s="339" t="s">
        <v>33</v>
      </c>
      <c r="C16" s="340">
        <v>973</v>
      </c>
      <c r="D16" s="1">
        <v>129</v>
      </c>
      <c r="E16" s="1">
        <v>12</v>
      </c>
      <c r="F16" s="1">
        <v>11</v>
      </c>
      <c r="G16" s="1">
        <v>27</v>
      </c>
      <c r="H16" s="1">
        <v>21</v>
      </c>
      <c r="I16" s="1">
        <v>30</v>
      </c>
      <c r="J16" s="1">
        <v>40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973</v>
      </c>
      <c r="D17" s="2">
        <v>1102</v>
      </c>
      <c r="E17" s="2">
        <v>1114</v>
      </c>
      <c r="F17" s="2">
        <v>1125</v>
      </c>
      <c r="G17" s="2">
        <v>1152</v>
      </c>
      <c r="H17" s="2">
        <v>1173</v>
      </c>
      <c r="I17" s="2">
        <v>1203</v>
      </c>
      <c r="J17" s="2">
        <v>1243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2959</v>
      </c>
      <c r="B18" s="339" t="s">
        <v>33</v>
      </c>
      <c r="C18" s="340">
        <v>89</v>
      </c>
      <c r="D18" s="1">
        <v>12</v>
      </c>
      <c r="E18" s="1">
        <v>3</v>
      </c>
      <c r="F18" s="1">
        <v>1</v>
      </c>
      <c r="G18" s="1">
        <v>-105</v>
      </c>
      <c r="H18" s="1">
        <v>0</v>
      </c>
      <c r="I18" s="1">
        <v>0</v>
      </c>
      <c r="J18" s="1">
        <v>0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89</v>
      </c>
      <c r="D19" s="2">
        <v>101</v>
      </c>
      <c r="E19" s="2">
        <v>104</v>
      </c>
      <c r="F19" s="2">
        <v>105</v>
      </c>
      <c r="G19" s="2">
        <v>0</v>
      </c>
      <c r="H19" s="2">
        <v>0</v>
      </c>
      <c r="I19" s="2">
        <v>0</v>
      </c>
      <c r="J19" s="2">
        <v>0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2935</v>
      </c>
      <c r="B20" s="339" t="s">
        <v>33</v>
      </c>
      <c r="C20" s="340">
        <v>90</v>
      </c>
      <c r="D20" s="1">
        <v>8</v>
      </c>
      <c r="E20" s="1">
        <v>3</v>
      </c>
      <c r="F20" s="1">
        <v>-101</v>
      </c>
      <c r="G20" s="1">
        <v>0</v>
      </c>
      <c r="H20" s="1">
        <v>0</v>
      </c>
      <c r="I20" s="1">
        <v>0</v>
      </c>
      <c r="J20" s="1">
        <v>0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90</v>
      </c>
      <c r="D21" s="2">
        <v>98</v>
      </c>
      <c r="E21" s="2">
        <v>101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447</v>
      </c>
      <c r="B22" s="339" t="s">
        <v>31</v>
      </c>
      <c r="C22" s="340">
        <v>480</v>
      </c>
      <c r="D22" s="1">
        <v>280</v>
      </c>
      <c r="E22" s="1">
        <v>12</v>
      </c>
      <c r="F22" s="1">
        <v>6</v>
      </c>
      <c r="G22" s="1">
        <v>23</v>
      </c>
      <c r="H22" s="1">
        <v>45</v>
      </c>
      <c r="I22" s="1">
        <v>43</v>
      </c>
      <c r="J22" s="1">
        <v>83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480</v>
      </c>
      <c r="D23" s="2">
        <v>760</v>
      </c>
      <c r="E23" s="2">
        <v>772</v>
      </c>
      <c r="F23" s="2">
        <v>778</v>
      </c>
      <c r="G23" s="2">
        <v>801</v>
      </c>
      <c r="H23" s="2">
        <v>846</v>
      </c>
      <c r="I23" s="2">
        <v>889</v>
      </c>
      <c r="J23" s="2">
        <v>972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448</v>
      </c>
      <c r="B24" s="339" t="s">
        <v>33</v>
      </c>
      <c r="C24" s="340">
        <v>499</v>
      </c>
      <c r="D24" s="1">
        <v>67</v>
      </c>
      <c r="E24" s="1">
        <v>8</v>
      </c>
      <c r="F24" s="1">
        <v>2</v>
      </c>
      <c r="G24" s="1">
        <v>25</v>
      </c>
      <c r="H24" s="1">
        <v>59</v>
      </c>
      <c r="I24" s="1">
        <v>-660</v>
      </c>
      <c r="J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499</v>
      </c>
      <c r="D25" s="2">
        <v>566</v>
      </c>
      <c r="E25" s="2">
        <v>574</v>
      </c>
      <c r="F25" s="2">
        <v>576</v>
      </c>
      <c r="G25" s="2">
        <v>601</v>
      </c>
      <c r="H25" s="2">
        <v>660</v>
      </c>
      <c r="I25" s="2">
        <v>0</v>
      </c>
      <c r="J25" s="2">
        <v>0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449</v>
      </c>
      <c r="B26" s="339" t="s">
        <v>33</v>
      </c>
      <c r="C26" s="340">
        <v>567</v>
      </c>
      <c r="D26" s="1">
        <v>49</v>
      </c>
      <c r="E26" s="1">
        <v>13</v>
      </c>
      <c r="F26" s="1">
        <v>24</v>
      </c>
      <c r="G26" s="1">
        <v>39</v>
      </c>
      <c r="H26" s="1">
        <v>55</v>
      </c>
      <c r="I26" s="1">
        <v>46</v>
      </c>
      <c r="J26" s="1">
        <v>-793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567</v>
      </c>
      <c r="D27" s="2">
        <v>616</v>
      </c>
      <c r="E27" s="2">
        <v>629</v>
      </c>
      <c r="F27" s="2">
        <v>653</v>
      </c>
      <c r="G27" s="2">
        <v>692</v>
      </c>
      <c r="H27" s="2">
        <v>747</v>
      </c>
      <c r="I27" s="2">
        <v>793</v>
      </c>
      <c r="J27" s="2">
        <v>0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2936</v>
      </c>
      <c r="B28" s="339" t="s">
        <v>33</v>
      </c>
      <c r="C28" s="340">
        <v>251</v>
      </c>
      <c r="D28" s="1">
        <v>61</v>
      </c>
      <c r="E28" s="1">
        <v>7</v>
      </c>
      <c r="F28" s="1">
        <v>15</v>
      </c>
      <c r="G28" s="1">
        <v>24</v>
      </c>
      <c r="H28" s="1">
        <v>-358</v>
      </c>
      <c r="I28" s="1">
        <v>0</v>
      </c>
      <c r="J28" s="1">
        <v>0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251</v>
      </c>
      <c r="D29" s="2">
        <v>312</v>
      </c>
      <c r="E29" s="2">
        <v>319</v>
      </c>
      <c r="F29" s="2">
        <v>334</v>
      </c>
      <c r="G29" s="2">
        <v>358</v>
      </c>
      <c r="H29" s="2">
        <v>0</v>
      </c>
      <c r="I29" s="2">
        <v>0</v>
      </c>
      <c r="J29" s="2">
        <v>0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2929</v>
      </c>
      <c r="B30" s="339" t="s">
        <v>33</v>
      </c>
      <c r="C30" s="340">
        <v>159</v>
      </c>
      <c r="D30" s="1">
        <v>8</v>
      </c>
      <c r="E30" s="1">
        <v>3</v>
      </c>
      <c r="F30" s="1">
        <v>6</v>
      </c>
      <c r="G30" s="1">
        <v>-176</v>
      </c>
      <c r="H30" s="1">
        <v>0</v>
      </c>
      <c r="I30" s="1">
        <v>0</v>
      </c>
      <c r="J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159</v>
      </c>
      <c r="D31" s="2">
        <v>167</v>
      </c>
      <c r="E31" s="2">
        <v>170</v>
      </c>
      <c r="F31" s="2">
        <v>176</v>
      </c>
      <c r="G31" s="2">
        <v>0</v>
      </c>
      <c r="H31" s="2">
        <v>0</v>
      </c>
      <c r="I31" s="2">
        <v>0</v>
      </c>
      <c r="J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450</v>
      </c>
      <c r="B32" s="339" t="s">
        <v>33</v>
      </c>
      <c r="C32" s="340">
        <v>2248</v>
      </c>
      <c r="D32" s="1">
        <v>-738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2248</v>
      </c>
      <c r="D33" s="2">
        <v>1510</v>
      </c>
      <c r="E33" s="2">
        <v>1510</v>
      </c>
      <c r="F33" s="2">
        <v>1510</v>
      </c>
      <c r="G33" s="2">
        <v>1510</v>
      </c>
      <c r="H33" s="2">
        <v>1510</v>
      </c>
      <c r="I33" s="2">
        <v>1510</v>
      </c>
      <c r="J33" s="2">
        <v>1510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47</v>
      </c>
      <c r="B34" s="339" t="s">
        <v>0</v>
      </c>
      <c r="C34" s="341">
        <v>0</v>
      </c>
      <c r="D34" s="1">
        <f>(D10+D12+D14+D16+D18+D20+D22+D24+D26+D28+D30+D32)*(-1)</f>
        <v>0</v>
      </c>
      <c r="E34" s="1">
        <f t="shared" ref="E34:J34" si="0">(E10+E12+E14+E16+E18+E20+E22+E24+E26+E28+E30+E32)*(-1)</f>
        <v>0</v>
      </c>
      <c r="F34" s="1">
        <f t="shared" si="0"/>
        <v>23</v>
      </c>
      <c r="G34" s="1">
        <f t="shared" si="0"/>
        <v>69</v>
      </c>
      <c r="H34" s="1">
        <f t="shared" si="0"/>
        <v>77</v>
      </c>
      <c r="I34" s="1">
        <f t="shared" si="0"/>
        <v>205</v>
      </c>
      <c r="J34" s="1">
        <f t="shared" si="0"/>
        <v>532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0</v>
      </c>
      <c r="D35" s="2">
        <v>0</v>
      </c>
      <c r="E35" s="2">
        <v>0</v>
      </c>
      <c r="F35" s="2">
        <v>23</v>
      </c>
      <c r="G35" s="2">
        <v>92</v>
      </c>
      <c r="H35" s="2">
        <v>169</v>
      </c>
      <c r="I35" s="2">
        <v>374</v>
      </c>
      <c r="J35" s="2">
        <v>906</v>
      </c>
      <c r="AM35" s="238"/>
      <c r="AN35" s="238"/>
      <c r="AP35" s="241"/>
      <c r="AQ35" s="238"/>
      <c r="AU35" s="244"/>
    </row>
    <row r="36" spans="1:50" ht="15" thickBot="1" x14ac:dyDescent="0.4">
      <c r="A36" t="s">
        <v>48</v>
      </c>
      <c r="B36" t="s">
        <v>0</v>
      </c>
      <c r="C36" s="2">
        <v>9057</v>
      </c>
      <c r="D36" s="2">
        <v>9057</v>
      </c>
      <c r="E36" s="2">
        <v>9057</v>
      </c>
      <c r="F36" s="2">
        <v>9057</v>
      </c>
      <c r="G36" s="2">
        <v>9057</v>
      </c>
      <c r="H36" s="2">
        <v>9057</v>
      </c>
      <c r="I36" s="2">
        <v>9057</v>
      </c>
      <c r="J36" s="2">
        <v>9057</v>
      </c>
    </row>
    <row r="37" spans="1:50" x14ac:dyDescent="0.35"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U39" s="250"/>
      <c r="AV39" s="251"/>
      <c r="AW39" s="255"/>
    </row>
    <row r="40" spans="1:50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50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50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0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0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0" x14ac:dyDescent="0.35">
      <c r="A47" s="339" t="s">
        <v>131</v>
      </c>
      <c r="B47" s="339" t="s">
        <v>2</v>
      </c>
      <c r="C47" s="339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</row>
    <row r="48" spans="1:50" x14ac:dyDescent="0.35">
      <c r="A48" s="339" t="s">
        <v>0</v>
      </c>
      <c r="B48" s="339" t="s">
        <v>0</v>
      </c>
      <c r="C48" s="339" t="s">
        <v>17</v>
      </c>
      <c r="D48" t="s">
        <v>451</v>
      </c>
      <c r="E48" t="s">
        <v>452</v>
      </c>
      <c r="F48" t="s">
        <v>453</v>
      </c>
      <c r="G48" t="s">
        <v>454</v>
      </c>
      <c r="H48" t="s">
        <v>455</v>
      </c>
      <c r="I48" t="s">
        <v>456</v>
      </c>
    </row>
    <row r="49" spans="1:37" x14ac:dyDescent="0.35">
      <c r="A49" s="339" t="s">
        <v>457</v>
      </c>
      <c r="B49" s="339" t="s">
        <v>31</v>
      </c>
      <c r="C49" s="340">
        <v>262</v>
      </c>
      <c r="D49" s="1">
        <v>42</v>
      </c>
      <c r="E49" s="1">
        <v>12</v>
      </c>
      <c r="F49" s="1">
        <v>13</v>
      </c>
      <c r="G49" s="1">
        <v>2</v>
      </c>
      <c r="H49" s="1">
        <v>-331</v>
      </c>
      <c r="I49" s="1">
        <v>0</v>
      </c>
      <c r="AC49" s="238"/>
      <c r="AD49" s="238"/>
      <c r="AE49" s="227"/>
      <c r="AG49" s="227"/>
      <c r="AH49" s="238"/>
      <c r="AK49" s="227"/>
    </row>
    <row r="50" spans="1:37" x14ac:dyDescent="0.35">
      <c r="A50" s="339" t="s">
        <v>0</v>
      </c>
      <c r="B50" s="339" t="s">
        <v>0</v>
      </c>
      <c r="C50" s="340">
        <v>262</v>
      </c>
      <c r="D50" s="2">
        <v>304</v>
      </c>
      <c r="E50" s="2">
        <v>316</v>
      </c>
      <c r="F50" s="2">
        <v>329</v>
      </c>
      <c r="G50" s="2">
        <v>331</v>
      </c>
      <c r="H50" s="2">
        <v>0</v>
      </c>
      <c r="I50" s="2">
        <v>0</v>
      </c>
    </row>
    <row r="51" spans="1:37" x14ac:dyDescent="0.35">
      <c r="A51" s="339" t="s">
        <v>458</v>
      </c>
      <c r="B51" s="339" t="s">
        <v>33</v>
      </c>
      <c r="C51" s="340">
        <v>996</v>
      </c>
      <c r="D51" s="1">
        <v>272</v>
      </c>
      <c r="E51" s="1">
        <v>162</v>
      </c>
      <c r="F51" s="1">
        <v>11</v>
      </c>
      <c r="G51" s="1">
        <v>29</v>
      </c>
      <c r="H51" s="1">
        <v>472</v>
      </c>
      <c r="I51" s="1">
        <v>-354</v>
      </c>
    </row>
    <row r="52" spans="1:37" x14ac:dyDescent="0.35">
      <c r="A52" s="339" t="s">
        <v>0</v>
      </c>
      <c r="B52" s="339" t="s">
        <v>0</v>
      </c>
      <c r="C52" s="340">
        <v>996</v>
      </c>
      <c r="D52" s="2">
        <v>1268</v>
      </c>
      <c r="E52" s="2">
        <v>1430</v>
      </c>
      <c r="F52" s="2">
        <v>1441</v>
      </c>
      <c r="G52" s="2">
        <v>1470</v>
      </c>
      <c r="H52" s="2">
        <v>1942</v>
      </c>
      <c r="I52" s="2">
        <v>1588</v>
      </c>
    </row>
    <row r="53" spans="1:37" x14ac:dyDescent="0.35">
      <c r="A53" s="339" t="s">
        <v>459</v>
      </c>
      <c r="B53" s="339" t="s">
        <v>33</v>
      </c>
      <c r="C53" s="340">
        <v>2253</v>
      </c>
      <c r="D53" s="1">
        <v>-665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</row>
    <row r="54" spans="1:37" x14ac:dyDescent="0.35">
      <c r="A54" s="339" t="s">
        <v>0</v>
      </c>
      <c r="B54" s="339" t="s">
        <v>0</v>
      </c>
      <c r="C54" s="340">
        <v>2253</v>
      </c>
      <c r="D54" s="2">
        <v>1588</v>
      </c>
      <c r="E54" s="2">
        <v>1588</v>
      </c>
      <c r="F54" s="2">
        <v>1588</v>
      </c>
      <c r="G54" s="2">
        <v>1588</v>
      </c>
      <c r="H54" s="2">
        <v>1588</v>
      </c>
      <c r="I54" s="2">
        <v>1588</v>
      </c>
    </row>
    <row r="55" spans="1:37" x14ac:dyDescent="0.35">
      <c r="A55" s="339" t="s">
        <v>2962</v>
      </c>
      <c r="B55" s="339" t="s">
        <v>33</v>
      </c>
      <c r="C55" s="340">
        <v>1001</v>
      </c>
      <c r="D55" s="1">
        <v>83</v>
      </c>
      <c r="E55" s="1">
        <v>73</v>
      </c>
      <c r="F55" s="1">
        <v>11</v>
      </c>
      <c r="G55" s="1">
        <v>14</v>
      </c>
      <c r="H55" s="1">
        <v>75</v>
      </c>
      <c r="I55" s="1">
        <v>134</v>
      </c>
    </row>
    <row r="56" spans="1:37" x14ac:dyDescent="0.35">
      <c r="A56" s="339" t="s">
        <v>0</v>
      </c>
      <c r="B56" s="339" t="s">
        <v>0</v>
      </c>
      <c r="C56" s="340">
        <v>1001</v>
      </c>
      <c r="D56" s="2">
        <v>1084</v>
      </c>
      <c r="E56" s="2">
        <v>1157</v>
      </c>
      <c r="F56" s="2">
        <v>1168</v>
      </c>
      <c r="G56" s="2">
        <v>1182</v>
      </c>
      <c r="H56" s="2">
        <v>1257</v>
      </c>
      <c r="I56" s="2">
        <v>1391</v>
      </c>
    </row>
    <row r="57" spans="1:37" x14ac:dyDescent="0.35">
      <c r="A57" s="339" t="s">
        <v>460</v>
      </c>
      <c r="B57" s="339" t="s">
        <v>33</v>
      </c>
      <c r="C57" s="340">
        <v>2069</v>
      </c>
      <c r="D57" s="1">
        <v>0</v>
      </c>
      <c r="E57" s="1">
        <v>-481</v>
      </c>
      <c r="F57" s="1">
        <v>0</v>
      </c>
      <c r="G57" s="1">
        <v>0</v>
      </c>
      <c r="H57" s="1">
        <v>0</v>
      </c>
      <c r="I57" s="1">
        <v>0</v>
      </c>
    </row>
    <row r="58" spans="1:37" x14ac:dyDescent="0.35">
      <c r="A58" s="339" t="s">
        <v>0</v>
      </c>
      <c r="B58" s="339" t="s">
        <v>0</v>
      </c>
      <c r="C58" s="340">
        <v>2069</v>
      </c>
      <c r="D58" s="2">
        <v>2069</v>
      </c>
      <c r="E58" s="2">
        <v>1588</v>
      </c>
      <c r="F58" s="2">
        <v>1588</v>
      </c>
      <c r="G58" s="2">
        <v>1588</v>
      </c>
      <c r="H58" s="2">
        <v>1588</v>
      </c>
      <c r="I58" s="2">
        <v>1588</v>
      </c>
    </row>
    <row r="59" spans="1:37" x14ac:dyDescent="0.35">
      <c r="A59" s="339" t="s">
        <v>461</v>
      </c>
      <c r="B59" s="339" t="s">
        <v>33</v>
      </c>
      <c r="C59" s="340">
        <v>736</v>
      </c>
      <c r="D59" s="1">
        <v>99</v>
      </c>
      <c r="E59" s="1">
        <v>162</v>
      </c>
      <c r="F59" s="1">
        <v>10</v>
      </c>
      <c r="G59" s="1">
        <v>7</v>
      </c>
      <c r="H59" s="1">
        <v>102</v>
      </c>
      <c r="I59" s="1">
        <v>55</v>
      </c>
    </row>
    <row r="60" spans="1:37" x14ac:dyDescent="0.35">
      <c r="A60" s="339" t="s">
        <v>0</v>
      </c>
      <c r="B60" s="339" t="s">
        <v>0</v>
      </c>
      <c r="C60" s="340">
        <v>736</v>
      </c>
      <c r="D60" s="2">
        <v>835</v>
      </c>
      <c r="E60" s="2">
        <v>997</v>
      </c>
      <c r="F60" s="2">
        <v>1007</v>
      </c>
      <c r="G60" s="2">
        <v>1014</v>
      </c>
      <c r="H60" s="2">
        <v>1116</v>
      </c>
      <c r="I60" s="2">
        <v>1171</v>
      </c>
    </row>
    <row r="61" spans="1:37" x14ac:dyDescent="0.35">
      <c r="A61" s="339" t="s">
        <v>462</v>
      </c>
      <c r="B61" s="339" t="s">
        <v>33</v>
      </c>
      <c r="C61" s="340">
        <v>193</v>
      </c>
      <c r="D61" s="1">
        <v>54</v>
      </c>
      <c r="E61" s="1">
        <v>13</v>
      </c>
      <c r="F61" s="1">
        <v>0</v>
      </c>
      <c r="G61" s="1">
        <v>-260</v>
      </c>
      <c r="H61" s="1">
        <v>0</v>
      </c>
      <c r="I61" s="1">
        <v>0</v>
      </c>
    </row>
    <row r="62" spans="1:37" x14ac:dyDescent="0.35">
      <c r="A62" s="339" t="s">
        <v>0</v>
      </c>
      <c r="B62" s="339" t="s">
        <v>0</v>
      </c>
      <c r="C62" s="340">
        <v>193</v>
      </c>
      <c r="D62" s="2">
        <v>247</v>
      </c>
      <c r="E62" s="2">
        <v>260</v>
      </c>
      <c r="F62" s="2">
        <v>260</v>
      </c>
      <c r="G62" s="2">
        <v>0</v>
      </c>
      <c r="H62" s="2">
        <v>0</v>
      </c>
      <c r="I62" s="2">
        <v>0</v>
      </c>
    </row>
    <row r="63" spans="1:37" x14ac:dyDescent="0.35">
      <c r="A63" s="339" t="s">
        <v>2937</v>
      </c>
      <c r="B63" s="339" t="s">
        <v>33</v>
      </c>
      <c r="C63" s="340">
        <v>374</v>
      </c>
      <c r="D63" s="1">
        <v>107</v>
      </c>
      <c r="E63" s="1">
        <v>56</v>
      </c>
      <c r="F63" s="1">
        <v>12</v>
      </c>
      <c r="G63" s="1">
        <v>125</v>
      </c>
      <c r="H63" s="1">
        <v>-674</v>
      </c>
      <c r="I63" s="1">
        <v>0</v>
      </c>
    </row>
    <row r="64" spans="1:37" x14ac:dyDescent="0.35">
      <c r="A64" s="339" t="s">
        <v>0</v>
      </c>
      <c r="B64" s="339" t="s">
        <v>0</v>
      </c>
      <c r="C64" s="340">
        <v>374</v>
      </c>
      <c r="D64" s="2">
        <v>481</v>
      </c>
      <c r="E64" s="2">
        <v>537</v>
      </c>
      <c r="F64" s="2">
        <v>549</v>
      </c>
      <c r="G64" s="2">
        <v>674</v>
      </c>
      <c r="H64" s="2">
        <v>0</v>
      </c>
      <c r="I64" s="2">
        <v>0</v>
      </c>
    </row>
    <row r="65" spans="1:13" x14ac:dyDescent="0.35">
      <c r="A65" s="339" t="s">
        <v>2960</v>
      </c>
      <c r="B65" s="339" t="s">
        <v>33</v>
      </c>
      <c r="C65" s="340">
        <v>55</v>
      </c>
      <c r="D65" s="1">
        <v>8</v>
      </c>
      <c r="E65" s="1">
        <v>3</v>
      </c>
      <c r="F65" s="1">
        <v>-66</v>
      </c>
      <c r="G65" s="1">
        <v>0</v>
      </c>
      <c r="H65" s="1">
        <v>0</v>
      </c>
      <c r="I65" s="1">
        <v>0</v>
      </c>
    </row>
    <row r="66" spans="1:13" x14ac:dyDescent="0.35">
      <c r="A66" s="339" t="s">
        <v>0</v>
      </c>
      <c r="B66" s="339" t="s">
        <v>0</v>
      </c>
      <c r="C66" s="340">
        <v>55</v>
      </c>
      <c r="D66" s="2">
        <v>63</v>
      </c>
      <c r="E66" s="2">
        <v>66</v>
      </c>
      <c r="F66" s="2">
        <v>0</v>
      </c>
      <c r="G66" s="2">
        <v>0</v>
      </c>
      <c r="H66" s="2">
        <v>0</v>
      </c>
      <c r="I66" s="2">
        <v>0</v>
      </c>
    </row>
    <row r="67" spans="1:13" x14ac:dyDescent="0.35">
      <c r="A67" s="339" t="s">
        <v>47</v>
      </c>
      <c r="B67" s="339" t="s">
        <v>0</v>
      </c>
      <c r="C67" s="341">
        <v>0</v>
      </c>
      <c r="D67" s="1">
        <f>(D49+D51+D53+D55+D57+D59+D61+D63+D65)*(-1)</f>
        <v>0</v>
      </c>
      <c r="E67" s="1">
        <f t="shared" ref="E67:I67" si="1">(E49+E51+E53+E55+E57+E59+E61+E63+E65)*(-1)</f>
        <v>0</v>
      </c>
      <c r="F67" s="1">
        <f t="shared" si="1"/>
        <v>9</v>
      </c>
      <c r="G67" s="1">
        <f t="shared" si="1"/>
        <v>83</v>
      </c>
      <c r="H67" s="1">
        <f t="shared" si="1"/>
        <v>356</v>
      </c>
      <c r="I67" s="1">
        <f t="shared" si="1"/>
        <v>165</v>
      </c>
    </row>
    <row r="68" spans="1:13" x14ac:dyDescent="0.35">
      <c r="A68" s="339" t="s">
        <v>0</v>
      </c>
      <c r="B68" s="339" t="s">
        <v>0</v>
      </c>
      <c r="C68" s="340">
        <v>0</v>
      </c>
      <c r="D68" s="2">
        <v>0</v>
      </c>
      <c r="E68" s="2">
        <v>0</v>
      </c>
      <c r="F68" s="2">
        <v>9</v>
      </c>
      <c r="G68" s="2">
        <v>92</v>
      </c>
      <c r="H68" s="2">
        <v>448</v>
      </c>
      <c r="I68" s="2">
        <v>613</v>
      </c>
    </row>
    <row r="69" spans="1:13" x14ac:dyDescent="0.35">
      <c r="A69" t="s">
        <v>48</v>
      </c>
      <c r="B69" t="s">
        <v>0</v>
      </c>
      <c r="C69" s="2">
        <v>7939</v>
      </c>
      <c r="D69" s="2">
        <v>7939</v>
      </c>
      <c r="E69" s="2">
        <v>7939</v>
      </c>
      <c r="F69" s="2">
        <v>7939</v>
      </c>
      <c r="G69" s="2">
        <v>7939</v>
      </c>
      <c r="H69" s="2">
        <v>7939</v>
      </c>
      <c r="I69" s="2">
        <v>7939</v>
      </c>
    </row>
    <row r="73" spans="1:13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</row>
    <row r="74" spans="1:13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13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</row>
    <row r="76" spans="1:13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</row>
    <row r="77" spans="1:13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</row>
    <row r="78" spans="1:13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</row>
    <row r="79" spans="1:13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</row>
    <row r="80" spans="1:13" x14ac:dyDescent="0.35">
      <c r="A80" s="339" t="s">
        <v>59</v>
      </c>
      <c r="B80" s="339" t="s">
        <v>2</v>
      </c>
      <c r="C80" s="339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  <c r="L80" t="s">
        <v>12</v>
      </c>
      <c r="M80" t="s">
        <v>13</v>
      </c>
    </row>
    <row r="81" spans="1:37" x14ac:dyDescent="0.35">
      <c r="A81" s="339" t="s">
        <v>0</v>
      </c>
      <c r="B81" s="339" t="s">
        <v>0</v>
      </c>
      <c r="C81" s="339" t="s">
        <v>17</v>
      </c>
      <c r="D81" t="s">
        <v>463</v>
      </c>
      <c r="E81" t="s">
        <v>464</v>
      </c>
      <c r="F81" t="s">
        <v>465</v>
      </c>
      <c r="G81" t="s">
        <v>466</v>
      </c>
      <c r="H81" t="s">
        <v>467</v>
      </c>
      <c r="I81" t="s">
        <v>468</v>
      </c>
      <c r="J81" t="s">
        <v>469</v>
      </c>
      <c r="K81" t="s">
        <v>470</v>
      </c>
      <c r="L81" t="s">
        <v>471</v>
      </c>
      <c r="M81" t="s">
        <v>472</v>
      </c>
    </row>
    <row r="82" spans="1:37" x14ac:dyDescent="0.35">
      <c r="A82" s="339" t="s">
        <v>473</v>
      </c>
      <c r="B82" s="339" t="s">
        <v>31</v>
      </c>
      <c r="C82" s="340">
        <v>462</v>
      </c>
      <c r="D82" s="1">
        <v>0</v>
      </c>
      <c r="E82" s="1">
        <v>32</v>
      </c>
      <c r="F82" s="1">
        <v>3</v>
      </c>
      <c r="G82" s="1">
        <v>13</v>
      </c>
      <c r="H82" s="1">
        <v>-510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AC82" s="238"/>
      <c r="AD82" s="238"/>
      <c r="AE82" s="227"/>
      <c r="AG82" s="227"/>
      <c r="AH82" s="238"/>
      <c r="AK82" s="227"/>
    </row>
    <row r="83" spans="1:37" x14ac:dyDescent="0.35">
      <c r="A83" s="339" t="s">
        <v>0</v>
      </c>
      <c r="B83" s="339" t="s">
        <v>0</v>
      </c>
      <c r="C83" s="340">
        <v>462</v>
      </c>
      <c r="D83" s="2">
        <v>462</v>
      </c>
      <c r="E83" s="2">
        <v>494</v>
      </c>
      <c r="F83" s="2">
        <v>497</v>
      </c>
      <c r="G83" s="2">
        <v>510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</row>
    <row r="84" spans="1:37" x14ac:dyDescent="0.35">
      <c r="A84" s="339" t="s">
        <v>474</v>
      </c>
      <c r="B84" s="339" t="s">
        <v>33</v>
      </c>
      <c r="C84" s="340">
        <v>1274</v>
      </c>
      <c r="D84" s="1">
        <v>0</v>
      </c>
      <c r="E84" s="1">
        <v>18</v>
      </c>
      <c r="F84" s="1">
        <v>2</v>
      </c>
      <c r="G84" s="1">
        <v>18</v>
      </c>
      <c r="H84" s="1">
        <v>40</v>
      </c>
      <c r="I84" s="1">
        <v>3</v>
      </c>
      <c r="J84" s="1">
        <v>199</v>
      </c>
      <c r="K84" s="1">
        <v>41</v>
      </c>
      <c r="L84" s="1">
        <v>113</v>
      </c>
      <c r="M84" s="1">
        <v>43</v>
      </c>
    </row>
    <row r="85" spans="1:37" x14ac:dyDescent="0.35">
      <c r="A85" s="339" t="s">
        <v>0</v>
      </c>
      <c r="B85" s="339" t="s">
        <v>0</v>
      </c>
      <c r="C85" s="340">
        <v>1274</v>
      </c>
      <c r="D85" s="2">
        <v>1274</v>
      </c>
      <c r="E85" s="2">
        <v>1292</v>
      </c>
      <c r="F85" s="2">
        <v>1294</v>
      </c>
      <c r="G85" s="2">
        <v>1312</v>
      </c>
      <c r="H85" s="2">
        <v>1352</v>
      </c>
      <c r="I85" s="2">
        <v>1355</v>
      </c>
      <c r="J85" s="2">
        <v>1554</v>
      </c>
      <c r="K85" s="2">
        <v>1595</v>
      </c>
      <c r="L85" s="2">
        <v>1708</v>
      </c>
      <c r="M85" s="2">
        <v>1751</v>
      </c>
    </row>
    <row r="86" spans="1:37" x14ac:dyDescent="0.35">
      <c r="A86" s="339" t="s">
        <v>2938</v>
      </c>
      <c r="B86" s="339" t="s">
        <v>33</v>
      </c>
      <c r="C86" s="340">
        <v>1356</v>
      </c>
      <c r="D86" s="1">
        <v>6</v>
      </c>
      <c r="E86" s="1">
        <v>36</v>
      </c>
      <c r="F86" s="1">
        <v>6</v>
      </c>
      <c r="G86" s="1">
        <v>62</v>
      </c>
      <c r="H86" s="1">
        <v>62</v>
      </c>
      <c r="I86" s="1">
        <v>29</v>
      </c>
      <c r="J86" s="1">
        <v>148</v>
      </c>
      <c r="K86" s="1">
        <v>12</v>
      </c>
      <c r="L86" s="1">
        <v>233</v>
      </c>
      <c r="M86" s="1">
        <v>109</v>
      </c>
    </row>
    <row r="87" spans="1:37" x14ac:dyDescent="0.35">
      <c r="A87" s="339" t="s">
        <v>0</v>
      </c>
      <c r="B87" s="339" t="s">
        <v>0</v>
      </c>
      <c r="C87" s="340">
        <v>1356</v>
      </c>
      <c r="D87" s="2">
        <v>1362</v>
      </c>
      <c r="E87" s="2">
        <v>1398</v>
      </c>
      <c r="F87" s="2">
        <v>1404</v>
      </c>
      <c r="G87" s="2">
        <v>1466</v>
      </c>
      <c r="H87" s="2">
        <v>1528</v>
      </c>
      <c r="I87" s="2">
        <v>1557</v>
      </c>
      <c r="J87" s="2">
        <v>1705</v>
      </c>
      <c r="K87" s="2">
        <v>1717</v>
      </c>
      <c r="L87" s="2">
        <v>1950</v>
      </c>
      <c r="M87" s="2">
        <v>2059</v>
      </c>
    </row>
    <row r="88" spans="1:37" x14ac:dyDescent="0.35">
      <c r="A88" s="339" t="s">
        <v>2930</v>
      </c>
      <c r="B88" s="339" t="s">
        <v>33</v>
      </c>
      <c r="C88" s="340">
        <v>280</v>
      </c>
      <c r="D88" s="1">
        <v>20</v>
      </c>
      <c r="E88" s="1">
        <v>11</v>
      </c>
      <c r="F88" s="1">
        <v>2</v>
      </c>
      <c r="G88" s="1">
        <v>-313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</row>
    <row r="89" spans="1:37" x14ac:dyDescent="0.35">
      <c r="A89" s="339" t="s">
        <v>0</v>
      </c>
      <c r="B89" s="339" t="s">
        <v>0</v>
      </c>
      <c r="C89" s="340">
        <v>280</v>
      </c>
      <c r="D89" s="2">
        <v>300</v>
      </c>
      <c r="E89" s="2">
        <v>311</v>
      </c>
      <c r="F89" s="2">
        <v>313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</row>
    <row r="90" spans="1:37" x14ac:dyDescent="0.35">
      <c r="A90" s="339" t="s">
        <v>2939</v>
      </c>
      <c r="B90" s="339" t="s">
        <v>33</v>
      </c>
      <c r="C90" s="340">
        <v>498</v>
      </c>
      <c r="D90" s="1">
        <v>17</v>
      </c>
      <c r="E90" s="1">
        <v>6</v>
      </c>
      <c r="F90" s="1">
        <v>31</v>
      </c>
      <c r="G90" s="1">
        <v>20</v>
      </c>
      <c r="H90" s="1">
        <v>1</v>
      </c>
      <c r="I90" s="1">
        <v>-573</v>
      </c>
      <c r="J90" s="1">
        <v>0</v>
      </c>
      <c r="K90" s="1">
        <v>0</v>
      </c>
      <c r="L90" s="1">
        <v>0</v>
      </c>
      <c r="M90" s="1">
        <v>0</v>
      </c>
    </row>
    <row r="91" spans="1:37" x14ac:dyDescent="0.35">
      <c r="A91" s="339" t="s">
        <v>0</v>
      </c>
      <c r="B91" s="339" t="s">
        <v>0</v>
      </c>
      <c r="C91" s="340">
        <v>498</v>
      </c>
      <c r="D91" s="2">
        <v>515</v>
      </c>
      <c r="E91" s="2">
        <v>521</v>
      </c>
      <c r="F91" s="2">
        <v>552</v>
      </c>
      <c r="G91" s="2">
        <v>572</v>
      </c>
      <c r="H91" s="2">
        <v>573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</row>
    <row r="92" spans="1:37" x14ac:dyDescent="0.35">
      <c r="A92" s="339" t="s">
        <v>475</v>
      </c>
      <c r="B92" s="339" t="s">
        <v>33</v>
      </c>
      <c r="C92" s="340">
        <v>776</v>
      </c>
      <c r="D92" s="1">
        <v>0</v>
      </c>
      <c r="E92" s="1">
        <v>9</v>
      </c>
      <c r="F92" s="1">
        <v>24</v>
      </c>
      <c r="G92" s="1">
        <v>8</v>
      </c>
      <c r="H92" s="1">
        <v>74</v>
      </c>
      <c r="I92" s="1">
        <v>3</v>
      </c>
      <c r="J92" s="1">
        <v>-894</v>
      </c>
      <c r="K92" s="1">
        <v>0</v>
      </c>
      <c r="L92" s="1">
        <v>0</v>
      </c>
      <c r="M92" s="1">
        <v>0</v>
      </c>
    </row>
    <row r="93" spans="1:37" x14ac:dyDescent="0.35">
      <c r="A93" s="339" t="s">
        <v>0</v>
      </c>
      <c r="B93" s="339" t="s">
        <v>0</v>
      </c>
      <c r="C93" s="340">
        <v>776</v>
      </c>
      <c r="D93" s="2">
        <v>776</v>
      </c>
      <c r="E93" s="2">
        <v>785</v>
      </c>
      <c r="F93" s="2">
        <v>809</v>
      </c>
      <c r="G93" s="2">
        <v>817</v>
      </c>
      <c r="H93" s="2">
        <v>891</v>
      </c>
      <c r="I93" s="2">
        <v>894</v>
      </c>
      <c r="J93" s="2">
        <v>0</v>
      </c>
      <c r="K93" s="2">
        <v>0</v>
      </c>
      <c r="L93" s="2">
        <v>0</v>
      </c>
      <c r="M93" s="2">
        <v>0</v>
      </c>
    </row>
    <row r="94" spans="1:37" x14ac:dyDescent="0.35">
      <c r="A94" s="339" t="s">
        <v>476</v>
      </c>
      <c r="B94" s="339" t="s">
        <v>33</v>
      </c>
      <c r="C94" s="340">
        <v>1580</v>
      </c>
      <c r="D94" s="1">
        <v>1</v>
      </c>
      <c r="E94" s="1">
        <v>12</v>
      </c>
      <c r="F94" s="1">
        <v>8</v>
      </c>
      <c r="G94" s="1">
        <v>28</v>
      </c>
      <c r="H94" s="1">
        <v>182</v>
      </c>
      <c r="I94" s="1">
        <v>18</v>
      </c>
      <c r="J94" s="1">
        <v>39</v>
      </c>
      <c r="K94" s="1">
        <v>7</v>
      </c>
      <c r="L94" s="1">
        <v>477</v>
      </c>
      <c r="M94" s="1">
        <v>-367</v>
      </c>
    </row>
    <row r="95" spans="1:37" x14ac:dyDescent="0.35">
      <c r="A95" s="339" t="s">
        <v>0</v>
      </c>
      <c r="B95" s="339" t="s">
        <v>0</v>
      </c>
      <c r="C95" s="340">
        <v>1580</v>
      </c>
      <c r="D95" s="2">
        <v>1581</v>
      </c>
      <c r="E95" s="2">
        <v>1593</v>
      </c>
      <c r="F95" s="2">
        <v>1601</v>
      </c>
      <c r="G95" s="2">
        <v>1629</v>
      </c>
      <c r="H95" s="2">
        <v>1811</v>
      </c>
      <c r="I95" s="2">
        <v>1829</v>
      </c>
      <c r="J95" s="2">
        <v>1868</v>
      </c>
      <c r="K95" s="2">
        <v>1875</v>
      </c>
      <c r="L95" s="2">
        <v>2352</v>
      </c>
      <c r="M95" s="2">
        <v>1985</v>
      </c>
    </row>
    <row r="96" spans="1:37" x14ac:dyDescent="0.35">
      <c r="A96" s="339" t="s">
        <v>477</v>
      </c>
      <c r="B96" s="339" t="s">
        <v>31</v>
      </c>
      <c r="C96" s="340">
        <v>301</v>
      </c>
      <c r="D96" s="1">
        <v>1</v>
      </c>
      <c r="E96" s="1">
        <v>1</v>
      </c>
      <c r="F96" s="1">
        <v>-303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 x14ac:dyDescent="0.35">
      <c r="A97" s="339" t="s">
        <v>0</v>
      </c>
      <c r="B97" s="339" t="s">
        <v>0</v>
      </c>
      <c r="C97" s="340">
        <v>301</v>
      </c>
      <c r="D97" s="2">
        <v>302</v>
      </c>
      <c r="E97" s="2">
        <v>303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</row>
    <row r="98" spans="1:13" x14ac:dyDescent="0.35">
      <c r="A98" s="339" t="s">
        <v>2940</v>
      </c>
      <c r="B98" s="339" t="s">
        <v>31</v>
      </c>
      <c r="C98" s="340">
        <v>1102</v>
      </c>
      <c r="D98" s="1">
        <v>17</v>
      </c>
      <c r="E98" s="1">
        <v>58</v>
      </c>
      <c r="F98" s="1">
        <v>20</v>
      </c>
      <c r="G98" s="1">
        <v>40</v>
      </c>
      <c r="H98" s="1">
        <v>84</v>
      </c>
      <c r="I98" s="1">
        <v>36</v>
      </c>
      <c r="J98" s="1">
        <v>231</v>
      </c>
      <c r="K98" s="1">
        <v>34</v>
      </c>
      <c r="L98" s="1">
        <v>319</v>
      </c>
      <c r="M98" s="1">
        <v>126</v>
      </c>
    </row>
    <row r="99" spans="1:13" x14ac:dyDescent="0.35">
      <c r="A99" s="339" t="s">
        <v>0</v>
      </c>
      <c r="B99" s="339" t="s">
        <v>0</v>
      </c>
      <c r="C99" s="340">
        <v>1102</v>
      </c>
      <c r="D99" s="2">
        <v>1119</v>
      </c>
      <c r="E99" s="2">
        <v>1177</v>
      </c>
      <c r="F99" s="2">
        <v>1197</v>
      </c>
      <c r="G99" s="2">
        <v>1237</v>
      </c>
      <c r="H99" s="2">
        <v>1321</v>
      </c>
      <c r="I99" s="2">
        <v>1357</v>
      </c>
      <c r="J99" s="2">
        <v>1588</v>
      </c>
      <c r="K99" s="2">
        <v>1622</v>
      </c>
      <c r="L99" s="2">
        <v>1941</v>
      </c>
      <c r="M99" s="2">
        <v>2067</v>
      </c>
    </row>
    <row r="100" spans="1:13" x14ac:dyDescent="0.35">
      <c r="A100" s="339" t="s">
        <v>2941</v>
      </c>
      <c r="B100" s="339" t="s">
        <v>33</v>
      </c>
      <c r="C100" s="340">
        <v>1324</v>
      </c>
      <c r="D100" s="1">
        <v>13</v>
      </c>
      <c r="E100" s="1">
        <v>9</v>
      </c>
      <c r="F100" s="1">
        <v>7</v>
      </c>
      <c r="G100" s="1">
        <v>31</v>
      </c>
      <c r="H100" s="1">
        <v>6</v>
      </c>
      <c r="I100" s="1">
        <v>20</v>
      </c>
      <c r="J100" s="1">
        <v>7</v>
      </c>
      <c r="K100" s="1">
        <v>6</v>
      </c>
      <c r="L100" s="1">
        <v>-1423</v>
      </c>
      <c r="M100" s="1">
        <v>0</v>
      </c>
    </row>
    <row r="101" spans="1:13" x14ac:dyDescent="0.35">
      <c r="A101" s="339" t="s">
        <v>0</v>
      </c>
      <c r="B101" s="339" t="s">
        <v>0</v>
      </c>
      <c r="C101" s="340">
        <v>1324</v>
      </c>
      <c r="D101" s="2">
        <v>1337</v>
      </c>
      <c r="E101" s="2">
        <v>1346</v>
      </c>
      <c r="F101" s="2">
        <v>1353</v>
      </c>
      <c r="G101" s="2">
        <v>1384</v>
      </c>
      <c r="H101" s="2">
        <v>1390</v>
      </c>
      <c r="I101" s="2">
        <v>1410</v>
      </c>
      <c r="J101" s="2">
        <v>1417</v>
      </c>
      <c r="K101" s="2">
        <v>1423</v>
      </c>
      <c r="L101" s="2">
        <v>0</v>
      </c>
      <c r="M101" s="2">
        <v>0</v>
      </c>
    </row>
    <row r="102" spans="1:13" x14ac:dyDescent="0.35">
      <c r="A102" s="339" t="s">
        <v>478</v>
      </c>
      <c r="B102" s="339" t="s">
        <v>33</v>
      </c>
      <c r="C102" s="340">
        <v>1484</v>
      </c>
      <c r="D102" s="1">
        <v>18</v>
      </c>
      <c r="E102" s="1">
        <v>3</v>
      </c>
      <c r="F102" s="1">
        <v>58</v>
      </c>
      <c r="G102" s="1">
        <v>21</v>
      </c>
      <c r="H102" s="1">
        <v>29</v>
      </c>
      <c r="I102" s="1">
        <v>227</v>
      </c>
      <c r="J102" s="1">
        <v>12</v>
      </c>
      <c r="K102" s="1">
        <v>4</v>
      </c>
      <c r="L102" s="1">
        <v>39</v>
      </c>
      <c r="M102" s="1">
        <v>36</v>
      </c>
    </row>
    <row r="103" spans="1:13" x14ac:dyDescent="0.35">
      <c r="A103" s="339" t="s">
        <v>0</v>
      </c>
      <c r="B103" s="339" t="s">
        <v>0</v>
      </c>
      <c r="C103" s="340">
        <v>1484</v>
      </c>
      <c r="D103" s="2">
        <v>1502</v>
      </c>
      <c r="E103" s="2">
        <v>1505</v>
      </c>
      <c r="F103" s="2">
        <v>1563</v>
      </c>
      <c r="G103" s="2">
        <v>1584</v>
      </c>
      <c r="H103" s="2">
        <v>1613</v>
      </c>
      <c r="I103" s="2">
        <v>1840</v>
      </c>
      <c r="J103" s="2">
        <v>1852</v>
      </c>
      <c r="K103" s="2">
        <v>1856</v>
      </c>
      <c r="L103" s="2">
        <v>1895</v>
      </c>
      <c r="M103" s="2">
        <v>1931</v>
      </c>
    </row>
    <row r="104" spans="1:13" x14ac:dyDescent="0.35">
      <c r="A104" s="339" t="s">
        <v>479</v>
      </c>
      <c r="B104" s="339" t="s">
        <v>33</v>
      </c>
      <c r="C104" s="340">
        <v>140</v>
      </c>
      <c r="D104" s="1">
        <v>-140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</row>
    <row r="105" spans="1:13" x14ac:dyDescent="0.35">
      <c r="A105" s="339" t="s">
        <v>0</v>
      </c>
      <c r="B105" s="339" t="s">
        <v>0</v>
      </c>
      <c r="C105" s="340">
        <v>140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</row>
    <row r="106" spans="1:13" x14ac:dyDescent="0.35">
      <c r="A106" s="339" t="s">
        <v>480</v>
      </c>
      <c r="B106" s="339" t="s">
        <v>33</v>
      </c>
      <c r="C106" s="340">
        <v>1847</v>
      </c>
      <c r="D106" s="1">
        <v>4</v>
      </c>
      <c r="E106" s="1">
        <v>0</v>
      </c>
      <c r="F106" s="1">
        <v>70</v>
      </c>
      <c r="G106" s="1">
        <v>26</v>
      </c>
      <c r="H106" s="1">
        <v>9</v>
      </c>
      <c r="I106" s="1">
        <v>25</v>
      </c>
      <c r="J106" s="1">
        <v>170</v>
      </c>
      <c r="K106" s="1">
        <v>-166</v>
      </c>
      <c r="L106" s="1">
        <v>0</v>
      </c>
      <c r="M106" s="1">
        <v>0</v>
      </c>
    </row>
    <row r="107" spans="1:13" x14ac:dyDescent="0.35">
      <c r="A107" s="339" t="s">
        <v>0</v>
      </c>
      <c r="B107" s="339" t="s">
        <v>0</v>
      </c>
      <c r="C107" s="340">
        <v>1847</v>
      </c>
      <c r="D107" s="2">
        <v>1851</v>
      </c>
      <c r="E107" s="2">
        <v>1851</v>
      </c>
      <c r="F107" s="2">
        <v>1921</v>
      </c>
      <c r="G107" s="2">
        <v>1947</v>
      </c>
      <c r="H107" s="2">
        <v>1956</v>
      </c>
      <c r="I107" s="2">
        <v>1981</v>
      </c>
      <c r="J107" s="2">
        <v>2151</v>
      </c>
      <c r="K107" s="2">
        <v>1985</v>
      </c>
      <c r="L107" s="2">
        <v>1985</v>
      </c>
      <c r="M107" s="2">
        <v>1985</v>
      </c>
    </row>
    <row r="108" spans="1:13" x14ac:dyDescent="0.35">
      <c r="A108" s="339" t="s">
        <v>481</v>
      </c>
      <c r="B108" s="339" t="s">
        <v>33</v>
      </c>
      <c r="C108" s="340">
        <v>1281</v>
      </c>
      <c r="D108" s="1">
        <v>5</v>
      </c>
      <c r="E108" s="1">
        <v>0</v>
      </c>
      <c r="F108" s="1">
        <v>56</v>
      </c>
      <c r="G108" s="1">
        <v>12</v>
      </c>
      <c r="H108" s="1">
        <v>6</v>
      </c>
      <c r="I108" s="1">
        <v>80</v>
      </c>
      <c r="J108" s="1">
        <v>8</v>
      </c>
      <c r="K108" s="1">
        <v>4</v>
      </c>
      <c r="L108" s="1">
        <v>67</v>
      </c>
      <c r="M108" s="1">
        <v>13</v>
      </c>
    </row>
    <row r="109" spans="1:13" x14ac:dyDescent="0.35">
      <c r="A109" s="339" t="s">
        <v>0</v>
      </c>
      <c r="B109" s="339" t="s">
        <v>0</v>
      </c>
      <c r="C109" s="340">
        <v>1281</v>
      </c>
      <c r="D109" s="2">
        <v>1286</v>
      </c>
      <c r="E109" s="2">
        <v>1286</v>
      </c>
      <c r="F109" s="2">
        <v>1342</v>
      </c>
      <c r="G109" s="2">
        <v>1354</v>
      </c>
      <c r="H109" s="2">
        <v>1360</v>
      </c>
      <c r="I109" s="2">
        <v>1440</v>
      </c>
      <c r="J109" s="2">
        <v>1448</v>
      </c>
      <c r="K109" s="2">
        <v>1452</v>
      </c>
      <c r="L109" s="2">
        <v>1519</v>
      </c>
      <c r="M109" s="2">
        <v>1532</v>
      </c>
    </row>
    <row r="110" spans="1:13" x14ac:dyDescent="0.35">
      <c r="A110" s="339" t="s">
        <v>2942</v>
      </c>
      <c r="B110" s="339" t="s">
        <v>33</v>
      </c>
      <c r="C110" s="340">
        <v>184</v>
      </c>
      <c r="D110" s="1">
        <v>19</v>
      </c>
      <c r="E110" s="1">
        <v>-203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 x14ac:dyDescent="0.35">
      <c r="A111" s="339" t="s">
        <v>0</v>
      </c>
      <c r="B111" s="339" t="s">
        <v>0</v>
      </c>
      <c r="C111" s="340">
        <v>184</v>
      </c>
      <c r="D111" s="2">
        <v>203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35">
      <c r="A112" s="339" t="s">
        <v>47</v>
      </c>
      <c r="B112" s="339" t="s">
        <v>0</v>
      </c>
      <c r="C112" s="341">
        <v>0</v>
      </c>
      <c r="D112" s="1">
        <f>(D82+D84+D86+D88+D90+D92+D94+D96+D98+D100+D102+D104+D106+D108+D110)*(-1)</f>
        <v>19</v>
      </c>
      <c r="E112" s="1">
        <f t="shared" ref="E112:M112" si="2">(E82+E84+E86+E88+E90+E92+E94+E96+E98+E100+E102+E104+E106+E108+E110)*(-1)</f>
        <v>8</v>
      </c>
      <c r="F112" s="1">
        <f t="shared" si="2"/>
        <v>16</v>
      </c>
      <c r="G112" s="1">
        <f t="shared" si="2"/>
        <v>34</v>
      </c>
      <c r="H112" s="1">
        <f t="shared" si="2"/>
        <v>17</v>
      </c>
      <c r="I112" s="1">
        <f t="shared" si="2"/>
        <v>132</v>
      </c>
      <c r="J112" s="1">
        <f t="shared" si="2"/>
        <v>80</v>
      </c>
      <c r="K112" s="1">
        <f t="shared" si="2"/>
        <v>58</v>
      </c>
      <c r="L112" s="1">
        <f t="shared" si="2"/>
        <v>175</v>
      </c>
      <c r="M112" s="1">
        <f t="shared" si="2"/>
        <v>40</v>
      </c>
    </row>
    <row r="113" spans="1:37" x14ac:dyDescent="0.35">
      <c r="A113" s="339" t="s">
        <v>0</v>
      </c>
      <c r="B113" s="339" t="s">
        <v>0</v>
      </c>
      <c r="C113" s="340">
        <v>0</v>
      </c>
      <c r="D113" s="2">
        <v>19</v>
      </c>
      <c r="E113" s="2">
        <v>27</v>
      </c>
      <c r="F113" s="2">
        <v>43</v>
      </c>
      <c r="G113" s="2">
        <v>77</v>
      </c>
      <c r="H113" s="2">
        <v>94</v>
      </c>
      <c r="I113" s="2">
        <v>226</v>
      </c>
      <c r="J113" s="2">
        <v>306</v>
      </c>
      <c r="K113" s="2">
        <v>364</v>
      </c>
      <c r="L113" s="2">
        <v>539</v>
      </c>
      <c r="M113" s="2">
        <v>579</v>
      </c>
    </row>
    <row r="114" spans="1:37" x14ac:dyDescent="0.35">
      <c r="A114" t="s">
        <v>48</v>
      </c>
      <c r="B114" t="s">
        <v>0</v>
      </c>
      <c r="C114" s="2">
        <v>13889</v>
      </c>
      <c r="D114" s="2">
        <v>13889</v>
      </c>
      <c r="E114" s="2">
        <v>13889</v>
      </c>
      <c r="F114" s="2">
        <v>13889</v>
      </c>
      <c r="G114" s="2">
        <v>13889</v>
      </c>
      <c r="H114" s="2">
        <v>13889</v>
      </c>
      <c r="I114" s="2">
        <v>13889</v>
      </c>
      <c r="J114" s="2">
        <v>13889</v>
      </c>
      <c r="K114" s="2">
        <v>13889</v>
      </c>
      <c r="L114" s="2">
        <v>13889</v>
      </c>
      <c r="M114" s="2">
        <v>13889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</row>
    <row r="120" spans="1:3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</row>
    <row r="121" spans="1:3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</row>
    <row r="122" spans="1:3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</row>
    <row r="123" spans="1:3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</row>
    <row r="124" spans="1:3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</row>
    <row r="125" spans="1:37" x14ac:dyDescent="0.35">
      <c r="A125" s="339" t="s">
        <v>243</v>
      </c>
      <c r="B125" s="339" t="s">
        <v>2</v>
      </c>
      <c r="C125" s="339" t="s">
        <v>3</v>
      </c>
      <c r="D125" t="s">
        <v>4</v>
      </c>
      <c r="E125" t="s">
        <v>5</v>
      </c>
      <c r="F125" t="s">
        <v>6</v>
      </c>
      <c r="G125" t="s">
        <v>7</v>
      </c>
      <c r="H125" t="s">
        <v>8</v>
      </c>
      <c r="I125" t="s">
        <v>9</v>
      </c>
      <c r="J125" t="s">
        <v>10</v>
      </c>
      <c r="K125" t="s">
        <v>11</v>
      </c>
      <c r="L125" t="s">
        <v>12</v>
      </c>
    </row>
    <row r="126" spans="1:37" x14ac:dyDescent="0.35">
      <c r="A126" s="339" t="s">
        <v>0</v>
      </c>
      <c r="B126" s="339" t="s">
        <v>0</v>
      </c>
      <c r="C126" s="339" t="s">
        <v>17</v>
      </c>
      <c r="D126" t="s">
        <v>482</v>
      </c>
      <c r="E126" t="s">
        <v>483</v>
      </c>
      <c r="F126" t="s">
        <v>484</v>
      </c>
      <c r="G126" t="s">
        <v>485</v>
      </c>
      <c r="H126" t="s">
        <v>486</v>
      </c>
      <c r="I126" t="s">
        <v>487</v>
      </c>
      <c r="J126" t="s">
        <v>488</v>
      </c>
      <c r="K126" t="s">
        <v>463</v>
      </c>
      <c r="L126" t="s">
        <v>489</v>
      </c>
    </row>
    <row r="127" spans="1:37" x14ac:dyDescent="0.35">
      <c r="A127" s="339" t="s">
        <v>490</v>
      </c>
      <c r="B127" s="339" t="s">
        <v>33</v>
      </c>
      <c r="C127" s="340">
        <v>1021</v>
      </c>
      <c r="D127" s="1">
        <v>8</v>
      </c>
      <c r="E127" s="1">
        <v>3</v>
      </c>
      <c r="F127" s="1">
        <v>11</v>
      </c>
      <c r="G127" s="1">
        <v>9</v>
      </c>
      <c r="H127" s="1">
        <v>17</v>
      </c>
      <c r="I127" s="1">
        <v>232</v>
      </c>
      <c r="J127" s="1">
        <v>32</v>
      </c>
      <c r="K127" s="1">
        <v>25</v>
      </c>
      <c r="L127" s="1">
        <v>229</v>
      </c>
      <c r="AC127" s="238"/>
      <c r="AD127" s="238"/>
      <c r="AE127" s="227"/>
      <c r="AG127" s="227"/>
      <c r="AH127" s="238"/>
      <c r="AK127" s="227"/>
    </row>
    <row r="128" spans="1:37" x14ac:dyDescent="0.35">
      <c r="A128" s="339" t="s">
        <v>0</v>
      </c>
      <c r="B128" s="339" t="s">
        <v>0</v>
      </c>
      <c r="C128" s="340">
        <v>1021</v>
      </c>
      <c r="D128" s="2">
        <v>1029</v>
      </c>
      <c r="E128" s="2">
        <v>1032</v>
      </c>
      <c r="F128" s="2">
        <v>1043</v>
      </c>
      <c r="G128" s="2">
        <v>1052</v>
      </c>
      <c r="H128" s="2">
        <v>1069</v>
      </c>
      <c r="I128" s="2">
        <v>1301</v>
      </c>
      <c r="J128" s="2">
        <v>1333</v>
      </c>
      <c r="K128" s="2">
        <v>1358</v>
      </c>
      <c r="L128" s="2">
        <v>1587</v>
      </c>
    </row>
    <row r="129" spans="1:12" x14ac:dyDescent="0.35">
      <c r="A129" s="339" t="s">
        <v>3700</v>
      </c>
      <c r="B129" s="339" t="s">
        <v>33</v>
      </c>
      <c r="C129" s="340">
        <v>106</v>
      </c>
      <c r="D129" s="1">
        <v>2</v>
      </c>
      <c r="E129" s="1">
        <v>-108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35">
      <c r="A130" s="339" t="s">
        <v>0</v>
      </c>
      <c r="B130" s="339" t="s">
        <v>0</v>
      </c>
      <c r="C130" s="340">
        <v>106</v>
      </c>
      <c r="D130" s="2">
        <v>108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</row>
    <row r="131" spans="1:12" x14ac:dyDescent="0.35">
      <c r="A131" s="339" t="s">
        <v>2963</v>
      </c>
      <c r="B131" s="339" t="s">
        <v>33</v>
      </c>
      <c r="C131" s="340">
        <v>287</v>
      </c>
      <c r="D131" s="1">
        <v>16</v>
      </c>
      <c r="E131" s="1">
        <v>5</v>
      </c>
      <c r="F131" s="1">
        <v>-308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35">
      <c r="A132" s="339" t="s">
        <v>0</v>
      </c>
      <c r="B132" s="339" t="s">
        <v>0</v>
      </c>
      <c r="C132" s="340">
        <v>287</v>
      </c>
      <c r="D132" s="2">
        <v>303</v>
      </c>
      <c r="E132" s="2">
        <v>308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</row>
    <row r="133" spans="1:12" x14ac:dyDescent="0.35">
      <c r="A133" s="339" t="s">
        <v>2931</v>
      </c>
      <c r="B133" s="339" t="s">
        <v>33</v>
      </c>
      <c r="C133" s="340">
        <v>461</v>
      </c>
      <c r="D133" s="1">
        <v>3</v>
      </c>
      <c r="E133" s="1">
        <v>29</v>
      </c>
      <c r="F133" s="1">
        <v>4</v>
      </c>
      <c r="G133" s="1">
        <v>11</v>
      </c>
      <c r="H133" s="1">
        <v>-508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35">
      <c r="A134" s="339" t="s">
        <v>0</v>
      </c>
      <c r="B134" s="339" t="s">
        <v>0</v>
      </c>
      <c r="C134" s="340">
        <v>461</v>
      </c>
      <c r="D134" s="2">
        <v>464</v>
      </c>
      <c r="E134" s="2">
        <v>493</v>
      </c>
      <c r="F134" s="2">
        <v>497</v>
      </c>
      <c r="G134" s="2">
        <v>508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</row>
    <row r="135" spans="1:12" x14ac:dyDescent="0.35">
      <c r="A135" s="339" t="s">
        <v>2943</v>
      </c>
      <c r="B135" s="339" t="s">
        <v>33</v>
      </c>
      <c r="C135" s="340">
        <v>2125</v>
      </c>
      <c r="D135" s="1">
        <v>-242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35">
      <c r="A136" s="339" t="s">
        <v>0</v>
      </c>
      <c r="B136" s="339" t="s">
        <v>0</v>
      </c>
      <c r="C136" s="340">
        <v>2125</v>
      </c>
      <c r="D136" s="2">
        <v>1883</v>
      </c>
      <c r="E136" s="2">
        <v>1883</v>
      </c>
      <c r="F136" s="2">
        <v>1883</v>
      </c>
      <c r="G136" s="2">
        <v>1883</v>
      </c>
      <c r="H136" s="2">
        <v>1883</v>
      </c>
      <c r="I136" s="2">
        <v>1883</v>
      </c>
      <c r="J136" s="2">
        <v>1883</v>
      </c>
      <c r="K136" s="2">
        <v>1883</v>
      </c>
      <c r="L136" s="2">
        <v>1883</v>
      </c>
    </row>
    <row r="137" spans="1:12" x14ac:dyDescent="0.35">
      <c r="A137" s="339" t="s">
        <v>2944</v>
      </c>
      <c r="B137" s="339" t="s">
        <v>33</v>
      </c>
      <c r="C137" s="340">
        <v>1885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35">
      <c r="A138" s="339" t="s">
        <v>0</v>
      </c>
      <c r="B138" s="339" t="s">
        <v>0</v>
      </c>
      <c r="C138" s="340">
        <v>1885</v>
      </c>
      <c r="D138" s="2">
        <v>1885</v>
      </c>
      <c r="E138" s="2">
        <v>1885</v>
      </c>
      <c r="F138" s="2">
        <v>1885</v>
      </c>
      <c r="G138" s="2">
        <v>1885</v>
      </c>
      <c r="H138" s="2">
        <v>1885</v>
      </c>
      <c r="I138" s="2">
        <v>1885</v>
      </c>
      <c r="J138" s="2">
        <v>1885</v>
      </c>
      <c r="K138" s="2">
        <v>1885</v>
      </c>
      <c r="L138" s="2">
        <v>1885</v>
      </c>
    </row>
    <row r="139" spans="1:12" x14ac:dyDescent="0.35">
      <c r="A139" s="339" t="s">
        <v>491</v>
      </c>
      <c r="B139" s="339" t="s">
        <v>33</v>
      </c>
      <c r="C139" s="340">
        <v>889</v>
      </c>
      <c r="D139" s="1">
        <v>48</v>
      </c>
      <c r="E139" s="1">
        <v>61</v>
      </c>
      <c r="F139" s="1">
        <v>30</v>
      </c>
      <c r="G139" s="1">
        <v>60</v>
      </c>
      <c r="H139" s="1">
        <v>152</v>
      </c>
      <c r="I139" s="1">
        <v>40</v>
      </c>
      <c r="J139" s="1">
        <v>35</v>
      </c>
      <c r="K139" s="1">
        <v>206</v>
      </c>
      <c r="L139" s="1">
        <v>112</v>
      </c>
    </row>
    <row r="140" spans="1:12" x14ac:dyDescent="0.35">
      <c r="A140" s="339" t="s">
        <v>0</v>
      </c>
      <c r="B140" s="339" t="s">
        <v>0</v>
      </c>
      <c r="C140" s="340">
        <v>889</v>
      </c>
      <c r="D140" s="2">
        <v>937</v>
      </c>
      <c r="E140" s="2">
        <v>998</v>
      </c>
      <c r="F140" s="2">
        <v>1028</v>
      </c>
      <c r="G140" s="2">
        <v>1088</v>
      </c>
      <c r="H140" s="2">
        <v>1240</v>
      </c>
      <c r="I140" s="2">
        <v>1280</v>
      </c>
      <c r="J140" s="2">
        <v>1315</v>
      </c>
      <c r="K140" s="2">
        <v>1521</v>
      </c>
      <c r="L140" s="2">
        <v>1633</v>
      </c>
    </row>
    <row r="141" spans="1:12" x14ac:dyDescent="0.35">
      <c r="A141" s="339" t="s">
        <v>492</v>
      </c>
      <c r="B141" s="339" t="s">
        <v>33</v>
      </c>
      <c r="C141" s="340">
        <v>1409</v>
      </c>
      <c r="D141" s="1">
        <v>8</v>
      </c>
      <c r="E141" s="1">
        <v>3</v>
      </c>
      <c r="F141" s="1">
        <v>15</v>
      </c>
      <c r="G141" s="1">
        <v>65</v>
      </c>
      <c r="H141" s="1">
        <v>31</v>
      </c>
      <c r="I141" s="1">
        <v>176</v>
      </c>
      <c r="J141" s="1">
        <v>196</v>
      </c>
      <c r="K141" s="1">
        <v>0</v>
      </c>
      <c r="L141" s="1">
        <v>0</v>
      </c>
    </row>
    <row r="142" spans="1:12" x14ac:dyDescent="0.35">
      <c r="A142" s="339" t="s">
        <v>0</v>
      </c>
      <c r="B142" s="339" t="s">
        <v>0</v>
      </c>
      <c r="C142" s="340">
        <v>1409</v>
      </c>
      <c r="D142" s="2">
        <v>1417</v>
      </c>
      <c r="E142" s="2">
        <v>1420</v>
      </c>
      <c r="F142" s="2">
        <v>1435</v>
      </c>
      <c r="G142" s="2">
        <v>1500</v>
      </c>
      <c r="H142" s="2">
        <v>1531</v>
      </c>
      <c r="I142" s="2">
        <v>1707</v>
      </c>
      <c r="J142" s="2">
        <v>1903</v>
      </c>
      <c r="K142" s="2">
        <v>1903</v>
      </c>
      <c r="L142" s="2">
        <v>1903</v>
      </c>
    </row>
    <row r="143" spans="1:12" x14ac:dyDescent="0.35">
      <c r="A143" s="339" t="s">
        <v>493</v>
      </c>
      <c r="B143" s="339" t="s">
        <v>33</v>
      </c>
      <c r="C143" s="340">
        <v>751</v>
      </c>
      <c r="D143" s="1">
        <v>22</v>
      </c>
      <c r="E143" s="1">
        <v>1</v>
      </c>
      <c r="F143" s="1">
        <v>24</v>
      </c>
      <c r="G143" s="1">
        <v>28</v>
      </c>
      <c r="H143" s="1">
        <v>12</v>
      </c>
      <c r="I143" s="1">
        <v>17</v>
      </c>
      <c r="J143" s="1">
        <v>41</v>
      </c>
      <c r="K143" s="1">
        <v>-896</v>
      </c>
      <c r="L143" s="1">
        <v>0</v>
      </c>
    </row>
    <row r="144" spans="1:12" x14ac:dyDescent="0.35">
      <c r="A144" s="339" t="s">
        <v>0</v>
      </c>
      <c r="B144" s="339" t="s">
        <v>0</v>
      </c>
      <c r="C144" s="340">
        <v>751</v>
      </c>
      <c r="D144" s="2">
        <v>773</v>
      </c>
      <c r="E144" s="2">
        <v>774</v>
      </c>
      <c r="F144" s="2">
        <v>798</v>
      </c>
      <c r="G144" s="2">
        <v>826</v>
      </c>
      <c r="H144" s="2">
        <v>838</v>
      </c>
      <c r="I144" s="2">
        <v>855</v>
      </c>
      <c r="J144" s="2">
        <v>896</v>
      </c>
      <c r="K144" s="2">
        <v>0</v>
      </c>
      <c r="L144" s="2">
        <v>0</v>
      </c>
    </row>
    <row r="145" spans="1:12" x14ac:dyDescent="0.35">
      <c r="A145" s="339" t="s">
        <v>2945</v>
      </c>
      <c r="B145" s="339" t="s">
        <v>33</v>
      </c>
      <c r="C145" s="340">
        <v>581</v>
      </c>
      <c r="D145" s="1">
        <v>5</v>
      </c>
      <c r="E145" s="1">
        <v>4</v>
      </c>
      <c r="F145" s="1">
        <v>11</v>
      </c>
      <c r="G145" s="1">
        <v>0</v>
      </c>
      <c r="H145" s="1">
        <v>27</v>
      </c>
      <c r="I145" s="1">
        <v>-628</v>
      </c>
      <c r="J145" s="1">
        <v>0</v>
      </c>
      <c r="K145" s="1">
        <v>0</v>
      </c>
      <c r="L145" s="1">
        <v>0</v>
      </c>
    </row>
    <row r="146" spans="1:12" x14ac:dyDescent="0.35">
      <c r="A146" s="339" t="s">
        <v>0</v>
      </c>
      <c r="B146" s="339" t="s">
        <v>0</v>
      </c>
      <c r="C146" s="340">
        <v>581</v>
      </c>
      <c r="D146" s="2">
        <v>586</v>
      </c>
      <c r="E146" s="2">
        <v>590</v>
      </c>
      <c r="F146" s="2">
        <v>601</v>
      </c>
      <c r="G146" s="2">
        <v>601</v>
      </c>
      <c r="H146" s="2">
        <v>628</v>
      </c>
      <c r="I146" s="2">
        <v>0</v>
      </c>
      <c r="J146" s="2">
        <v>0</v>
      </c>
      <c r="K146" s="2">
        <v>0</v>
      </c>
      <c r="L146" s="2">
        <v>0</v>
      </c>
    </row>
    <row r="147" spans="1:12" x14ac:dyDescent="0.35">
      <c r="A147" s="339" t="s">
        <v>494</v>
      </c>
      <c r="B147" s="339" t="s">
        <v>33</v>
      </c>
      <c r="C147" s="340">
        <v>970</v>
      </c>
      <c r="D147" s="1">
        <v>34</v>
      </c>
      <c r="E147" s="1">
        <v>6</v>
      </c>
      <c r="F147" s="1">
        <v>23</v>
      </c>
      <c r="G147" s="1">
        <v>35</v>
      </c>
      <c r="H147" s="1">
        <v>51</v>
      </c>
      <c r="I147" s="1">
        <v>3</v>
      </c>
      <c r="J147" s="1">
        <v>24</v>
      </c>
      <c r="K147" s="1">
        <v>235</v>
      </c>
      <c r="L147" s="1">
        <v>346</v>
      </c>
    </row>
    <row r="148" spans="1:12" x14ac:dyDescent="0.35">
      <c r="A148" s="339" t="s">
        <v>0</v>
      </c>
      <c r="B148" s="339" t="s">
        <v>0</v>
      </c>
      <c r="C148" s="340">
        <v>970</v>
      </c>
      <c r="D148" s="2">
        <v>1004</v>
      </c>
      <c r="E148" s="2">
        <v>1010</v>
      </c>
      <c r="F148" s="2">
        <v>1033</v>
      </c>
      <c r="G148" s="2">
        <v>1068</v>
      </c>
      <c r="H148" s="2">
        <v>1119</v>
      </c>
      <c r="I148" s="2">
        <v>1122</v>
      </c>
      <c r="J148" s="2">
        <v>1146</v>
      </c>
      <c r="K148" s="2">
        <v>1381</v>
      </c>
      <c r="L148" s="2">
        <v>1727</v>
      </c>
    </row>
    <row r="149" spans="1:12" x14ac:dyDescent="0.35">
      <c r="A149" s="339" t="s">
        <v>495</v>
      </c>
      <c r="B149" s="339" t="s">
        <v>33</v>
      </c>
      <c r="C149" s="340">
        <v>652</v>
      </c>
      <c r="D149" s="1">
        <v>14</v>
      </c>
      <c r="E149" s="1">
        <v>0</v>
      </c>
      <c r="F149" s="1">
        <v>39</v>
      </c>
      <c r="G149" s="1">
        <v>63</v>
      </c>
      <c r="H149" s="1">
        <v>4</v>
      </c>
      <c r="I149" s="1">
        <v>19</v>
      </c>
      <c r="J149" s="1">
        <v>-791</v>
      </c>
      <c r="K149" s="1">
        <v>0</v>
      </c>
      <c r="L149" s="1">
        <v>0</v>
      </c>
    </row>
    <row r="150" spans="1:12" x14ac:dyDescent="0.35">
      <c r="A150" s="339" t="s">
        <v>0</v>
      </c>
      <c r="B150" s="339" t="s">
        <v>0</v>
      </c>
      <c r="C150" s="340">
        <v>652</v>
      </c>
      <c r="D150" s="2">
        <v>666</v>
      </c>
      <c r="E150" s="2">
        <v>666</v>
      </c>
      <c r="F150" s="2">
        <v>705</v>
      </c>
      <c r="G150" s="2">
        <v>768</v>
      </c>
      <c r="H150" s="2">
        <v>772</v>
      </c>
      <c r="I150" s="2">
        <v>791</v>
      </c>
      <c r="J150" s="2">
        <v>0</v>
      </c>
      <c r="K150" s="2">
        <v>0</v>
      </c>
      <c r="L150" s="2">
        <v>0</v>
      </c>
    </row>
    <row r="151" spans="1:12" x14ac:dyDescent="0.35">
      <c r="A151" s="339" t="s">
        <v>496</v>
      </c>
      <c r="B151" s="339" t="s">
        <v>31</v>
      </c>
      <c r="C151" s="340">
        <v>369</v>
      </c>
      <c r="D151" s="1">
        <v>9</v>
      </c>
      <c r="E151" s="1">
        <v>8</v>
      </c>
      <c r="F151" s="1">
        <v>11</v>
      </c>
      <c r="G151" s="1">
        <v>-397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35">
      <c r="A152" s="339" t="s">
        <v>0</v>
      </c>
      <c r="B152" s="339" t="s">
        <v>0</v>
      </c>
      <c r="C152" s="340">
        <v>369</v>
      </c>
      <c r="D152" s="2">
        <v>378</v>
      </c>
      <c r="E152" s="2">
        <v>386</v>
      </c>
      <c r="F152" s="2">
        <v>397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</row>
    <row r="153" spans="1:12" x14ac:dyDescent="0.35">
      <c r="A153" s="339" t="s">
        <v>497</v>
      </c>
      <c r="B153" s="339" t="s">
        <v>31</v>
      </c>
      <c r="C153" s="340">
        <v>798</v>
      </c>
      <c r="D153" s="1">
        <v>45</v>
      </c>
      <c r="E153" s="1">
        <v>7</v>
      </c>
      <c r="F153" s="1">
        <v>74</v>
      </c>
      <c r="G153" s="1">
        <v>18</v>
      </c>
      <c r="H153" s="1">
        <v>17</v>
      </c>
      <c r="I153" s="1">
        <v>22</v>
      </c>
      <c r="J153" s="1">
        <v>135</v>
      </c>
      <c r="K153" s="1">
        <v>38</v>
      </c>
      <c r="L153" s="1">
        <v>-1154</v>
      </c>
    </row>
    <row r="154" spans="1:12" x14ac:dyDescent="0.35">
      <c r="A154" s="339" t="s">
        <v>0</v>
      </c>
      <c r="B154" s="339" t="s">
        <v>0</v>
      </c>
      <c r="C154" s="340">
        <v>798</v>
      </c>
      <c r="D154" s="2">
        <v>843</v>
      </c>
      <c r="E154" s="2">
        <v>850</v>
      </c>
      <c r="F154" s="2">
        <v>924</v>
      </c>
      <c r="G154" s="2">
        <v>942</v>
      </c>
      <c r="H154" s="2">
        <v>959</v>
      </c>
      <c r="I154" s="2">
        <v>981</v>
      </c>
      <c r="J154" s="2">
        <v>1116</v>
      </c>
      <c r="K154" s="2">
        <v>1154</v>
      </c>
      <c r="L154" s="2">
        <v>0</v>
      </c>
    </row>
    <row r="155" spans="1:12" x14ac:dyDescent="0.35">
      <c r="A155" s="339" t="s">
        <v>2946</v>
      </c>
      <c r="B155" s="339" t="s">
        <v>33</v>
      </c>
      <c r="C155" s="340">
        <v>794</v>
      </c>
      <c r="D155" s="1">
        <v>26</v>
      </c>
      <c r="E155" s="1">
        <v>17</v>
      </c>
      <c r="F155" s="1">
        <v>24</v>
      </c>
      <c r="G155" s="1">
        <v>15</v>
      </c>
      <c r="H155" s="1">
        <v>39</v>
      </c>
      <c r="I155" s="1">
        <v>56</v>
      </c>
      <c r="J155" s="1">
        <v>187</v>
      </c>
      <c r="K155" s="1">
        <v>82</v>
      </c>
      <c r="L155" s="1">
        <v>197</v>
      </c>
    </row>
    <row r="156" spans="1:12" x14ac:dyDescent="0.35">
      <c r="A156" s="339" t="s">
        <v>0</v>
      </c>
      <c r="B156" s="339" t="s">
        <v>0</v>
      </c>
      <c r="C156" s="340">
        <v>794</v>
      </c>
      <c r="D156" s="2">
        <v>820</v>
      </c>
      <c r="E156" s="2">
        <v>837</v>
      </c>
      <c r="F156" s="2">
        <v>861</v>
      </c>
      <c r="G156" s="2">
        <v>876</v>
      </c>
      <c r="H156" s="2">
        <v>915</v>
      </c>
      <c r="I156" s="2">
        <v>971</v>
      </c>
      <c r="J156" s="2">
        <v>1158</v>
      </c>
      <c r="K156" s="2">
        <v>1240</v>
      </c>
      <c r="L156" s="2">
        <v>1437</v>
      </c>
    </row>
    <row r="157" spans="1:12" x14ac:dyDescent="0.35">
      <c r="A157" s="339" t="s">
        <v>2947</v>
      </c>
      <c r="B157" s="339" t="s">
        <v>31</v>
      </c>
      <c r="C157" s="340">
        <v>76</v>
      </c>
      <c r="D157" s="1">
        <v>2</v>
      </c>
      <c r="E157" s="1">
        <v>-78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35">
      <c r="A158" s="339" t="s">
        <v>0</v>
      </c>
      <c r="B158" s="339" t="s">
        <v>0</v>
      </c>
      <c r="C158" s="340">
        <v>76</v>
      </c>
      <c r="D158" s="2">
        <v>78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</row>
    <row r="159" spans="1:12" x14ac:dyDescent="0.35">
      <c r="A159" s="339" t="s">
        <v>47</v>
      </c>
      <c r="B159" s="339" t="s">
        <v>0</v>
      </c>
      <c r="C159" s="341">
        <v>0</v>
      </c>
      <c r="D159" s="1">
        <f>(D127+D129+D131+D133+D135+D137+D139+D141+D143+D145+D147+D149+D151+D153+D155+D157)*(-1)</f>
        <v>0</v>
      </c>
      <c r="E159" s="1">
        <f t="shared" ref="E159:L159" si="3">(E127+E129+E131+E133+E135+E137+E139+E141+E143+E145+E147+E149+E151+E153+E155+E157)*(-1)</f>
        <v>42</v>
      </c>
      <c r="F159" s="1">
        <f t="shared" si="3"/>
        <v>42</v>
      </c>
      <c r="G159" s="1">
        <f t="shared" si="3"/>
        <v>93</v>
      </c>
      <c r="H159" s="1">
        <f t="shared" si="3"/>
        <v>158</v>
      </c>
      <c r="I159" s="1">
        <f t="shared" si="3"/>
        <v>63</v>
      </c>
      <c r="J159" s="1">
        <f t="shared" si="3"/>
        <v>141</v>
      </c>
      <c r="K159" s="1">
        <f t="shared" si="3"/>
        <v>310</v>
      </c>
      <c r="L159" s="1">
        <f t="shared" si="3"/>
        <v>270</v>
      </c>
    </row>
    <row r="160" spans="1:12" x14ac:dyDescent="0.35">
      <c r="A160" s="339" t="s">
        <v>0</v>
      </c>
      <c r="B160" s="339" t="s">
        <v>0</v>
      </c>
      <c r="C160" s="340">
        <v>0</v>
      </c>
      <c r="D160" s="2">
        <v>0</v>
      </c>
      <c r="E160" s="2">
        <v>42</v>
      </c>
      <c r="F160" s="2">
        <v>84</v>
      </c>
      <c r="G160" s="2">
        <v>177</v>
      </c>
      <c r="H160" s="2">
        <v>335</v>
      </c>
      <c r="I160" s="2">
        <v>398</v>
      </c>
      <c r="J160" s="2">
        <v>539</v>
      </c>
      <c r="K160" s="2">
        <v>849</v>
      </c>
      <c r="L160" s="2">
        <v>1119</v>
      </c>
    </row>
    <row r="161" spans="1:37" x14ac:dyDescent="0.35">
      <c r="A161" t="s">
        <v>48</v>
      </c>
      <c r="B161" t="s">
        <v>0</v>
      </c>
      <c r="C161" s="2">
        <v>13174</v>
      </c>
      <c r="D161" s="2">
        <v>13174</v>
      </c>
      <c r="E161" s="2">
        <v>13174</v>
      </c>
      <c r="F161" s="2">
        <v>13174</v>
      </c>
      <c r="G161" s="2">
        <v>13174</v>
      </c>
      <c r="H161" s="2">
        <v>13174</v>
      </c>
      <c r="I161" s="2">
        <v>13174</v>
      </c>
      <c r="J161" s="2">
        <v>13174</v>
      </c>
      <c r="K161" s="2">
        <v>13174</v>
      </c>
      <c r="L161" s="2">
        <v>13174</v>
      </c>
    </row>
    <row r="165" spans="1:37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</row>
    <row r="166" spans="1:37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</row>
    <row r="167" spans="1:37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</row>
    <row r="168" spans="1:37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</row>
    <row r="169" spans="1:37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</row>
    <row r="170" spans="1:37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</row>
    <row r="171" spans="1:37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</row>
    <row r="172" spans="1:37" x14ac:dyDescent="0.35">
      <c r="A172" s="339" t="s">
        <v>1</v>
      </c>
      <c r="B172" s="339" t="s">
        <v>2</v>
      </c>
      <c r="C172" s="339" t="s">
        <v>3</v>
      </c>
      <c r="D172" t="s">
        <v>4</v>
      </c>
      <c r="E172" t="s">
        <v>5</v>
      </c>
      <c r="F172" t="s">
        <v>6</v>
      </c>
      <c r="G172" t="s">
        <v>7</v>
      </c>
      <c r="H172" t="s">
        <v>8</v>
      </c>
      <c r="I172" t="s">
        <v>9</v>
      </c>
      <c r="J172" t="s">
        <v>10</v>
      </c>
      <c r="K172" t="s">
        <v>11</v>
      </c>
      <c r="L172" t="s">
        <v>12</v>
      </c>
      <c r="M172" t="s">
        <v>13</v>
      </c>
      <c r="N172" t="s">
        <v>14</v>
      </c>
      <c r="O172" t="s">
        <v>15</v>
      </c>
      <c r="P172" t="s">
        <v>16</v>
      </c>
    </row>
    <row r="173" spans="1:37" x14ac:dyDescent="0.35">
      <c r="A173" s="339" t="s">
        <v>0</v>
      </c>
      <c r="B173" s="339" t="s">
        <v>0</v>
      </c>
      <c r="C173" s="339" t="s">
        <v>17</v>
      </c>
      <c r="D173" t="s">
        <v>498</v>
      </c>
      <c r="E173" t="s">
        <v>499</v>
      </c>
      <c r="F173" t="s">
        <v>500</v>
      </c>
      <c r="G173" t="s">
        <v>501</v>
      </c>
      <c r="H173" t="s">
        <v>502</v>
      </c>
      <c r="I173" t="s">
        <v>503</v>
      </c>
      <c r="J173" t="s">
        <v>504</v>
      </c>
      <c r="K173" t="s">
        <v>505</v>
      </c>
      <c r="L173" t="s">
        <v>506</v>
      </c>
      <c r="M173" t="s">
        <v>507</v>
      </c>
      <c r="N173" t="s">
        <v>508</v>
      </c>
      <c r="O173" t="s">
        <v>509</v>
      </c>
      <c r="P173" t="s">
        <v>510</v>
      </c>
    </row>
    <row r="174" spans="1:37" x14ac:dyDescent="0.35">
      <c r="A174" s="339" t="s">
        <v>2948</v>
      </c>
      <c r="B174" s="339" t="s">
        <v>31</v>
      </c>
      <c r="C174" s="340">
        <v>439</v>
      </c>
      <c r="D174" s="1">
        <v>8</v>
      </c>
      <c r="E174" s="1">
        <v>7</v>
      </c>
      <c r="F174" s="1">
        <v>43</v>
      </c>
      <c r="G174" s="1">
        <v>2</v>
      </c>
      <c r="H174" s="1">
        <v>38</v>
      </c>
      <c r="I174" s="1">
        <v>6</v>
      </c>
      <c r="J174" s="1">
        <v>-543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AC174" s="238"/>
      <c r="AD174" s="238"/>
      <c r="AE174" s="227"/>
      <c r="AG174" s="227"/>
      <c r="AH174" s="238"/>
      <c r="AK174" s="227"/>
    </row>
    <row r="175" spans="1:37" x14ac:dyDescent="0.35">
      <c r="A175" s="339" t="s">
        <v>0</v>
      </c>
      <c r="B175" s="339" t="s">
        <v>0</v>
      </c>
      <c r="C175" s="340">
        <v>439</v>
      </c>
      <c r="D175" s="2">
        <v>447</v>
      </c>
      <c r="E175" s="2">
        <v>454</v>
      </c>
      <c r="F175" s="2">
        <v>497</v>
      </c>
      <c r="G175" s="2">
        <v>499</v>
      </c>
      <c r="H175" s="2">
        <v>537</v>
      </c>
      <c r="I175" s="2">
        <v>543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37" x14ac:dyDescent="0.35">
      <c r="A176" s="339" t="s">
        <v>2949</v>
      </c>
      <c r="B176" s="339" t="s">
        <v>33</v>
      </c>
      <c r="C176" s="340">
        <v>731</v>
      </c>
      <c r="D176" s="1">
        <v>19</v>
      </c>
      <c r="E176" s="1">
        <v>8</v>
      </c>
      <c r="F176" s="1">
        <v>6</v>
      </c>
      <c r="G176" s="1">
        <v>7</v>
      </c>
      <c r="H176" s="1">
        <v>21</v>
      </c>
      <c r="I176" s="1">
        <v>14</v>
      </c>
      <c r="J176" s="1">
        <v>53</v>
      </c>
      <c r="K176" s="1">
        <v>86</v>
      </c>
      <c r="L176" s="1">
        <v>34</v>
      </c>
      <c r="M176" s="1">
        <v>17</v>
      </c>
      <c r="N176" s="1">
        <v>12</v>
      </c>
      <c r="O176" s="1">
        <v>-1008</v>
      </c>
      <c r="P176" s="1">
        <v>0</v>
      </c>
    </row>
    <row r="177" spans="1:16" x14ac:dyDescent="0.35">
      <c r="A177" s="339" t="s">
        <v>0</v>
      </c>
      <c r="B177" s="339" t="s">
        <v>0</v>
      </c>
      <c r="C177" s="340">
        <v>731</v>
      </c>
      <c r="D177" s="2">
        <v>750</v>
      </c>
      <c r="E177" s="2">
        <v>758</v>
      </c>
      <c r="F177" s="2">
        <v>764</v>
      </c>
      <c r="G177" s="2">
        <v>771</v>
      </c>
      <c r="H177" s="2">
        <v>792</v>
      </c>
      <c r="I177" s="2">
        <v>806</v>
      </c>
      <c r="J177" s="2">
        <v>859</v>
      </c>
      <c r="K177" s="2">
        <v>945</v>
      </c>
      <c r="L177" s="2">
        <v>979</v>
      </c>
      <c r="M177" s="2">
        <v>996</v>
      </c>
      <c r="N177" s="2">
        <v>1008</v>
      </c>
      <c r="O177" s="2">
        <v>0</v>
      </c>
      <c r="P177" s="2">
        <v>0</v>
      </c>
    </row>
    <row r="178" spans="1:16" x14ac:dyDescent="0.35">
      <c r="A178" s="339" t="s">
        <v>2950</v>
      </c>
      <c r="B178" s="339" t="s">
        <v>33</v>
      </c>
      <c r="C178" s="340">
        <v>98</v>
      </c>
      <c r="D178" s="1">
        <v>1</v>
      </c>
      <c r="E178" s="1">
        <v>-99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</row>
    <row r="179" spans="1:16" x14ac:dyDescent="0.35">
      <c r="A179" s="339" t="s">
        <v>0</v>
      </c>
      <c r="B179" s="339" t="s">
        <v>0</v>
      </c>
      <c r="C179" s="340">
        <v>98</v>
      </c>
      <c r="D179" s="2">
        <v>99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35">
      <c r="A180" s="339" t="s">
        <v>511</v>
      </c>
      <c r="B180" s="339" t="s">
        <v>33</v>
      </c>
      <c r="C180" s="340">
        <v>1407</v>
      </c>
      <c r="D180" s="1">
        <v>31</v>
      </c>
      <c r="E180" s="1">
        <v>3</v>
      </c>
      <c r="F180" s="1">
        <v>7</v>
      </c>
      <c r="G180" s="1">
        <v>3</v>
      </c>
      <c r="H180" s="1">
        <v>16</v>
      </c>
      <c r="I180" s="1">
        <v>11</v>
      </c>
      <c r="J180" s="1">
        <v>36</v>
      </c>
      <c r="K180" s="1">
        <v>49</v>
      </c>
      <c r="L180" s="1">
        <v>44</v>
      </c>
      <c r="M180" s="1">
        <v>12</v>
      </c>
      <c r="N180" s="1">
        <v>2</v>
      </c>
      <c r="O180" s="1">
        <v>201</v>
      </c>
      <c r="P180" s="1">
        <v>-193</v>
      </c>
    </row>
    <row r="181" spans="1:16" x14ac:dyDescent="0.35">
      <c r="A181" s="339" t="s">
        <v>0</v>
      </c>
      <c r="B181" s="339" t="s">
        <v>0</v>
      </c>
      <c r="C181" s="340">
        <v>1407</v>
      </c>
      <c r="D181" s="2">
        <v>1438</v>
      </c>
      <c r="E181" s="2">
        <v>1441</v>
      </c>
      <c r="F181" s="2">
        <v>1448</v>
      </c>
      <c r="G181" s="2">
        <v>1451</v>
      </c>
      <c r="H181" s="2">
        <v>1467</v>
      </c>
      <c r="I181" s="2">
        <v>1478</v>
      </c>
      <c r="J181" s="2">
        <v>1514</v>
      </c>
      <c r="K181" s="2">
        <v>1563</v>
      </c>
      <c r="L181" s="2">
        <v>1607</v>
      </c>
      <c r="M181" s="2">
        <v>1619</v>
      </c>
      <c r="N181" s="2">
        <v>1621</v>
      </c>
      <c r="O181" s="2">
        <v>1822</v>
      </c>
      <c r="P181" s="2">
        <v>1629</v>
      </c>
    </row>
    <row r="182" spans="1:16" x14ac:dyDescent="0.35">
      <c r="A182" s="339" t="s">
        <v>2961</v>
      </c>
      <c r="B182" s="339" t="s">
        <v>31</v>
      </c>
      <c r="C182" s="340">
        <v>176</v>
      </c>
      <c r="D182" s="1">
        <v>2</v>
      </c>
      <c r="E182" s="1">
        <v>0</v>
      </c>
      <c r="F182" s="1">
        <v>-178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</row>
    <row r="183" spans="1:16" x14ac:dyDescent="0.35">
      <c r="A183" s="339" t="s">
        <v>0</v>
      </c>
      <c r="B183" s="339" t="s">
        <v>0</v>
      </c>
      <c r="C183" s="340">
        <v>176</v>
      </c>
      <c r="D183" s="2">
        <v>178</v>
      </c>
      <c r="E183" s="2">
        <v>178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35">
      <c r="A184" s="339" t="s">
        <v>512</v>
      </c>
      <c r="B184" s="339" t="s">
        <v>33</v>
      </c>
      <c r="C184" s="340">
        <v>950</v>
      </c>
      <c r="D184" s="1">
        <v>19</v>
      </c>
      <c r="E184" s="1">
        <v>4</v>
      </c>
      <c r="F184" s="1">
        <v>6</v>
      </c>
      <c r="G184" s="1">
        <v>0</v>
      </c>
      <c r="H184" s="1">
        <v>13</v>
      </c>
      <c r="I184" s="1">
        <v>4</v>
      </c>
      <c r="J184" s="1">
        <v>21</v>
      </c>
      <c r="K184" s="1">
        <v>49</v>
      </c>
      <c r="L184" s="1">
        <v>39</v>
      </c>
      <c r="M184" s="1">
        <v>8</v>
      </c>
      <c r="N184" s="1">
        <v>3</v>
      </c>
      <c r="O184" s="1">
        <v>96</v>
      </c>
      <c r="P184" s="1">
        <v>54</v>
      </c>
    </row>
    <row r="185" spans="1:16" x14ac:dyDescent="0.35">
      <c r="A185" s="339" t="s">
        <v>0</v>
      </c>
      <c r="B185" s="339" t="s">
        <v>0</v>
      </c>
      <c r="C185" s="340">
        <v>950</v>
      </c>
      <c r="D185" s="2">
        <v>969</v>
      </c>
      <c r="E185" s="2">
        <v>973</v>
      </c>
      <c r="F185" s="2">
        <v>979</v>
      </c>
      <c r="G185" s="2">
        <v>979</v>
      </c>
      <c r="H185" s="2">
        <v>992</v>
      </c>
      <c r="I185" s="2">
        <v>996</v>
      </c>
      <c r="J185" s="2">
        <v>1017</v>
      </c>
      <c r="K185" s="2">
        <v>1066</v>
      </c>
      <c r="L185" s="2">
        <v>1105</v>
      </c>
      <c r="M185" s="2">
        <v>1113</v>
      </c>
      <c r="N185" s="2">
        <v>1116</v>
      </c>
      <c r="O185" s="2">
        <v>1212</v>
      </c>
      <c r="P185" s="2">
        <v>1266</v>
      </c>
    </row>
    <row r="186" spans="1:16" x14ac:dyDescent="0.35">
      <c r="A186" s="339" t="s">
        <v>513</v>
      </c>
      <c r="B186" s="339" t="s">
        <v>33</v>
      </c>
      <c r="C186" s="340">
        <v>1288</v>
      </c>
      <c r="D186" s="1">
        <v>13</v>
      </c>
      <c r="E186" s="1">
        <v>24</v>
      </c>
      <c r="F186" s="1">
        <v>14</v>
      </c>
      <c r="G186" s="1">
        <v>54</v>
      </c>
      <c r="H186" s="1">
        <v>29</v>
      </c>
      <c r="I186" s="1">
        <v>21</v>
      </c>
      <c r="J186" s="1">
        <v>89</v>
      </c>
      <c r="K186" s="1">
        <v>87</v>
      </c>
      <c r="L186" s="1">
        <v>61</v>
      </c>
      <c r="M186" s="1">
        <v>0</v>
      </c>
      <c r="N186" s="1">
        <v>-51</v>
      </c>
      <c r="O186" s="1">
        <v>0</v>
      </c>
      <c r="P186" s="1">
        <v>0</v>
      </c>
    </row>
    <row r="187" spans="1:16" x14ac:dyDescent="0.35">
      <c r="A187" s="339" t="s">
        <v>0</v>
      </c>
      <c r="B187" s="339" t="s">
        <v>0</v>
      </c>
      <c r="C187" s="340">
        <v>1288</v>
      </c>
      <c r="D187" s="2">
        <v>1301</v>
      </c>
      <c r="E187" s="2">
        <v>1325</v>
      </c>
      <c r="F187" s="2">
        <v>1339</v>
      </c>
      <c r="G187" s="2">
        <v>1393</v>
      </c>
      <c r="H187" s="2">
        <v>1422</v>
      </c>
      <c r="I187" s="2">
        <v>1443</v>
      </c>
      <c r="J187" s="2">
        <v>1532</v>
      </c>
      <c r="K187" s="2">
        <v>1619</v>
      </c>
      <c r="L187" s="2">
        <v>1680</v>
      </c>
      <c r="M187" s="2">
        <v>1680</v>
      </c>
      <c r="N187" s="2">
        <v>1629</v>
      </c>
      <c r="O187" s="2">
        <v>1629</v>
      </c>
      <c r="P187" s="2">
        <v>1629</v>
      </c>
    </row>
    <row r="188" spans="1:16" x14ac:dyDescent="0.35">
      <c r="A188" s="339" t="s">
        <v>514</v>
      </c>
      <c r="B188" s="339" t="s">
        <v>31</v>
      </c>
      <c r="C188" s="340">
        <v>620</v>
      </c>
      <c r="D188" s="1">
        <v>6</v>
      </c>
      <c r="E188" s="1">
        <v>3</v>
      </c>
      <c r="F188" s="1">
        <v>7</v>
      </c>
      <c r="G188" s="1">
        <v>4</v>
      </c>
      <c r="H188" s="1">
        <v>15</v>
      </c>
      <c r="I188" s="1">
        <v>119</v>
      </c>
      <c r="J188" s="1">
        <v>52</v>
      </c>
      <c r="K188" s="1">
        <v>54</v>
      </c>
      <c r="L188" s="1">
        <v>-880</v>
      </c>
      <c r="M188" s="1">
        <v>0</v>
      </c>
      <c r="N188" s="1">
        <v>0</v>
      </c>
      <c r="O188" s="1">
        <v>0</v>
      </c>
      <c r="P188" s="1">
        <v>0</v>
      </c>
    </row>
    <row r="189" spans="1:16" x14ac:dyDescent="0.35">
      <c r="A189" s="339" t="s">
        <v>0</v>
      </c>
      <c r="B189" s="339" t="s">
        <v>0</v>
      </c>
      <c r="C189" s="340">
        <v>620</v>
      </c>
      <c r="D189" s="2">
        <v>626</v>
      </c>
      <c r="E189" s="2">
        <v>629</v>
      </c>
      <c r="F189" s="2">
        <v>636</v>
      </c>
      <c r="G189" s="2">
        <v>640</v>
      </c>
      <c r="H189" s="2">
        <v>655</v>
      </c>
      <c r="I189" s="2">
        <v>774</v>
      </c>
      <c r="J189" s="2">
        <v>826</v>
      </c>
      <c r="K189" s="2">
        <v>880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</row>
    <row r="190" spans="1:16" x14ac:dyDescent="0.35">
      <c r="A190" s="339" t="s">
        <v>515</v>
      </c>
      <c r="B190" s="339" t="s">
        <v>33</v>
      </c>
      <c r="C190" s="340">
        <v>344</v>
      </c>
      <c r="D190" s="1">
        <v>17</v>
      </c>
      <c r="E190" s="1">
        <v>1</v>
      </c>
      <c r="F190" s="1">
        <v>2</v>
      </c>
      <c r="G190" s="1">
        <v>1</v>
      </c>
      <c r="H190" s="1">
        <v>5</v>
      </c>
      <c r="I190" s="1">
        <v>-370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</row>
    <row r="191" spans="1:16" x14ac:dyDescent="0.35">
      <c r="A191" s="339" t="s">
        <v>0</v>
      </c>
      <c r="B191" s="339" t="s">
        <v>0</v>
      </c>
      <c r="C191" s="340">
        <v>344</v>
      </c>
      <c r="D191" s="2">
        <v>361</v>
      </c>
      <c r="E191" s="2">
        <v>362</v>
      </c>
      <c r="F191" s="2">
        <v>364</v>
      </c>
      <c r="G191" s="2">
        <v>365</v>
      </c>
      <c r="H191" s="2">
        <v>370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35">
      <c r="A192" s="339" t="s">
        <v>2951</v>
      </c>
      <c r="B192" s="339" t="s">
        <v>33</v>
      </c>
      <c r="C192" s="340">
        <v>619</v>
      </c>
      <c r="D192" s="1">
        <v>12</v>
      </c>
      <c r="E192" s="1">
        <v>6</v>
      </c>
      <c r="F192" s="1">
        <v>12</v>
      </c>
      <c r="G192" s="1">
        <v>14</v>
      </c>
      <c r="H192" s="1">
        <v>10</v>
      </c>
      <c r="I192" s="1">
        <v>11</v>
      </c>
      <c r="J192" s="1">
        <v>53</v>
      </c>
      <c r="K192" s="1">
        <v>-737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</row>
    <row r="193" spans="1:16" x14ac:dyDescent="0.35">
      <c r="A193" s="339" t="s">
        <v>0</v>
      </c>
      <c r="B193" s="339" t="s">
        <v>0</v>
      </c>
      <c r="C193" s="340">
        <v>619</v>
      </c>
      <c r="D193" s="2">
        <v>631</v>
      </c>
      <c r="E193" s="2">
        <v>637</v>
      </c>
      <c r="F193" s="2">
        <v>649</v>
      </c>
      <c r="G193" s="2">
        <v>663</v>
      </c>
      <c r="H193" s="2">
        <v>673</v>
      </c>
      <c r="I193" s="2">
        <v>684</v>
      </c>
      <c r="J193" s="2">
        <v>737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35">
      <c r="A194" s="339" t="s">
        <v>516</v>
      </c>
      <c r="B194" s="339" t="s">
        <v>33</v>
      </c>
      <c r="C194" s="340">
        <v>1249</v>
      </c>
      <c r="D194" s="1">
        <v>21</v>
      </c>
      <c r="E194" s="1">
        <v>4</v>
      </c>
      <c r="F194" s="1">
        <v>28</v>
      </c>
      <c r="G194" s="1">
        <v>4</v>
      </c>
      <c r="H194" s="1">
        <v>47</v>
      </c>
      <c r="I194" s="1">
        <v>7</v>
      </c>
      <c r="J194" s="1">
        <v>60</v>
      </c>
      <c r="K194" s="1">
        <v>55</v>
      </c>
      <c r="L194" s="1">
        <v>35</v>
      </c>
      <c r="M194" s="1">
        <v>9</v>
      </c>
      <c r="N194" s="1">
        <v>6</v>
      </c>
      <c r="O194" s="1">
        <v>160</v>
      </c>
      <c r="P194" s="1">
        <v>0</v>
      </c>
    </row>
    <row r="195" spans="1:16" x14ac:dyDescent="0.35">
      <c r="A195" s="339" t="s">
        <v>0</v>
      </c>
      <c r="B195" s="339" t="s">
        <v>0</v>
      </c>
      <c r="C195" s="340">
        <v>1249</v>
      </c>
      <c r="D195" s="2">
        <v>1270</v>
      </c>
      <c r="E195" s="2">
        <v>1274</v>
      </c>
      <c r="F195" s="2">
        <v>1302</v>
      </c>
      <c r="G195" s="2">
        <v>1306</v>
      </c>
      <c r="H195" s="2">
        <v>1353</v>
      </c>
      <c r="I195" s="2">
        <v>1360</v>
      </c>
      <c r="J195" s="2">
        <v>1420</v>
      </c>
      <c r="K195" s="2">
        <v>1475</v>
      </c>
      <c r="L195" s="2">
        <v>1510</v>
      </c>
      <c r="M195" s="2">
        <v>1519</v>
      </c>
      <c r="N195" s="2">
        <v>1525</v>
      </c>
      <c r="O195" s="2">
        <v>1685</v>
      </c>
      <c r="P195" s="2">
        <v>1685</v>
      </c>
    </row>
    <row r="196" spans="1:16" x14ac:dyDescent="0.35">
      <c r="A196" s="339" t="s">
        <v>517</v>
      </c>
      <c r="B196" s="339" t="s">
        <v>33</v>
      </c>
      <c r="C196" s="340">
        <v>1843</v>
      </c>
      <c r="D196" s="1">
        <v>-214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</row>
    <row r="197" spans="1:16" x14ac:dyDescent="0.35">
      <c r="A197" s="339" t="s">
        <v>0</v>
      </c>
      <c r="B197" s="339" t="s">
        <v>0</v>
      </c>
      <c r="C197" s="340">
        <v>1843</v>
      </c>
      <c r="D197" s="2">
        <v>1629</v>
      </c>
      <c r="E197" s="2">
        <v>1629</v>
      </c>
      <c r="F197" s="2">
        <v>1629</v>
      </c>
      <c r="G197" s="2">
        <v>1629</v>
      </c>
      <c r="H197" s="2">
        <v>1629</v>
      </c>
      <c r="I197" s="2">
        <v>1629</v>
      </c>
      <c r="J197" s="2">
        <v>1629</v>
      </c>
      <c r="K197" s="2">
        <v>1629</v>
      </c>
      <c r="L197" s="2">
        <v>1629</v>
      </c>
      <c r="M197" s="2">
        <v>1629</v>
      </c>
      <c r="N197" s="2">
        <v>1629</v>
      </c>
      <c r="O197" s="2">
        <v>1629</v>
      </c>
      <c r="P197" s="2">
        <v>1629</v>
      </c>
    </row>
    <row r="198" spans="1:16" x14ac:dyDescent="0.35">
      <c r="A198" s="339" t="s">
        <v>2952</v>
      </c>
      <c r="B198" s="339" t="s">
        <v>33</v>
      </c>
      <c r="C198" s="340">
        <v>1101</v>
      </c>
      <c r="D198" s="1">
        <v>38</v>
      </c>
      <c r="E198" s="1">
        <v>10</v>
      </c>
      <c r="F198" s="1">
        <v>8</v>
      </c>
      <c r="G198" s="1">
        <v>2</v>
      </c>
      <c r="H198" s="1">
        <v>19</v>
      </c>
      <c r="I198" s="1">
        <v>71</v>
      </c>
      <c r="J198" s="1">
        <v>28</v>
      </c>
      <c r="K198" s="1">
        <v>59</v>
      </c>
      <c r="L198" s="1">
        <v>29</v>
      </c>
      <c r="M198" s="1">
        <v>17</v>
      </c>
      <c r="N198" s="1">
        <v>6</v>
      </c>
      <c r="O198" s="1">
        <v>184</v>
      </c>
      <c r="P198" s="1">
        <v>43</v>
      </c>
    </row>
    <row r="199" spans="1:16" x14ac:dyDescent="0.35">
      <c r="A199" s="339" t="s">
        <v>0</v>
      </c>
      <c r="B199" s="339" t="s">
        <v>0</v>
      </c>
      <c r="C199" s="340">
        <v>1101</v>
      </c>
      <c r="D199" s="2">
        <v>1139</v>
      </c>
      <c r="E199" s="2">
        <v>1149</v>
      </c>
      <c r="F199" s="2">
        <v>1157</v>
      </c>
      <c r="G199" s="2">
        <v>1159</v>
      </c>
      <c r="H199" s="2">
        <v>1178</v>
      </c>
      <c r="I199" s="2">
        <v>1249</v>
      </c>
      <c r="J199" s="2">
        <v>1277</v>
      </c>
      <c r="K199" s="2">
        <v>1336</v>
      </c>
      <c r="L199" s="2">
        <v>1365</v>
      </c>
      <c r="M199" s="2">
        <v>1382</v>
      </c>
      <c r="N199" s="2">
        <v>1388</v>
      </c>
      <c r="O199" s="2">
        <v>1572</v>
      </c>
      <c r="P199" s="2">
        <v>1615</v>
      </c>
    </row>
    <row r="200" spans="1:16" x14ac:dyDescent="0.35">
      <c r="A200" s="339" t="s">
        <v>518</v>
      </c>
      <c r="B200" s="339" t="s">
        <v>31</v>
      </c>
      <c r="C200" s="340">
        <v>150</v>
      </c>
      <c r="D200" s="1">
        <v>0</v>
      </c>
      <c r="E200" s="1">
        <v>30</v>
      </c>
      <c r="F200" s="1">
        <v>2</v>
      </c>
      <c r="G200" s="1">
        <v>-182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</row>
    <row r="201" spans="1:16" x14ac:dyDescent="0.35">
      <c r="A201" s="339" t="s">
        <v>0</v>
      </c>
      <c r="B201" s="339" t="s">
        <v>0</v>
      </c>
      <c r="C201" s="340">
        <v>150</v>
      </c>
      <c r="D201" s="2">
        <v>150</v>
      </c>
      <c r="E201" s="2">
        <v>180</v>
      </c>
      <c r="F201" s="2">
        <v>182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</row>
    <row r="202" spans="1:16" x14ac:dyDescent="0.35">
      <c r="A202" s="339" t="s">
        <v>2964</v>
      </c>
      <c r="B202" s="339" t="s">
        <v>33</v>
      </c>
      <c r="C202" s="340">
        <v>226</v>
      </c>
      <c r="D202" s="1">
        <v>3</v>
      </c>
      <c r="E202" s="1">
        <v>0</v>
      </c>
      <c r="F202" s="1">
        <v>25</v>
      </c>
      <c r="G202" s="1">
        <v>0</v>
      </c>
      <c r="H202" s="1">
        <v>-254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</row>
    <row r="203" spans="1:16" x14ac:dyDescent="0.35">
      <c r="A203" s="339" t="s">
        <v>0</v>
      </c>
      <c r="B203" s="339" t="s">
        <v>0</v>
      </c>
      <c r="C203" s="340">
        <v>226</v>
      </c>
      <c r="D203" s="2">
        <v>229</v>
      </c>
      <c r="E203" s="2">
        <v>229</v>
      </c>
      <c r="F203" s="2">
        <v>254</v>
      </c>
      <c r="G203" s="2">
        <v>254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</row>
    <row r="204" spans="1:16" x14ac:dyDescent="0.35">
      <c r="A204" s="339" t="s">
        <v>519</v>
      </c>
      <c r="B204" s="339" t="s">
        <v>33</v>
      </c>
      <c r="C204" s="340">
        <v>970</v>
      </c>
      <c r="D204" s="1">
        <v>10</v>
      </c>
      <c r="E204" s="1">
        <v>2</v>
      </c>
      <c r="F204" s="1">
        <v>4</v>
      </c>
      <c r="G204" s="1">
        <v>4</v>
      </c>
      <c r="H204" s="1">
        <v>21</v>
      </c>
      <c r="I204" s="1">
        <v>82</v>
      </c>
      <c r="J204" s="1">
        <v>46</v>
      </c>
      <c r="K204" s="1">
        <v>67</v>
      </c>
      <c r="L204" s="1">
        <v>504</v>
      </c>
      <c r="M204" s="1">
        <v>-81</v>
      </c>
      <c r="N204" s="1">
        <v>0</v>
      </c>
      <c r="O204" s="1">
        <v>0</v>
      </c>
      <c r="P204" s="1">
        <v>0</v>
      </c>
    </row>
    <row r="205" spans="1:16" x14ac:dyDescent="0.35">
      <c r="A205" s="339" t="s">
        <v>0</v>
      </c>
      <c r="B205" s="339" t="s">
        <v>0</v>
      </c>
      <c r="C205" s="340">
        <v>970</v>
      </c>
      <c r="D205" s="2">
        <v>980</v>
      </c>
      <c r="E205" s="2">
        <v>982</v>
      </c>
      <c r="F205" s="2">
        <v>986</v>
      </c>
      <c r="G205" s="2">
        <v>990</v>
      </c>
      <c r="H205" s="2">
        <v>1011</v>
      </c>
      <c r="I205" s="2">
        <v>1093</v>
      </c>
      <c r="J205" s="2">
        <v>1139</v>
      </c>
      <c r="K205" s="2">
        <v>1206</v>
      </c>
      <c r="L205" s="2">
        <v>1710</v>
      </c>
      <c r="M205" s="2">
        <v>1629</v>
      </c>
      <c r="N205" s="2">
        <v>1629</v>
      </c>
      <c r="O205" s="2">
        <v>1629</v>
      </c>
      <c r="P205" s="2">
        <v>1629</v>
      </c>
    </row>
    <row r="206" spans="1:16" x14ac:dyDescent="0.35">
      <c r="A206" s="339" t="s">
        <v>2857</v>
      </c>
      <c r="B206" s="339" t="s">
        <v>31</v>
      </c>
      <c r="C206" s="340">
        <v>30</v>
      </c>
      <c r="D206" s="1">
        <v>1</v>
      </c>
      <c r="E206" s="1">
        <v>-31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</row>
    <row r="207" spans="1:16" x14ac:dyDescent="0.35">
      <c r="A207" s="339" t="s">
        <v>0</v>
      </c>
      <c r="B207" s="339" t="s">
        <v>0</v>
      </c>
      <c r="C207" s="340">
        <v>30</v>
      </c>
      <c r="D207" s="2">
        <v>31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</row>
    <row r="208" spans="1:16" x14ac:dyDescent="0.35">
      <c r="A208" s="339" t="s">
        <v>2932</v>
      </c>
      <c r="B208" s="339" t="s">
        <v>31</v>
      </c>
      <c r="C208" s="340">
        <v>785</v>
      </c>
      <c r="D208" s="1">
        <v>13</v>
      </c>
      <c r="E208" s="1">
        <v>9</v>
      </c>
      <c r="F208" s="1">
        <v>8</v>
      </c>
      <c r="G208" s="1">
        <v>61</v>
      </c>
      <c r="H208" s="1">
        <v>12</v>
      </c>
      <c r="I208" s="1">
        <v>9</v>
      </c>
      <c r="J208" s="1">
        <v>21</v>
      </c>
      <c r="K208" s="1">
        <v>36</v>
      </c>
      <c r="L208" s="1">
        <v>38</v>
      </c>
      <c r="M208" s="1">
        <v>18</v>
      </c>
      <c r="N208" s="1">
        <v>3</v>
      </c>
      <c r="O208" s="1">
        <v>116</v>
      </c>
      <c r="P208" s="1">
        <v>21</v>
      </c>
    </row>
    <row r="209" spans="1:16" x14ac:dyDescent="0.35">
      <c r="A209" s="339" t="s">
        <v>0</v>
      </c>
      <c r="B209" s="339" t="s">
        <v>0</v>
      </c>
      <c r="C209" s="340">
        <v>785</v>
      </c>
      <c r="D209" s="2">
        <v>798</v>
      </c>
      <c r="E209" s="2">
        <v>807</v>
      </c>
      <c r="F209" s="2">
        <v>815</v>
      </c>
      <c r="G209" s="2">
        <v>876</v>
      </c>
      <c r="H209" s="2">
        <v>888</v>
      </c>
      <c r="I209" s="2">
        <v>897</v>
      </c>
      <c r="J209" s="2">
        <v>918</v>
      </c>
      <c r="K209" s="2">
        <v>954</v>
      </c>
      <c r="L209" s="2">
        <v>992</v>
      </c>
      <c r="M209" s="2">
        <v>1010</v>
      </c>
      <c r="N209" s="2">
        <v>1013</v>
      </c>
      <c r="O209" s="2">
        <v>1129</v>
      </c>
      <c r="P209" s="2">
        <v>1150</v>
      </c>
    </row>
    <row r="210" spans="1:16" x14ac:dyDescent="0.35">
      <c r="A210" s="339" t="s">
        <v>47</v>
      </c>
      <c r="B210" s="339" t="s">
        <v>0</v>
      </c>
      <c r="C210" s="341">
        <v>0</v>
      </c>
      <c r="D210" s="1">
        <f>(+D176+D174+D178+D180+D182+D184+D186+D188+D190+D192+D194+D196+D198+D200+D202+D204+D206+D208)*(-1)</f>
        <v>0</v>
      </c>
      <c r="E210" s="1">
        <f t="shared" ref="E210:P210" si="4">(+E176+E174+E178+E180+E182+E184+E186+E188+E190+E192+E194+E196+E198+E200+E202+E204+E206+E208)*(-1)</f>
        <v>19</v>
      </c>
      <c r="F210" s="1">
        <f t="shared" si="4"/>
        <v>6</v>
      </c>
      <c r="G210" s="1">
        <f t="shared" si="4"/>
        <v>26</v>
      </c>
      <c r="H210" s="1">
        <f t="shared" si="4"/>
        <v>8</v>
      </c>
      <c r="I210" s="1">
        <f t="shared" si="4"/>
        <v>15</v>
      </c>
      <c r="J210" s="1">
        <f t="shared" si="4"/>
        <v>84</v>
      </c>
      <c r="K210" s="1">
        <f t="shared" si="4"/>
        <v>195</v>
      </c>
      <c r="L210" s="1">
        <f t="shared" si="4"/>
        <v>96</v>
      </c>
      <c r="M210" s="1">
        <f t="shared" si="4"/>
        <v>0</v>
      </c>
      <c r="N210" s="1">
        <f t="shared" si="4"/>
        <v>19</v>
      </c>
      <c r="O210" s="1">
        <f t="shared" si="4"/>
        <v>251</v>
      </c>
      <c r="P210" s="1">
        <f t="shared" si="4"/>
        <v>75</v>
      </c>
    </row>
    <row r="211" spans="1:16" x14ac:dyDescent="0.35">
      <c r="A211" s="339" t="s">
        <v>0</v>
      </c>
      <c r="B211" s="339" t="s">
        <v>0</v>
      </c>
      <c r="C211" s="340">
        <v>0</v>
      </c>
      <c r="D211" s="2">
        <v>0</v>
      </c>
      <c r="E211" s="2">
        <v>19</v>
      </c>
      <c r="F211" s="2">
        <v>25</v>
      </c>
      <c r="G211" s="2">
        <v>51</v>
      </c>
      <c r="H211" s="2">
        <v>59</v>
      </c>
      <c r="I211" s="2">
        <v>74</v>
      </c>
      <c r="J211" s="2">
        <v>158</v>
      </c>
      <c r="K211" s="2">
        <v>353</v>
      </c>
      <c r="L211" s="2">
        <v>449</v>
      </c>
      <c r="M211" s="2">
        <v>449</v>
      </c>
      <c r="N211" s="2">
        <v>468</v>
      </c>
      <c r="O211" s="2">
        <v>719</v>
      </c>
      <c r="P211" s="2">
        <v>794</v>
      </c>
    </row>
    <row r="212" spans="1:16" x14ac:dyDescent="0.35">
      <c r="A212" t="s">
        <v>48</v>
      </c>
      <c r="B212" t="s">
        <v>0</v>
      </c>
      <c r="C212" s="2">
        <v>13026</v>
      </c>
      <c r="D212" s="2">
        <v>13026</v>
      </c>
      <c r="E212" s="2">
        <v>13026</v>
      </c>
      <c r="F212" s="2">
        <v>13026</v>
      </c>
      <c r="G212" s="2">
        <v>13026</v>
      </c>
      <c r="H212" s="2">
        <v>13026</v>
      </c>
      <c r="I212" s="2">
        <v>13026</v>
      </c>
      <c r="J212" s="2">
        <v>13026</v>
      </c>
      <c r="K212" s="2">
        <v>13026</v>
      </c>
      <c r="L212" s="2">
        <v>13026</v>
      </c>
      <c r="M212" s="2">
        <v>13026</v>
      </c>
      <c r="N212" s="2">
        <v>13026</v>
      </c>
      <c r="O212" s="2">
        <v>13026</v>
      </c>
      <c r="P212" s="2">
        <v>13026</v>
      </c>
    </row>
    <row r="216" spans="1:16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</row>
    <row r="217" spans="1:16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</row>
    <row r="218" spans="1:16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</row>
    <row r="219" spans="1:16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</row>
    <row r="220" spans="1:16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</row>
    <row r="221" spans="1:16" x14ac:dyDescent="0.35">
      <c r="A221" t="s">
        <v>0</v>
      </c>
      <c r="B221" t="s">
        <v>0</v>
      </c>
      <c r="C221" t="s">
        <v>0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</row>
    <row r="222" spans="1:16" x14ac:dyDescent="0.35">
      <c r="A222" t="s">
        <v>0</v>
      </c>
      <c r="B222" t="s">
        <v>0</v>
      </c>
      <c r="C222" t="s">
        <v>0</v>
      </c>
      <c r="D222" t="s">
        <v>0</v>
      </c>
      <c r="E222" t="s">
        <v>0</v>
      </c>
      <c r="F222" t="s">
        <v>0</v>
      </c>
      <c r="G222" t="s">
        <v>0</v>
      </c>
      <c r="H222" t="s">
        <v>0</v>
      </c>
      <c r="I222" t="s">
        <v>0</v>
      </c>
      <c r="J222" t="s">
        <v>0</v>
      </c>
    </row>
    <row r="223" spans="1:16" x14ac:dyDescent="0.35">
      <c r="A223" s="339" t="s">
        <v>107</v>
      </c>
      <c r="B223" s="339" t="s">
        <v>2</v>
      </c>
      <c r="C223" s="339" t="s">
        <v>3</v>
      </c>
      <c r="D223" t="s">
        <v>4</v>
      </c>
      <c r="E223" t="s">
        <v>5</v>
      </c>
      <c r="F223" t="s">
        <v>6</v>
      </c>
      <c r="G223" t="s">
        <v>7</v>
      </c>
      <c r="H223" t="s">
        <v>8</v>
      </c>
      <c r="I223" t="s">
        <v>9</v>
      </c>
      <c r="J223" t="s">
        <v>10</v>
      </c>
    </row>
    <row r="224" spans="1:16" x14ac:dyDescent="0.35">
      <c r="A224" s="339" t="s">
        <v>0</v>
      </c>
      <c r="B224" s="339" t="s">
        <v>0</v>
      </c>
      <c r="C224" s="339" t="s">
        <v>17</v>
      </c>
      <c r="D224" t="s">
        <v>520</v>
      </c>
      <c r="E224" t="s">
        <v>521</v>
      </c>
      <c r="F224" t="s">
        <v>522</v>
      </c>
      <c r="G224" t="s">
        <v>523</v>
      </c>
      <c r="H224" t="s">
        <v>524</v>
      </c>
      <c r="I224" t="s">
        <v>525</v>
      </c>
      <c r="J224" t="s">
        <v>526</v>
      </c>
    </row>
    <row r="225" spans="1:37" x14ac:dyDescent="0.35">
      <c r="A225" s="339" t="s">
        <v>527</v>
      </c>
      <c r="B225" s="339" t="s">
        <v>33</v>
      </c>
      <c r="C225" s="340">
        <v>518</v>
      </c>
      <c r="D225" s="1">
        <v>15</v>
      </c>
      <c r="E225" s="1">
        <v>-533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AC225" s="238"/>
      <c r="AD225" s="238"/>
      <c r="AE225" s="227"/>
      <c r="AG225" s="227"/>
      <c r="AH225" s="238"/>
      <c r="AK225" s="227"/>
    </row>
    <row r="226" spans="1:37" x14ac:dyDescent="0.35">
      <c r="A226" s="339" t="s">
        <v>0</v>
      </c>
      <c r="B226" s="339" t="s">
        <v>0</v>
      </c>
      <c r="C226" s="340">
        <v>518</v>
      </c>
      <c r="D226" s="2">
        <v>533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</row>
    <row r="227" spans="1:37" x14ac:dyDescent="0.35">
      <c r="A227" s="339" t="s">
        <v>528</v>
      </c>
      <c r="B227" s="339" t="s">
        <v>33</v>
      </c>
      <c r="C227" s="340">
        <v>990</v>
      </c>
      <c r="D227" s="1">
        <v>20</v>
      </c>
      <c r="E227" s="1">
        <v>31</v>
      </c>
      <c r="F227" s="1">
        <v>71</v>
      </c>
      <c r="G227" s="1">
        <v>51</v>
      </c>
      <c r="H227" s="1">
        <v>5</v>
      </c>
      <c r="I227" s="1">
        <v>45</v>
      </c>
      <c r="J227" s="1">
        <v>27</v>
      </c>
    </row>
    <row r="228" spans="1:37" x14ac:dyDescent="0.35">
      <c r="A228" s="339" t="s">
        <v>0</v>
      </c>
      <c r="B228" s="339" t="s">
        <v>0</v>
      </c>
      <c r="C228" s="340">
        <v>990</v>
      </c>
      <c r="D228" s="2">
        <v>1010</v>
      </c>
      <c r="E228" s="2">
        <v>1041</v>
      </c>
      <c r="F228" s="2">
        <v>1112</v>
      </c>
      <c r="G228" s="2">
        <v>1163</v>
      </c>
      <c r="H228" s="2">
        <v>1168</v>
      </c>
      <c r="I228" s="2">
        <v>1213</v>
      </c>
      <c r="J228" s="2">
        <v>1240</v>
      </c>
    </row>
    <row r="229" spans="1:37" x14ac:dyDescent="0.35">
      <c r="A229" s="339" t="s">
        <v>529</v>
      </c>
      <c r="B229" s="339" t="s">
        <v>33</v>
      </c>
      <c r="C229" s="340">
        <v>1193</v>
      </c>
      <c r="D229" s="1">
        <v>22</v>
      </c>
      <c r="E229" s="1">
        <v>47</v>
      </c>
      <c r="F229" s="1">
        <v>236</v>
      </c>
      <c r="G229" s="1">
        <v>131</v>
      </c>
      <c r="H229" s="1">
        <v>0</v>
      </c>
      <c r="I229" s="1">
        <v>0</v>
      </c>
      <c r="J229" s="1">
        <v>0</v>
      </c>
    </row>
    <row r="230" spans="1:37" x14ac:dyDescent="0.35">
      <c r="A230" s="339" t="s">
        <v>0</v>
      </c>
      <c r="B230" s="339" t="s">
        <v>0</v>
      </c>
      <c r="C230" s="340">
        <v>1193</v>
      </c>
      <c r="D230" s="2">
        <v>1215</v>
      </c>
      <c r="E230" s="2">
        <v>1262</v>
      </c>
      <c r="F230" s="2">
        <v>1498</v>
      </c>
      <c r="G230" s="2">
        <v>1629</v>
      </c>
      <c r="H230" s="2">
        <v>1629</v>
      </c>
      <c r="I230" s="2">
        <v>1629</v>
      </c>
      <c r="J230" s="2">
        <v>1629</v>
      </c>
    </row>
    <row r="231" spans="1:37" x14ac:dyDescent="0.35">
      <c r="A231" s="339" t="s">
        <v>530</v>
      </c>
      <c r="B231" s="339" t="s">
        <v>33</v>
      </c>
      <c r="C231" s="340">
        <v>1261</v>
      </c>
      <c r="D231" s="1">
        <v>24</v>
      </c>
      <c r="E231" s="1">
        <v>197</v>
      </c>
      <c r="F231" s="1">
        <v>11</v>
      </c>
      <c r="G231" s="1">
        <v>69</v>
      </c>
      <c r="H231" s="1">
        <v>14</v>
      </c>
      <c r="I231" s="1">
        <v>62</v>
      </c>
      <c r="J231" s="1">
        <v>0</v>
      </c>
    </row>
    <row r="232" spans="1:37" x14ac:dyDescent="0.35">
      <c r="A232" s="339" t="s">
        <v>0</v>
      </c>
      <c r="B232" s="339" t="s">
        <v>0</v>
      </c>
      <c r="C232" s="340">
        <v>1261</v>
      </c>
      <c r="D232" s="2">
        <v>1285</v>
      </c>
      <c r="E232" s="2">
        <v>1482</v>
      </c>
      <c r="F232" s="2">
        <v>1493</v>
      </c>
      <c r="G232" s="2">
        <v>1562</v>
      </c>
      <c r="H232" s="2">
        <v>1576</v>
      </c>
      <c r="I232" s="2">
        <v>1638</v>
      </c>
      <c r="J232" s="2">
        <v>1638</v>
      </c>
    </row>
    <row r="233" spans="1:37" x14ac:dyDescent="0.35">
      <c r="A233" s="339" t="s">
        <v>2953</v>
      </c>
      <c r="B233" s="339" t="s">
        <v>33</v>
      </c>
      <c r="C233" s="340">
        <v>1199</v>
      </c>
      <c r="D233" s="1">
        <v>54</v>
      </c>
      <c r="E233" s="1">
        <v>25</v>
      </c>
      <c r="F233" s="1">
        <v>60</v>
      </c>
      <c r="G233" s="1">
        <v>155</v>
      </c>
      <c r="H233" s="1">
        <v>21</v>
      </c>
      <c r="I233" s="1">
        <v>425</v>
      </c>
      <c r="J233" s="1">
        <v>-310</v>
      </c>
    </row>
    <row r="234" spans="1:37" x14ac:dyDescent="0.35">
      <c r="A234" s="339" t="s">
        <v>0</v>
      </c>
      <c r="B234" s="339" t="s">
        <v>0</v>
      </c>
      <c r="C234" s="340">
        <v>1199</v>
      </c>
      <c r="D234" s="2">
        <v>1253</v>
      </c>
      <c r="E234" s="2">
        <v>1278</v>
      </c>
      <c r="F234" s="2">
        <v>1338</v>
      </c>
      <c r="G234" s="2">
        <v>1493</v>
      </c>
      <c r="H234" s="2">
        <v>1514</v>
      </c>
      <c r="I234" s="2">
        <v>1939</v>
      </c>
      <c r="J234" s="2">
        <v>1629</v>
      </c>
    </row>
    <row r="235" spans="1:37" x14ac:dyDescent="0.35">
      <c r="A235" s="339" t="s">
        <v>2954</v>
      </c>
      <c r="B235" s="339" t="s">
        <v>33</v>
      </c>
      <c r="C235" s="340">
        <v>880</v>
      </c>
      <c r="D235" s="1">
        <v>91</v>
      </c>
      <c r="E235" s="1">
        <v>28</v>
      </c>
      <c r="F235" s="1">
        <v>30</v>
      </c>
      <c r="G235" s="1">
        <v>75</v>
      </c>
      <c r="H235" s="1">
        <v>23</v>
      </c>
      <c r="I235" s="1">
        <v>-1127</v>
      </c>
      <c r="J235" s="1">
        <v>0</v>
      </c>
    </row>
    <row r="236" spans="1:37" x14ac:dyDescent="0.35">
      <c r="A236" s="339" t="s">
        <v>0</v>
      </c>
      <c r="B236" s="339" t="s">
        <v>0</v>
      </c>
      <c r="C236" s="340">
        <v>880</v>
      </c>
      <c r="D236" s="2">
        <v>971</v>
      </c>
      <c r="E236" s="2">
        <v>999</v>
      </c>
      <c r="F236" s="2">
        <v>1029</v>
      </c>
      <c r="G236" s="2">
        <v>1104</v>
      </c>
      <c r="H236" s="2">
        <v>1127</v>
      </c>
      <c r="I236" s="2">
        <v>0</v>
      </c>
      <c r="J236" s="2">
        <v>0</v>
      </c>
    </row>
    <row r="237" spans="1:37" x14ac:dyDescent="0.35">
      <c r="A237" s="339" t="s">
        <v>2933</v>
      </c>
      <c r="B237" s="339" t="s">
        <v>31</v>
      </c>
      <c r="C237" s="340">
        <v>434</v>
      </c>
      <c r="D237" s="1">
        <v>-434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</row>
    <row r="238" spans="1:37" x14ac:dyDescent="0.35">
      <c r="A238" s="339" t="s">
        <v>0</v>
      </c>
      <c r="B238" s="339" t="s">
        <v>0</v>
      </c>
      <c r="C238" s="340">
        <v>434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</row>
    <row r="239" spans="1:37" x14ac:dyDescent="0.35">
      <c r="A239" s="339" t="s">
        <v>531</v>
      </c>
      <c r="B239" s="339" t="s">
        <v>33</v>
      </c>
      <c r="C239" s="340">
        <v>625</v>
      </c>
      <c r="D239" s="1">
        <v>13</v>
      </c>
      <c r="E239" s="1">
        <v>4</v>
      </c>
      <c r="F239" s="1">
        <v>-642</v>
      </c>
      <c r="G239" s="1">
        <v>0</v>
      </c>
      <c r="H239" s="1">
        <v>0</v>
      </c>
      <c r="I239" s="1">
        <v>0</v>
      </c>
      <c r="J239" s="1">
        <v>0</v>
      </c>
    </row>
    <row r="240" spans="1:37" x14ac:dyDescent="0.35">
      <c r="A240" s="339" t="s">
        <v>0</v>
      </c>
      <c r="B240" s="339" t="s">
        <v>0</v>
      </c>
      <c r="C240" s="340">
        <v>625</v>
      </c>
      <c r="D240" s="2">
        <v>638</v>
      </c>
      <c r="E240" s="2">
        <v>642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</row>
    <row r="241" spans="1:10" x14ac:dyDescent="0.35">
      <c r="A241" s="339" t="s">
        <v>532</v>
      </c>
      <c r="B241" s="339" t="s">
        <v>33</v>
      </c>
      <c r="C241" s="340">
        <v>1171</v>
      </c>
      <c r="D241" s="1">
        <v>27</v>
      </c>
      <c r="E241" s="1">
        <v>73</v>
      </c>
      <c r="F241" s="1">
        <v>11</v>
      </c>
      <c r="G241" s="1">
        <v>76</v>
      </c>
      <c r="H241" s="1">
        <v>11</v>
      </c>
      <c r="I241" s="1">
        <v>105</v>
      </c>
      <c r="J241" s="1">
        <v>34</v>
      </c>
    </row>
    <row r="242" spans="1:10" x14ac:dyDescent="0.35">
      <c r="A242" s="339" t="s">
        <v>0</v>
      </c>
      <c r="B242" s="339" t="s">
        <v>0</v>
      </c>
      <c r="C242" s="340">
        <v>1171</v>
      </c>
      <c r="D242" s="2">
        <v>1198</v>
      </c>
      <c r="E242" s="2">
        <v>1271</v>
      </c>
      <c r="F242" s="2">
        <v>1282</v>
      </c>
      <c r="G242" s="2">
        <v>1358</v>
      </c>
      <c r="H242" s="2">
        <v>1369</v>
      </c>
      <c r="I242" s="2">
        <v>1474</v>
      </c>
      <c r="J242" s="2">
        <v>1508</v>
      </c>
    </row>
    <row r="243" spans="1:10" x14ac:dyDescent="0.35">
      <c r="A243" s="339" t="s">
        <v>533</v>
      </c>
      <c r="B243" s="339" t="s">
        <v>31</v>
      </c>
      <c r="C243" s="340">
        <v>839</v>
      </c>
      <c r="D243" s="1">
        <v>35</v>
      </c>
      <c r="E243" s="1">
        <v>20</v>
      </c>
      <c r="F243" s="1">
        <v>163</v>
      </c>
      <c r="G243" s="1">
        <v>136</v>
      </c>
      <c r="H243" s="1">
        <v>29</v>
      </c>
      <c r="I243" s="1">
        <v>99</v>
      </c>
      <c r="J243" s="1">
        <v>36</v>
      </c>
    </row>
    <row r="244" spans="1:10" x14ac:dyDescent="0.35">
      <c r="A244" s="339" t="s">
        <v>0</v>
      </c>
      <c r="B244" s="339" t="s">
        <v>0</v>
      </c>
      <c r="C244" s="340">
        <v>839</v>
      </c>
      <c r="D244" s="2">
        <v>874</v>
      </c>
      <c r="E244" s="2">
        <v>894</v>
      </c>
      <c r="F244" s="2">
        <v>1057</v>
      </c>
      <c r="G244" s="2">
        <v>1193</v>
      </c>
      <c r="H244" s="2">
        <v>1222</v>
      </c>
      <c r="I244" s="2">
        <v>1321</v>
      </c>
      <c r="J244" s="2">
        <v>1357</v>
      </c>
    </row>
    <row r="245" spans="1:10" x14ac:dyDescent="0.35">
      <c r="A245" s="339" t="s">
        <v>2955</v>
      </c>
      <c r="B245" s="339" t="s">
        <v>33</v>
      </c>
      <c r="C245" s="340">
        <v>1410</v>
      </c>
      <c r="D245" s="1">
        <v>48</v>
      </c>
      <c r="E245" s="1">
        <v>64</v>
      </c>
      <c r="F245" s="1">
        <v>3</v>
      </c>
      <c r="G245" s="1">
        <v>207</v>
      </c>
      <c r="H245" s="1">
        <v>-103</v>
      </c>
      <c r="I245" s="1">
        <v>0</v>
      </c>
      <c r="J245" s="1">
        <v>0</v>
      </c>
    </row>
    <row r="246" spans="1:10" x14ac:dyDescent="0.35">
      <c r="A246" s="339" t="s">
        <v>0</v>
      </c>
      <c r="B246" s="339" t="s">
        <v>0</v>
      </c>
      <c r="C246" s="340">
        <v>1410</v>
      </c>
      <c r="D246" s="2">
        <v>1458</v>
      </c>
      <c r="E246" s="2">
        <v>1522</v>
      </c>
      <c r="F246" s="2">
        <v>1525</v>
      </c>
      <c r="G246" s="2">
        <v>1732</v>
      </c>
      <c r="H246" s="2">
        <v>1629</v>
      </c>
      <c r="I246" s="2">
        <v>1629</v>
      </c>
      <c r="J246" s="2">
        <v>1629</v>
      </c>
    </row>
    <row r="247" spans="1:10" x14ac:dyDescent="0.35">
      <c r="A247" s="339" t="s">
        <v>534</v>
      </c>
      <c r="B247" s="339" t="s">
        <v>33</v>
      </c>
      <c r="C247" s="340">
        <v>880</v>
      </c>
      <c r="D247" s="1">
        <v>59</v>
      </c>
      <c r="E247" s="1">
        <v>19</v>
      </c>
      <c r="F247" s="1">
        <v>27</v>
      </c>
      <c r="G247" s="1">
        <v>-985</v>
      </c>
      <c r="H247" s="1">
        <v>0</v>
      </c>
      <c r="I247" s="1">
        <v>0</v>
      </c>
      <c r="J247" s="1">
        <v>0</v>
      </c>
    </row>
    <row r="248" spans="1:10" x14ac:dyDescent="0.35">
      <c r="A248" s="339" t="s">
        <v>0</v>
      </c>
      <c r="B248" s="339" t="s">
        <v>0</v>
      </c>
      <c r="C248" s="340">
        <v>880</v>
      </c>
      <c r="D248" s="2">
        <v>939</v>
      </c>
      <c r="E248" s="2">
        <v>958</v>
      </c>
      <c r="F248" s="2">
        <v>985</v>
      </c>
      <c r="G248" s="2">
        <v>0</v>
      </c>
      <c r="H248" s="2">
        <v>0</v>
      </c>
      <c r="I248" s="2">
        <v>0</v>
      </c>
      <c r="J248" s="2">
        <v>0</v>
      </c>
    </row>
    <row r="249" spans="1:10" x14ac:dyDescent="0.35">
      <c r="A249" s="339" t="s">
        <v>47</v>
      </c>
      <c r="B249" s="339" t="s">
        <v>0</v>
      </c>
      <c r="C249" s="341">
        <v>0</v>
      </c>
      <c r="D249" s="1">
        <f>(D225+D227+D229+D231+D233+D235+D237+D239+D241+D243+D245+D247)*(-1)</f>
        <v>26</v>
      </c>
      <c r="E249" s="1">
        <f t="shared" ref="E249:J249" si="5">(E225+E227+E229+E231+E233+E235+E237+E239+E241+E243+E245+E247)*(-1)</f>
        <v>25</v>
      </c>
      <c r="F249" s="1">
        <f t="shared" si="5"/>
        <v>30</v>
      </c>
      <c r="G249" s="1">
        <f t="shared" si="5"/>
        <v>85</v>
      </c>
      <c r="H249" s="1">
        <f t="shared" si="5"/>
        <v>0</v>
      </c>
      <c r="I249" s="1">
        <f t="shared" si="5"/>
        <v>391</v>
      </c>
      <c r="J249" s="1">
        <f t="shared" si="5"/>
        <v>213</v>
      </c>
    </row>
    <row r="250" spans="1:10" x14ac:dyDescent="0.35">
      <c r="A250" s="339" t="s">
        <v>0</v>
      </c>
      <c r="B250" s="339" t="s">
        <v>0</v>
      </c>
      <c r="C250" s="340">
        <v>0</v>
      </c>
      <c r="D250" s="2">
        <v>26</v>
      </c>
      <c r="E250" s="2">
        <v>51</v>
      </c>
      <c r="F250" s="2">
        <v>81</v>
      </c>
      <c r="G250" s="2">
        <v>166</v>
      </c>
      <c r="H250" s="2">
        <v>166</v>
      </c>
      <c r="I250" s="2">
        <v>557</v>
      </c>
      <c r="J250" s="2">
        <v>770</v>
      </c>
    </row>
    <row r="251" spans="1:10" x14ac:dyDescent="0.35">
      <c r="A251" t="s">
        <v>48</v>
      </c>
      <c r="B251" t="s">
        <v>0</v>
      </c>
      <c r="C251" s="2">
        <v>11400</v>
      </c>
      <c r="D251" s="2">
        <v>11400</v>
      </c>
      <c r="E251" s="2">
        <v>11400</v>
      </c>
      <c r="F251" s="2">
        <v>11400</v>
      </c>
      <c r="G251" s="2">
        <v>11400</v>
      </c>
      <c r="H251" s="2">
        <v>11400</v>
      </c>
      <c r="I251" s="2">
        <v>11400</v>
      </c>
      <c r="J251" s="2">
        <v>11400</v>
      </c>
    </row>
    <row r="255" spans="1:10" x14ac:dyDescent="0.35">
      <c r="A255" t="s">
        <v>0</v>
      </c>
      <c r="B255" t="s">
        <v>0</v>
      </c>
      <c r="C255" t="s">
        <v>0</v>
      </c>
      <c r="D255" t="s">
        <v>0</v>
      </c>
      <c r="E255" t="s">
        <v>0</v>
      </c>
      <c r="F255" t="s">
        <v>0</v>
      </c>
      <c r="G255" t="s">
        <v>0</v>
      </c>
    </row>
    <row r="256" spans="1:10" x14ac:dyDescent="0.35">
      <c r="A256" t="s">
        <v>0</v>
      </c>
      <c r="B256" t="s">
        <v>0</v>
      </c>
      <c r="C256" t="s">
        <v>0</v>
      </c>
      <c r="D256" t="s">
        <v>0</v>
      </c>
      <c r="E256" t="s">
        <v>0</v>
      </c>
      <c r="F256" t="s">
        <v>0</v>
      </c>
      <c r="G256" t="s">
        <v>0</v>
      </c>
    </row>
    <row r="257" spans="1:37" x14ac:dyDescent="0.35">
      <c r="A257" t="s">
        <v>0</v>
      </c>
      <c r="B257" t="s">
        <v>0</v>
      </c>
      <c r="C257" t="s">
        <v>0</v>
      </c>
      <c r="D257" t="s">
        <v>0</v>
      </c>
      <c r="E257" t="s">
        <v>0</v>
      </c>
      <c r="F257" t="s">
        <v>0</v>
      </c>
      <c r="G257" t="s">
        <v>0</v>
      </c>
    </row>
    <row r="258" spans="1:37" x14ac:dyDescent="0.35">
      <c r="A258" t="s">
        <v>0</v>
      </c>
      <c r="B258" t="s">
        <v>0</v>
      </c>
      <c r="C258" t="s">
        <v>0</v>
      </c>
      <c r="D258" t="s">
        <v>0</v>
      </c>
      <c r="E258" t="s">
        <v>0</v>
      </c>
      <c r="F258" t="s">
        <v>0</v>
      </c>
      <c r="G258" t="s">
        <v>0</v>
      </c>
    </row>
    <row r="259" spans="1:37" x14ac:dyDescent="0.35">
      <c r="A259" t="s">
        <v>0</v>
      </c>
      <c r="B259" t="s">
        <v>0</v>
      </c>
      <c r="C259" t="s">
        <v>0</v>
      </c>
      <c r="D259" t="s">
        <v>0</v>
      </c>
      <c r="E259" t="s">
        <v>0</v>
      </c>
      <c r="F259" t="s">
        <v>0</v>
      </c>
      <c r="G259" t="s">
        <v>0</v>
      </c>
    </row>
    <row r="260" spans="1:37" x14ac:dyDescent="0.35">
      <c r="A260" t="s">
        <v>0</v>
      </c>
      <c r="B260" t="s">
        <v>0</v>
      </c>
      <c r="C260" t="s">
        <v>0</v>
      </c>
      <c r="D260" t="s">
        <v>0</v>
      </c>
      <c r="E260" t="s">
        <v>0</v>
      </c>
      <c r="F260" t="s">
        <v>0</v>
      </c>
      <c r="G260" t="s">
        <v>0</v>
      </c>
    </row>
    <row r="261" spans="1:37" x14ac:dyDescent="0.35">
      <c r="A261" t="s">
        <v>0</v>
      </c>
      <c r="B261" t="s">
        <v>0</v>
      </c>
      <c r="C261" t="s">
        <v>0</v>
      </c>
      <c r="D261" t="s">
        <v>0</v>
      </c>
      <c r="E261" t="s">
        <v>0</v>
      </c>
      <c r="F261" t="s">
        <v>0</v>
      </c>
      <c r="G261" t="s">
        <v>0</v>
      </c>
    </row>
    <row r="262" spans="1:37" x14ac:dyDescent="0.35">
      <c r="A262" s="339" t="s">
        <v>131</v>
      </c>
      <c r="B262" s="339" t="s">
        <v>2</v>
      </c>
      <c r="C262" s="339" t="s">
        <v>3</v>
      </c>
      <c r="D262" t="s">
        <v>4</v>
      </c>
      <c r="E262" t="s">
        <v>5</v>
      </c>
      <c r="F262" t="s">
        <v>6</v>
      </c>
      <c r="G262" t="s">
        <v>7</v>
      </c>
    </row>
    <row r="263" spans="1:37" x14ac:dyDescent="0.35">
      <c r="A263" s="339" t="s">
        <v>0</v>
      </c>
      <c r="B263" s="339" t="s">
        <v>0</v>
      </c>
      <c r="C263" s="339" t="s">
        <v>17</v>
      </c>
      <c r="D263" t="s">
        <v>535</v>
      </c>
      <c r="E263" t="s">
        <v>536</v>
      </c>
      <c r="F263" t="s">
        <v>537</v>
      </c>
      <c r="G263" t="s">
        <v>538</v>
      </c>
    </row>
    <row r="264" spans="1:37" x14ac:dyDescent="0.35">
      <c r="A264" s="339" t="s">
        <v>539</v>
      </c>
      <c r="B264" s="339" t="s">
        <v>33</v>
      </c>
      <c r="C264" s="340">
        <v>1563</v>
      </c>
      <c r="D264" s="1">
        <v>35</v>
      </c>
      <c r="E264" s="1">
        <v>115</v>
      </c>
      <c r="F264" s="1">
        <v>89</v>
      </c>
      <c r="G264" s="1">
        <v>249</v>
      </c>
      <c r="AC264" s="238"/>
      <c r="AD264" s="238"/>
      <c r="AE264" s="227"/>
      <c r="AG264" s="227"/>
      <c r="AH264" s="238"/>
      <c r="AK264" s="227"/>
    </row>
    <row r="265" spans="1:37" x14ac:dyDescent="0.35">
      <c r="A265" s="339" t="s">
        <v>0</v>
      </c>
      <c r="B265" s="339" t="s">
        <v>0</v>
      </c>
      <c r="C265" s="340">
        <v>1563</v>
      </c>
      <c r="D265" s="2">
        <v>1598</v>
      </c>
      <c r="E265" s="2">
        <v>1713</v>
      </c>
      <c r="F265" s="2">
        <v>1802</v>
      </c>
      <c r="G265" s="2">
        <v>2051</v>
      </c>
    </row>
    <row r="266" spans="1:37" x14ac:dyDescent="0.35">
      <c r="A266" s="339" t="s">
        <v>2950</v>
      </c>
      <c r="B266" s="339" t="s">
        <v>33</v>
      </c>
      <c r="C266" s="340">
        <v>145</v>
      </c>
      <c r="D266" s="1">
        <v>-145</v>
      </c>
      <c r="E266" s="1">
        <v>0</v>
      </c>
      <c r="F266" s="1">
        <v>0</v>
      </c>
      <c r="G266" s="1">
        <v>0</v>
      </c>
    </row>
    <row r="267" spans="1:37" x14ac:dyDescent="0.35">
      <c r="A267" s="339" t="s">
        <v>0</v>
      </c>
      <c r="B267" s="339" t="s">
        <v>0</v>
      </c>
      <c r="C267" s="340">
        <v>145</v>
      </c>
      <c r="D267" s="2">
        <v>0</v>
      </c>
      <c r="E267" s="2">
        <v>0</v>
      </c>
      <c r="F267" s="2">
        <v>0</v>
      </c>
      <c r="G267" s="2">
        <v>0</v>
      </c>
    </row>
    <row r="268" spans="1:37" x14ac:dyDescent="0.35">
      <c r="A268" s="339" t="s">
        <v>2934</v>
      </c>
      <c r="B268" s="339" t="s">
        <v>31</v>
      </c>
      <c r="C268" s="340">
        <v>132</v>
      </c>
      <c r="D268" s="1">
        <v>-132</v>
      </c>
      <c r="E268" s="1">
        <v>0</v>
      </c>
      <c r="F268" s="1">
        <v>0</v>
      </c>
      <c r="G268" s="1">
        <v>0</v>
      </c>
    </row>
    <row r="269" spans="1:37" x14ac:dyDescent="0.35">
      <c r="A269" s="339" t="s">
        <v>0</v>
      </c>
      <c r="B269" s="339" t="s">
        <v>0</v>
      </c>
      <c r="C269" s="340">
        <v>132</v>
      </c>
      <c r="D269" s="2">
        <v>0</v>
      </c>
      <c r="E269" s="2">
        <v>0</v>
      </c>
      <c r="F269" s="2">
        <v>0</v>
      </c>
      <c r="G269" s="2">
        <v>0</v>
      </c>
    </row>
    <row r="270" spans="1:37" x14ac:dyDescent="0.35">
      <c r="A270" s="339" t="s">
        <v>540</v>
      </c>
      <c r="B270" s="339" t="s">
        <v>31</v>
      </c>
      <c r="C270" s="340">
        <v>934</v>
      </c>
      <c r="D270" s="1">
        <v>17</v>
      </c>
      <c r="E270" s="1">
        <v>45</v>
      </c>
      <c r="F270" s="1">
        <v>92</v>
      </c>
      <c r="G270" s="1">
        <v>-1088</v>
      </c>
    </row>
    <row r="271" spans="1:37" x14ac:dyDescent="0.35">
      <c r="A271" s="339" t="s">
        <v>0</v>
      </c>
      <c r="B271" s="339" t="s">
        <v>0</v>
      </c>
      <c r="C271" s="340">
        <v>934</v>
      </c>
      <c r="D271" s="2">
        <v>951</v>
      </c>
      <c r="E271" s="2">
        <v>996</v>
      </c>
      <c r="F271" s="2">
        <v>1088</v>
      </c>
      <c r="G271" s="2">
        <v>0</v>
      </c>
    </row>
    <row r="272" spans="1:37" x14ac:dyDescent="0.35">
      <c r="A272" s="339" t="s">
        <v>541</v>
      </c>
      <c r="B272" s="339" t="s">
        <v>33</v>
      </c>
      <c r="C272" s="340">
        <v>502</v>
      </c>
      <c r="D272" s="1">
        <v>62</v>
      </c>
      <c r="E272" s="1">
        <v>39</v>
      </c>
      <c r="F272" s="1">
        <v>-603</v>
      </c>
      <c r="G272" s="1">
        <v>0</v>
      </c>
    </row>
    <row r="273" spans="1:37" x14ac:dyDescent="0.35">
      <c r="A273" s="339" t="s">
        <v>0</v>
      </c>
      <c r="B273" s="339" t="s">
        <v>0</v>
      </c>
      <c r="C273" s="340">
        <v>502</v>
      </c>
      <c r="D273" s="2">
        <v>564</v>
      </c>
      <c r="E273" s="2">
        <v>603</v>
      </c>
      <c r="F273" s="2">
        <v>0</v>
      </c>
      <c r="G273" s="2">
        <v>0</v>
      </c>
    </row>
    <row r="274" spans="1:37" x14ac:dyDescent="0.35">
      <c r="A274" s="339" t="s">
        <v>2956</v>
      </c>
      <c r="B274" s="339" t="s">
        <v>33</v>
      </c>
      <c r="C274" s="340">
        <v>1391</v>
      </c>
      <c r="D274" s="1">
        <v>55</v>
      </c>
      <c r="E274" s="1">
        <v>79</v>
      </c>
      <c r="F274" s="1">
        <v>139</v>
      </c>
      <c r="G274" s="1">
        <v>283</v>
      </c>
    </row>
    <row r="275" spans="1:37" x14ac:dyDescent="0.35">
      <c r="A275" s="339" t="s">
        <v>0</v>
      </c>
      <c r="B275" s="339" t="s">
        <v>0</v>
      </c>
      <c r="C275" s="340">
        <v>1391</v>
      </c>
      <c r="D275" s="2">
        <v>1446</v>
      </c>
      <c r="E275" s="2">
        <v>1525</v>
      </c>
      <c r="F275" s="2">
        <v>1664</v>
      </c>
      <c r="G275" s="2">
        <v>1947</v>
      </c>
    </row>
    <row r="276" spans="1:37" x14ac:dyDescent="0.35">
      <c r="A276" s="339" t="s">
        <v>2957</v>
      </c>
      <c r="B276" s="339" t="s">
        <v>33</v>
      </c>
      <c r="C276" s="340">
        <v>1739</v>
      </c>
      <c r="D276" s="1">
        <v>23</v>
      </c>
      <c r="E276" s="1">
        <v>124</v>
      </c>
      <c r="F276" s="1">
        <v>188</v>
      </c>
      <c r="G276" s="1">
        <v>0</v>
      </c>
    </row>
    <row r="277" spans="1:37" x14ac:dyDescent="0.35">
      <c r="A277" s="339" t="s">
        <v>0</v>
      </c>
      <c r="B277" s="339" t="s">
        <v>0</v>
      </c>
      <c r="C277" s="340">
        <v>1739</v>
      </c>
      <c r="D277" s="2">
        <v>1762</v>
      </c>
      <c r="E277" s="2">
        <v>1886</v>
      </c>
      <c r="F277" s="2">
        <v>2074</v>
      </c>
      <c r="G277" s="2">
        <v>2074</v>
      </c>
    </row>
    <row r="278" spans="1:37" x14ac:dyDescent="0.35">
      <c r="A278" s="339" t="s">
        <v>2958</v>
      </c>
      <c r="B278" s="339" t="s">
        <v>33</v>
      </c>
      <c r="C278" s="340">
        <v>1324</v>
      </c>
      <c r="D278" s="1">
        <v>20</v>
      </c>
      <c r="E278" s="1">
        <v>63</v>
      </c>
      <c r="F278" s="1">
        <v>31</v>
      </c>
      <c r="G278" s="1">
        <v>233</v>
      </c>
    </row>
    <row r="279" spans="1:37" x14ac:dyDescent="0.35">
      <c r="A279" s="339" t="s">
        <v>0</v>
      </c>
      <c r="B279" s="339" t="s">
        <v>0</v>
      </c>
      <c r="C279" s="340">
        <v>1324</v>
      </c>
      <c r="D279" s="2">
        <v>1344</v>
      </c>
      <c r="E279" s="2">
        <v>1407</v>
      </c>
      <c r="F279" s="2">
        <v>1438</v>
      </c>
      <c r="G279" s="2">
        <v>1671</v>
      </c>
    </row>
    <row r="280" spans="1:37" x14ac:dyDescent="0.35">
      <c r="A280" s="339" t="s">
        <v>542</v>
      </c>
      <c r="B280" s="339" t="s">
        <v>33</v>
      </c>
      <c r="C280" s="340">
        <v>500</v>
      </c>
      <c r="D280" s="1">
        <v>15</v>
      </c>
      <c r="E280" s="1">
        <v>-515</v>
      </c>
      <c r="F280" s="1">
        <v>0</v>
      </c>
      <c r="G280" s="1">
        <v>0</v>
      </c>
    </row>
    <row r="281" spans="1:37" x14ac:dyDescent="0.35">
      <c r="A281" s="339" t="s">
        <v>0</v>
      </c>
      <c r="B281" s="339" t="s">
        <v>0</v>
      </c>
      <c r="C281" s="340">
        <v>500</v>
      </c>
      <c r="D281" s="2">
        <v>515</v>
      </c>
      <c r="E281" s="2">
        <v>0</v>
      </c>
      <c r="F281" s="2">
        <v>0</v>
      </c>
      <c r="G281" s="2">
        <v>0</v>
      </c>
    </row>
    <row r="282" spans="1:37" x14ac:dyDescent="0.35">
      <c r="A282" s="339" t="s">
        <v>47</v>
      </c>
      <c r="B282" s="339" t="s">
        <v>0</v>
      </c>
      <c r="C282" s="341">
        <v>0</v>
      </c>
      <c r="D282" s="1">
        <f>(D264+D266+D268+D270+D272+D274+D276+D278+D280)*(-1)</f>
        <v>50</v>
      </c>
      <c r="E282" s="1">
        <f t="shared" ref="E282:G282" si="6">(E264+E266+E268+E270+E272+E274+E276+E278+E280)*(-1)</f>
        <v>50</v>
      </c>
      <c r="F282" s="1">
        <f t="shared" si="6"/>
        <v>64</v>
      </c>
      <c r="G282" s="1">
        <f t="shared" si="6"/>
        <v>323</v>
      </c>
    </row>
    <row r="283" spans="1:37" x14ac:dyDescent="0.35">
      <c r="A283" s="339" t="s">
        <v>0</v>
      </c>
      <c r="B283" s="339" t="s">
        <v>0</v>
      </c>
      <c r="C283" s="340">
        <v>0</v>
      </c>
      <c r="D283" s="2">
        <v>50</v>
      </c>
      <c r="E283" s="2">
        <v>100</v>
      </c>
      <c r="F283" s="2">
        <v>164</v>
      </c>
      <c r="G283" s="2">
        <v>487</v>
      </c>
    </row>
    <row r="284" spans="1:37" x14ac:dyDescent="0.35">
      <c r="A284" t="s">
        <v>48</v>
      </c>
      <c r="B284" t="s">
        <v>0</v>
      </c>
      <c r="C284" s="2">
        <v>8230</v>
      </c>
      <c r="D284" s="2">
        <v>8230</v>
      </c>
      <c r="E284" s="2">
        <v>8230</v>
      </c>
      <c r="F284" s="2">
        <v>8230</v>
      </c>
      <c r="G284" s="2">
        <v>8230</v>
      </c>
    </row>
    <row r="287" spans="1:37" x14ac:dyDescent="0.35">
      <c r="B287" t="s">
        <v>2595</v>
      </c>
    </row>
    <row r="288" spans="1:37" x14ac:dyDescent="0.35">
      <c r="A288" t="s">
        <v>2535</v>
      </c>
      <c r="B288" s="2">
        <f>C12+C14+C57+C92+C96+C106+C141+C149+C151+C180+C184+C196+C227+C241+C264</f>
        <v>17461</v>
      </c>
      <c r="AC288" s="238"/>
      <c r="AD288" s="238"/>
      <c r="AE288" s="227"/>
      <c r="AF288" s="238"/>
      <c r="AG288" s="227"/>
      <c r="AH288" s="238"/>
      <c r="AI288" s="238"/>
      <c r="AJ288" s="238"/>
      <c r="AK288" s="227"/>
    </row>
    <row r="289" spans="1:30" x14ac:dyDescent="0.35">
      <c r="A289" t="s">
        <v>2534</v>
      </c>
      <c r="B289" s="2">
        <f>C24+C59+C84+C108+C143+C194+C225+C231+C280</f>
        <v>8069</v>
      </c>
    </row>
    <row r="290" spans="1:30" x14ac:dyDescent="0.35">
      <c r="A290" t="s">
        <v>2536</v>
      </c>
      <c r="B290" s="2">
        <f>C16+C22+C32+C49+C51+C82+C94+C102+C127+C147+C153+C188+C190+C204+C229+C239+C243+C270</f>
        <v>16799</v>
      </c>
    </row>
    <row r="291" spans="1:30" x14ac:dyDescent="0.35">
      <c r="A291" t="s">
        <v>2727</v>
      </c>
      <c r="B291" s="2">
        <f>C55+C131+C202</f>
        <v>1514</v>
      </c>
      <c r="AC291" s="238"/>
      <c r="AD291" s="238"/>
    </row>
    <row r="292" spans="1:30" x14ac:dyDescent="0.35">
      <c r="A292" t="s">
        <v>2574</v>
      </c>
      <c r="B292">
        <v>0</v>
      </c>
    </row>
    <row r="293" spans="1:30" x14ac:dyDescent="0.35">
      <c r="A293" t="s">
        <v>2573</v>
      </c>
      <c r="B293" s="2">
        <f>C18+C65+C182</f>
        <v>320</v>
      </c>
    </row>
    <row r="294" spans="1:30" x14ac:dyDescent="0.35">
      <c r="A294" t="s">
        <v>2575</v>
      </c>
      <c r="B294">
        <v>0</v>
      </c>
    </row>
    <row r="295" spans="1:30" x14ac:dyDescent="0.35">
      <c r="A295" t="s">
        <v>2594</v>
      </c>
      <c r="B295">
        <v>0</v>
      </c>
    </row>
    <row r="296" spans="1:30" x14ac:dyDescent="0.35">
      <c r="A296" t="s">
        <v>2576</v>
      </c>
      <c r="B296" s="2">
        <f>C30+C88+C133+C208+C237+C268</f>
        <v>2251</v>
      </c>
    </row>
    <row r="297" spans="1:30" x14ac:dyDescent="0.35">
      <c r="A297" t="s">
        <v>2590</v>
      </c>
      <c r="B297">
        <v>0</v>
      </c>
    </row>
    <row r="298" spans="1:30" x14ac:dyDescent="0.35">
      <c r="A298" t="s">
        <v>2582</v>
      </c>
      <c r="B298" s="2">
        <f>C10+C53+C139+C186+C247+C272</f>
        <v>7399</v>
      </c>
    </row>
    <row r="299" spans="1:30" x14ac:dyDescent="0.35">
      <c r="A299" t="s">
        <v>2598</v>
      </c>
      <c r="B299">
        <v>0</v>
      </c>
    </row>
    <row r="300" spans="1:30" x14ac:dyDescent="0.35">
      <c r="A300" t="s">
        <v>2584</v>
      </c>
      <c r="B300">
        <v>0</v>
      </c>
    </row>
    <row r="301" spans="1:30" x14ac:dyDescent="0.35">
      <c r="A301" t="s">
        <v>2577</v>
      </c>
      <c r="B301">
        <v>0</v>
      </c>
    </row>
    <row r="302" spans="1:30" x14ac:dyDescent="0.35">
      <c r="A302" t="s">
        <v>2578</v>
      </c>
      <c r="B302">
        <v>0</v>
      </c>
    </row>
    <row r="303" spans="1:30" x14ac:dyDescent="0.35">
      <c r="A303" t="s">
        <v>2581</v>
      </c>
      <c r="B303">
        <v>0</v>
      </c>
    </row>
    <row r="304" spans="1:30" x14ac:dyDescent="0.35">
      <c r="A304" t="s">
        <v>2579</v>
      </c>
      <c r="B304">
        <v>0</v>
      </c>
    </row>
    <row r="305" spans="1:12" x14ac:dyDescent="0.35">
      <c r="A305" t="s">
        <v>2585</v>
      </c>
      <c r="B305">
        <v>0</v>
      </c>
    </row>
    <row r="306" spans="1:12" x14ac:dyDescent="0.35">
      <c r="A306" t="s">
        <v>2591</v>
      </c>
      <c r="B306">
        <v>0</v>
      </c>
    </row>
    <row r="307" spans="1:12" x14ac:dyDescent="0.35">
      <c r="A307" t="s">
        <v>2586</v>
      </c>
      <c r="B307" s="2">
        <f>C26+C61+C104+C200</f>
        <v>1050</v>
      </c>
    </row>
    <row r="308" spans="1:12" x14ac:dyDescent="0.35">
      <c r="A308" t="s">
        <v>2587</v>
      </c>
      <c r="B308">
        <v>0</v>
      </c>
    </row>
    <row r="309" spans="1:12" x14ac:dyDescent="0.35">
      <c r="A309" t="s">
        <v>2580</v>
      </c>
      <c r="B309">
        <v>0</v>
      </c>
    </row>
    <row r="310" spans="1:12" x14ac:dyDescent="0.35">
      <c r="A310" t="s">
        <v>2592</v>
      </c>
      <c r="B310">
        <v>0</v>
      </c>
    </row>
    <row r="311" spans="1:12" x14ac:dyDescent="0.35">
      <c r="A311" t="s">
        <v>2597</v>
      </c>
      <c r="B311">
        <v>0</v>
      </c>
    </row>
    <row r="312" spans="1:12" x14ac:dyDescent="0.35">
      <c r="A312" t="s">
        <v>2588</v>
      </c>
      <c r="B312">
        <v>0</v>
      </c>
    </row>
    <row r="313" spans="1:12" x14ac:dyDescent="0.35">
      <c r="A313" t="s">
        <v>2589</v>
      </c>
      <c r="B313">
        <v>0</v>
      </c>
    </row>
    <row r="314" spans="1:12" x14ac:dyDescent="0.35">
      <c r="A314" t="s">
        <v>2741</v>
      </c>
      <c r="B314" s="2">
        <f>C20+C28+C63+C86+C90+C98+C100+C129+C135+C137+C145+C155+C157+C110+C174+C176+C178+C192+C198+C206+C233+C235+C245+C266+C274+C276+C278</f>
        <v>21852</v>
      </c>
    </row>
    <row r="317" spans="1:12" x14ac:dyDescent="0.35">
      <c r="A317" s="2"/>
      <c r="B317" s="2"/>
      <c r="C317" s="2"/>
      <c r="D317" s="2"/>
      <c r="E317" s="2"/>
      <c r="F317" s="2"/>
      <c r="G317" s="2"/>
      <c r="H317" s="239" t="s">
        <v>2648</v>
      </c>
      <c r="I317" s="2"/>
      <c r="J317" s="2"/>
      <c r="K317" s="2"/>
      <c r="L317" s="239" t="s">
        <v>2649</v>
      </c>
    </row>
    <row r="318" spans="1:12" x14ac:dyDescent="0.35">
      <c r="D318" s="240" t="s">
        <v>2529</v>
      </c>
      <c r="E318" s="240" t="s">
        <v>2650</v>
      </c>
      <c r="F318" s="240" t="s">
        <v>2651</v>
      </c>
      <c r="G318" s="240" t="s">
        <v>2650</v>
      </c>
      <c r="H318" s="240" t="s">
        <v>2652</v>
      </c>
      <c r="I318" s="240" t="s">
        <v>2653</v>
      </c>
      <c r="J318" s="240" t="s">
        <v>2649</v>
      </c>
      <c r="K318" s="240" t="s">
        <v>2654</v>
      </c>
      <c r="L318" s="240" t="s">
        <v>2652</v>
      </c>
    </row>
    <row r="319" spans="1:12" x14ac:dyDescent="0.35">
      <c r="D319" s="240" t="s">
        <v>2655</v>
      </c>
      <c r="E319" s="240" t="s">
        <v>2655</v>
      </c>
      <c r="F319" s="240" t="s">
        <v>2652</v>
      </c>
      <c r="G319" s="240" t="s">
        <v>2656</v>
      </c>
      <c r="H319" s="240" t="s">
        <v>2656</v>
      </c>
      <c r="I319" s="240" t="s">
        <v>2655</v>
      </c>
      <c r="J319" s="240" t="s">
        <v>2652</v>
      </c>
      <c r="K319" s="240" t="s">
        <v>2656</v>
      </c>
      <c r="L319" s="240" t="s">
        <v>2656</v>
      </c>
    </row>
    <row r="320" spans="1:12" x14ac:dyDescent="0.35">
      <c r="A320" s="238">
        <f>SUMIFS($C$10:$C$284, $X$10:$X$284, B320)</f>
        <v>0</v>
      </c>
      <c r="B320" t="s">
        <v>2657</v>
      </c>
      <c r="C320" t="s">
        <v>2535</v>
      </c>
      <c r="D320" s="241">
        <f>E320+I320</f>
        <v>0</v>
      </c>
      <c r="E320" s="238">
        <f>COUNTIFS($X$10:$X$283, B320,$B$10:$B$283,"F")</f>
        <v>0</v>
      </c>
      <c r="F320" s="242">
        <f t="shared" ref="F320:F346" si="7">IFERROR(E320/D320,0)</f>
        <v>0</v>
      </c>
      <c r="G320">
        <f t="shared" ref="G320:G346" si="8">COUNTIFS($X$10:$X$283, B320,$B$10:$B$283,"F",$Z$10:$Z$283,"Elected")</f>
        <v>0</v>
      </c>
      <c r="H320" s="243">
        <f>IFERROR(G320/D320,0)</f>
        <v>0</v>
      </c>
      <c r="I320" s="244">
        <f>COUNTIFS($X$10:$X$283, B320,$B$10:$B$283,"M")</f>
        <v>0</v>
      </c>
      <c r="J320" s="242">
        <f>IFERROR(I320/D320,0)</f>
        <v>0</v>
      </c>
      <c r="K320">
        <f t="shared" ref="K320:K346" si="9">COUNTIFS($X$10:$X$283, B320,$B$10:$B$283,"M",$Z$10:$Z$283,"Elected")</f>
        <v>0</v>
      </c>
      <c r="L320" s="242">
        <f>IFERROR(K320/D320,0)</f>
        <v>0</v>
      </c>
    </row>
    <row r="321" spans="1:12" x14ac:dyDescent="0.35">
      <c r="A321" s="238">
        <f t="shared" ref="A321:A345" si="10">SUMIFS($C$10:$C$284, $X$10:$X$284, B321)</f>
        <v>0</v>
      </c>
      <c r="B321" t="s">
        <v>2658</v>
      </c>
      <c r="C321" t="s">
        <v>2534</v>
      </c>
      <c r="D321" s="241">
        <f t="shared" ref="D321:D346" si="11">E321+I321</f>
        <v>0</v>
      </c>
      <c r="E321" s="238">
        <f t="shared" ref="E321:E346" si="12">COUNTIFS($X$10:$X$283, B321,$B$10:$B$283,"F")</f>
        <v>0</v>
      </c>
      <c r="F321" s="242">
        <f t="shared" si="7"/>
        <v>0</v>
      </c>
      <c r="G321">
        <f t="shared" si="8"/>
        <v>0</v>
      </c>
      <c r="H321" s="243">
        <f t="shared" ref="H321:H346" si="13">IFERROR(G321/D321,0)</f>
        <v>0</v>
      </c>
      <c r="I321" s="244">
        <f t="shared" ref="I321:I346" si="14">COUNTIFS($X$10:$X$283, B321,$B$10:$B$283,"M")</f>
        <v>0</v>
      </c>
      <c r="J321" s="242">
        <f t="shared" ref="J321:J346" si="15">IFERROR(I321/D321,0)</f>
        <v>0</v>
      </c>
      <c r="K321">
        <f t="shared" si="9"/>
        <v>0</v>
      </c>
      <c r="L321" s="242">
        <f t="shared" ref="L321:L346" si="16">IFERROR(K321/D321,0)</f>
        <v>0</v>
      </c>
    </row>
    <row r="322" spans="1:12" x14ac:dyDescent="0.35">
      <c r="A322" s="238">
        <f t="shared" si="10"/>
        <v>0</v>
      </c>
      <c r="B322" t="s">
        <v>2659</v>
      </c>
      <c r="C322" t="s">
        <v>2536</v>
      </c>
      <c r="D322" s="241">
        <f t="shared" si="11"/>
        <v>0</v>
      </c>
      <c r="E322" s="238">
        <f t="shared" si="12"/>
        <v>0</v>
      </c>
      <c r="F322" s="242">
        <f t="shared" si="7"/>
        <v>0</v>
      </c>
      <c r="G322">
        <f t="shared" si="8"/>
        <v>0</v>
      </c>
      <c r="H322" s="243">
        <f t="shared" si="13"/>
        <v>0</v>
      </c>
      <c r="I322" s="244">
        <f t="shared" si="14"/>
        <v>0</v>
      </c>
      <c r="J322" s="242">
        <f t="shared" si="15"/>
        <v>0</v>
      </c>
      <c r="K322">
        <f t="shared" si="9"/>
        <v>0</v>
      </c>
      <c r="L322" s="242">
        <f t="shared" si="16"/>
        <v>0</v>
      </c>
    </row>
    <row r="323" spans="1:12" x14ac:dyDescent="0.35">
      <c r="A323" s="238">
        <f>SUMIFS($C$10:$C$284, $X$10:$X$284, B323)</f>
        <v>0</v>
      </c>
      <c r="B323" t="s">
        <v>2661</v>
      </c>
      <c r="C323" t="s">
        <v>2727</v>
      </c>
      <c r="D323" s="241">
        <f t="shared" si="11"/>
        <v>0</v>
      </c>
      <c r="E323" s="238">
        <f t="shared" si="12"/>
        <v>0</v>
      </c>
      <c r="F323" s="242">
        <f t="shared" si="7"/>
        <v>0</v>
      </c>
      <c r="G323">
        <f t="shared" si="8"/>
        <v>0</v>
      </c>
      <c r="H323" s="243">
        <f t="shared" si="13"/>
        <v>0</v>
      </c>
      <c r="I323" s="244">
        <f t="shared" si="14"/>
        <v>0</v>
      </c>
      <c r="J323" s="242">
        <f t="shared" si="15"/>
        <v>0</v>
      </c>
      <c r="K323">
        <f t="shared" si="9"/>
        <v>0</v>
      </c>
      <c r="L323" s="242">
        <f t="shared" si="16"/>
        <v>0</v>
      </c>
    </row>
    <row r="324" spans="1:12" x14ac:dyDescent="0.35">
      <c r="A324" s="238">
        <f t="shared" si="10"/>
        <v>0</v>
      </c>
      <c r="B324" t="s">
        <v>2663</v>
      </c>
      <c r="C324" t="s">
        <v>2574</v>
      </c>
      <c r="D324" s="241">
        <f t="shared" si="11"/>
        <v>0</v>
      </c>
      <c r="E324" s="238">
        <f t="shared" si="12"/>
        <v>0</v>
      </c>
      <c r="F324" s="242">
        <f t="shared" si="7"/>
        <v>0</v>
      </c>
      <c r="G324">
        <f t="shared" si="8"/>
        <v>0</v>
      </c>
      <c r="H324" s="243">
        <f t="shared" si="13"/>
        <v>0</v>
      </c>
      <c r="I324" s="244">
        <f t="shared" si="14"/>
        <v>0</v>
      </c>
      <c r="J324" s="242">
        <f t="shared" si="15"/>
        <v>0</v>
      </c>
      <c r="K324">
        <f t="shared" si="9"/>
        <v>0</v>
      </c>
      <c r="L324" s="242">
        <f t="shared" si="16"/>
        <v>0</v>
      </c>
    </row>
    <row r="325" spans="1:12" x14ac:dyDescent="0.35">
      <c r="A325" s="238">
        <f t="shared" si="10"/>
        <v>0</v>
      </c>
      <c r="B325" t="s">
        <v>2689</v>
      </c>
      <c r="C325" t="s">
        <v>2573</v>
      </c>
      <c r="D325" s="241">
        <f t="shared" si="11"/>
        <v>0</v>
      </c>
      <c r="E325" s="238">
        <f t="shared" si="12"/>
        <v>0</v>
      </c>
      <c r="F325" s="242">
        <f t="shared" si="7"/>
        <v>0</v>
      </c>
      <c r="G325">
        <f t="shared" si="8"/>
        <v>0</v>
      </c>
      <c r="H325" s="243">
        <f t="shared" si="13"/>
        <v>0</v>
      </c>
      <c r="I325" s="244">
        <f t="shared" si="14"/>
        <v>0</v>
      </c>
      <c r="J325" s="242">
        <f t="shared" si="15"/>
        <v>0</v>
      </c>
      <c r="K325">
        <f t="shared" si="9"/>
        <v>0</v>
      </c>
      <c r="L325" s="242">
        <f t="shared" si="16"/>
        <v>0</v>
      </c>
    </row>
    <row r="326" spans="1:12" x14ac:dyDescent="0.35">
      <c r="A326" s="238">
        <f t="shared" si="10"/>
        <v>0</v>
      </c>
      <c r="B326" t="s">
        <v>2662</v>
      </c>
      <c r="C326" t="s">
        <v>2575</v>
      </c>
      <c r="D326" s="241">
        <f t="shared" si="11"/>
        <v>0</v>
      </c>
      <c r="E326" s="238">
        <f t="shared" si="12"/>
        <v>0</v>
      </c>
      <c r="F326" s="242">
        <f t="shared" si="7"/>
        <v>0</v>
      </c>
      <c r="G326">
        <f t="shared" si="8"/>
        <v>0</v>
      </c>
      <c r="H326" s="243">
        <f t="shared" si="13"/>
        <v>0</v>
      </c>
      <c r="I326" s="244">
        <f t="shared" si="14"/>
        <v>0</v>
      </c>
      <c r="J326" s="242">
        <f t="shared" si="15"/>
        <v>0</v>
      </c>
      <c r="K326">
        <f t="shared" si="9"/>
        <v>0</v>
      </c>
      <c r="L326" s="242">
        <f t="shared" si="16"/>
        <v>0</v>
      </c>
    </row>
    <row r="327" spans="1:12" x14ac:dyDescent="0.35">
      <c r="A327" s="238">
        <f t="shared" si="10"/>
        <v>0</v>
      </c>
      <c r="B327" t="s">
        <v>2660</v>
      </c>
      <c r="C327" t="s">
        <v>2594</v>
      </c>
      <c r="D327" s="241">
        <f t="shared" si="11"/>
        <v>0</v>
      </c>
      <c r="E327" s="238">
        <f t="shared" si="12"/>
        <v>0</v>
      </c>
      <c r="F327" s="242">
        <f t="shared" si="7"/>
        <v>0</v>
      </c>
      <c r="G327">
        <f t="shared" si="8"/>
        <v>0</v>
      </c>
      <c r="H327" s="243">
        <f t="shared" si="13"/>
        <v>0</v>
      </c>
      <c r="I327" s="244">
        <f t="shared" si="14"/>
        <v>0</v>
      </c>
      <c r="J327" s="242">
        <f t="shared" si="15"/>
        <v>0</v>
      </c>
      <c r="K327">
        <f t="shared" si="9"/>
        <v>0</v>
      </c>
      <c r="L327" s="242">
        <f t="shared" si="16"/>
        <v>0</v>
      </c>
    </row>
    <row r="328" spans="1:12" x14ac:dyDescent="0.35">
      <c r="A328" s="238">
        <f t="shared" si="10"/>
        <v>0</v>
      </c>
      <c r="B328" t="s">
        <v>2688</v>
      </c>
      <c r="C328" t="s">
        <v>2576</v>
      </c>
      <c r="D328" s="241">
        <f t="shared" si="11"/>
        <v>0</v>
      </c>
      <c r="E328" s="238">
        <f t="shared" si="12"/>
        <v>0</v>
      </c>
      <c r="F328" s="242">
        <f t="shared" si="7"/>
        <v>0</v>
      </c>
      <c r="G328">
        <f t="shared" si="8"/>
        <v>0</v>
      </c>
      <c r="H328" s="243">
        <f t="shared" si="13"/>
        <v>0</v>
      </c>
      <c r="I328" s="244">
        <f t="shared" si="14"/>
        <v>0</v>
      </c>
      <c r="J328" s="242">
        <f t="shared" si="15"/>
        <v>0</v>
      </c>
      <c r="K328">
        <f t="shared" si="9"/>
        <v>0</v>
      </c>
      <c r="L328" s="242">
        <f t="shared" si="16"/>
        <v>0</v>
      </c>
    </row>
    <row r="329" spans="1:12" x14ac:dyDescent="0.35">
      <c r="A329" s="238">
        <f t="shared" si="10"/>
        <v>0</v>
      </c>
      <c r="C329" t="s">
        <v>2590</v>
      </c>
      <c r="D329" s="241">
        <f t="shared" si="11"/>
        <v>0</v>
      </c>
      <c r="E329" s="238">
        <f t="shared" si="12"/>
        <v>0</v>
      </c>
      <c r="F329" s="242">
        <f t="shared" si="7"/>
        <v>0</v>
      </c>
      <c r="G329">
        <f t="shared" si="8"/>
        <v>0</v>
      </c>
      <c r="H329" s="243">
        <f t="shared" si="13"/>
        <v>0</v>
      </c>
      <c r="I329" s="244">
        <f t="shared" si="14"/>
        <v>0</v>
      </c>
      <c r="J329" s="242">
        <f t="shared" si="15"/>
        <v>0</v>
      </c>
      <c r="K329">
        <f t="shared" si="9"/>
        <v>0</v>
      </c>
      <c r="L329" s="242">
        <f t="shared" si="16"/>
        <v>0</v>
      </c>
    </row>
    <row r="330" spans="1:12" x14ac:dyDescent="0.35">
      <c r="A330" s="238">
        <f t="shared" si="10"/>
        <v>0</v>
      </c>
      <c r="B330" t="s">
        <v>2671</v>
      </c>
      <c r="C330" t="s">
        <v>2582</v>
      </c>
      <c r="D330" s="241">
        <f t="shared" si="11"/>
        <v>0</v>
      </c>
      <c r="E330" s="238">
        <f t="shared" si="12"/>
        <v>0</v>
      </c>
      <c r="F330" s="242">
        <f t="shared" si="7"/>
        <v>0</v>
      </c>
      <c r="G330">
        <f t="shared" si="8"/>
        <v>0</v>
      </c>
      <c r="H330" s="243">
        <f t="shared" si="13"/>
        <v>0</v>
      </c>
      <c r="I330" s="244">
        <f t="shared" si="14"/>
        <v>0</v>
      </c>
      <c r="J330" s="242">
        <f t="shared" si="15"/>
        <v>0</v>
      </c>
      <c r="K330">
        <f t="shared" si="9"/>
        <v>0</v>
      </c>
      <c r="L330" s="242">
        <f t="shared" si="16"/>
        <v>0</v>
      </c>
    </row>
    <row r="331" spans="1:12" x14ac:dyDescent="0.35">
      <c r="A331" s="238">
        <f t="shared" si="10"/>
        <v>0</v>
      </c>
      <c r="B331" t="s">
        <v>2665</v>
      </c>
      <c r="C331" t="s">
        <v>2598</v>
      </c>
      <c r="D331" s="241">
        <f t="shared" si="11"/>
        <v>0</v>
      </c>
      <c r="E331" s="238">
        <f t="shared" si="12"/>
        <v>0</v>
      </c>
      <c r="F331" s="242">
        <f t="shared" si="7"/>
        <v>0</v>
      </c>
      <c r="G331">
        <f t="shared" si="8"/>
        <v>0</v>
      </c>
      <c r="H331" s="243">
        <f t="shared" si="13"/>
        <v>0</v>
      </c>
      <c r="I331" s="244">
        <f t="shared" si="14"/>
        <v>0</v>
      </c>
      <c r="J331" s="242">
        <f t="shared" si="15"/>
        <v>0</v>
      </c>
      <c r="K331">
        <f t="shared" si="9"/>
        <v>0</v>
      </c>
      <c r="L331" s="242">
        <f t="shared" si="16"/>
        <v>0</v>
      </c>
    </row>
    <row r="332" spans="1:12" x14ac:dyDescent="0.35">
      <c r="A332" s="238">
        <f t="shared" si="10"/>
        <v>0</v>
      </c>
      <c r="B332" t="s">
        <v>2666</v>
      </c>
      <c r="C332" t="s">
        <v>2584</v>
      </c>
      <c r="D332" s="241">
        <f t="shared" si="11"/>
        <v>0</v>
      </c>
      <c r="E332" s="238">
        <f t="shared" si="12"/>
        <v>0</v>
      </c>
      <c r="F332" s="242">
        <f t="shared" si="7"/>
        <v>0</v>
      </c>
      <c r="G332">
        <f t="shared" si="8"/>
        <v>0</v>
      </c>
      <c r="H332" s="243">
        <f t="shared" si="13"/>
        <v>0</v>
      </c>
      <c r="I332" s="244">
        <f t="shared" si="14"/>
        <v>0</v>
      </c>
      <c r="J332" s="242">
        <f t="shared" si="15"/>
        <v>0</v>
      </c>
      <c r="K332">
        <f t="shared" si="9"/>
        <v>0</v>
      </c>
      <c r="L332" s="242">
        <f t="shared" si="16"/>
        <v>0</v>
      </c>
    </row>
    <row r="333" spans="1:12" x14ac:dyDescent="0.35">
      <c r="A333" s="238">
        <f t="shared" si="10"/>
        <v>0</v>
      </c>
      <c r="B333" t="s">
        <v>2667</v>
      </c>
      <c r="C333" t="s">
        <v>2577</v>
      </c>
      <c r="D333" s="241">
        <f t="shared" si="11"/>
        <v>0</v>
      </c>
      <c r="E333" s="238">
        <f t="shared" si="12"/>
        <v>0</v>
      </c>
      <c r="F333" s="242">
        <f t="shared" si="7"/>
        <v>0</v>
      </c>
      <c r="G333">
        <f t="shared" si="8"/>
        <v>0</v>
      </c>
      <c r="H333" s="243">
        <f t="shared" si="13"/>
        <v>0</v>
      </c>
      <c r="I333" s="244">
        <f t="shared" si="14"/>
        <v>0</v>
      </c>
      <c r="J333" s="242">
        <f t="shared" si="15"/>
        <v>0</v>
      </c>
      <c r="K333">
        <f t="shared" si="9"/>
        <v>0</v>
      </c>
      <c r="L333" s="242">
        <f t="shared" si="16"/>
        <v>0</v>
      </c>
    </row>
    <row r="334" spans="1:12" x14ac:dyDescent="0.35">
      <c r="A334" s="238">
        <f t="shared" si="10"/>
        <v>0</v>
      </c>
      <c r="B334" t="s">
        <v>2670</v>
      </c>
      <c r="C334" t="s">
        <v>2578</v>
      </c>
      <c r="D334" s="241">
        <f t="shared" si="11"/>
        <v>0</v>
      </c>
      <c r="E334" s="238">
        <f t="shared" si="12"/>
        <v>0</v>
      </c>
      <c r="F334" s="242">
        <f t="shared" si="7"/>
        <v>0</v>
      </c>
      <c r="G334">
        <f t="shared" si="8"/>
        <v>0</v>
      </c>
      <c r="H334" s="243">
        <f t="shared" si="13"/>
        <v>0</v>
      </c>
      <c r="I334" s="244">
        <f t="shared" si="14"/>
        <v>0</v>
      </c>
      <c r="J334" s="242">
        <f t="shared" si="15"/>
        <v>0</v>
      </c>
      <c r="K334">
        <f t="shared" si="9"/>
        <v>0</v>
      </c>
      <c r="L334" s="242">
        <f t="shared" si="16"/>
        <v>0</v>
      </c>
    </row>
    <row r="335" spans="1:12" x14ac:dyDescent="0.35">
      <c r="A335" s="238">
        <f t="shared" si="10"/>
        <v>0</v>
      </c>
      <c r="C335" t="s">
        <v>2581</v>
      </c>
      <c r="D335" s="241">
        <f t="shared" si="11"/>
        <v>0</v>
      </c>
      <c r="E335" s="238">
        <f t="shared" si="12"/>
        <v>0</v>
      </c>
      <c r="F335" s="242">
        <f t="shared" si="7"/>
        <v>0</v>
      </c>
      <c r="G335">
        <f t="shared" si="8"/>
        <v>0</v>
      </c>
      <c r="H335" s="243">
        <f t="shared" si="13"/>
        <v>0</v>
      </c>
      <c r="I335" s="244">
        <f t="shared" si="14"/>
        <v>0</v>
      </c>
      <c r="J335" s="242">
        <f t="shared" si="15"/>
        <v>0</v>
      </c>
      <c r="K335">
        <f t="shared" si="9"/>
        <v>0</v>
      </c>
      <c r="L335" s="242">
        <f t="shared" si="16"/>
        <v>0</v>
      </c>
    </row>
    <row r="336" spans="1:12" x14ac:dyDescent="0.35">
      <c r="A336" s="238">
        <f t="shared" si="10"/>
        <v>0</v>
      </c>
      <c r="C336" t="s">
        <v>2579</v>
      </c>
      <c r="D336" s="241">
        <f t="shared" si="11"/>
        <v>0</v>
      </c>
      <c r="E336" s="238">
        <f t="shared" si="12"/>
        <v>0</v>
      </c>
      <c r="F336" s="242">
        <f t="shared" si="7"/>
        <v>0</v>
      </c>
      <c r="G336">
        <f t="shared" si="8"/>
        <v>0</v>
      </c>
      <c r="H336" s="243">
        <f t="shared" si="13"/>
        <v>0</v>
      </c>
      <c r="I336" s="244">
        <f t="shared" si="14"/>
        <v>0</v>
      </c>
      <c r="J336" s="242">
        <f t="shared" si="15"/>
        <v>0</v>
      </c>
      <c r="K336">
        <f t="shared" si="9"/>
        <v>0</v>
      </c>
      <c r="L336" s="242">
        <f t="shared" si="16"/>
        <v>0</v>
      </c>
    </row>
    <row r="337" spans="1:12" x14ac:dyDescent="0.35">
      <c r="A337" s="238">
        <f t="shared" si="10"/>
        <v>0</v>
      </c>
      <c r="B337" t="s">
        <v>2690</v>
      </c>
      <c r="C337" t="s">
        <v>2585</v>
      </c>
      <c r="D337" s="241">
        <f t="shared" si="11"/>
        <v>0</v>
      </c>
      <c r="E337" s="238">
        <f t="shared" si="12"/>
        <v>0</v>
      </c>
      <c r="F337" s="242">
        <f t="shared" si="7"/>
        <v>0</v>
      </c>
      <c r="G337">
        <f t="shared" si="8"/>
        <v>0</v>
      </c>
      <c r="H337" s="243">
        <f t="shared" si="13"/>
        <v>0</v>
      </c>
      <c r="I337" s="244">
        <f t="shared" si="14"/>
        <v>0</v>
      </c>
      <c r="J337" s="242">
        <f t="shared" si="15"/>
        <v>0</v>
      </c>
      <c r="K337">
        <f t="shared" si="9"/>
        <v>0</v>
      </c>
      <c r="L337" s="242">
        <f t="shared" si="16"/>
        <v>0</v>
      </c>
    </row>
    <row r="338" spans="1:12" x14ac:dyDescent="0.35">
      <c r="A338" s="238">
        <f t="shared" si="10"/>
        <v>0</v>
      </c>
      <c r="C338" t="s">
        <v>2591</v>
      </c>
      <c r="D338" s="241">
        <f t="shared" si="11"/>
        <v>0</v>
      </c>
      <c r="E338" s="238">
        <f t="shared" si="12"/>
        <v>0</v>
      </c>
      <c r="F338" s="242">
        <f t="shared" si="7"/>
        <v>0</v>
      </c>
      <c r="G338">
        <f t="shared" si="8"/>
        <v>0</v>
      </c>
      <c r="H338" s="243">
        <f t="shared" si="13"/>
        <v>0</v>
      </c>
      <c r="I338" s="244">
        <f t="shared" si="14"/>
        <v>0</v>
      </c>
      <c r="J338" s="242">
        <f t="shared" si="15"/>
        <v>0</v>
      </c>
      <c r="K338">
        <f t="shared" si="9"/>
        <v>0</v>
      </c>
      <c r="L338" s="242">
        <f t="shared" si="16"/>
        <v>0</v>
      </c>
    </row>
    <row r="339" spans="1:12" x14ac:dyDescent="0.35">
      <c r="A339" s="238">
        <f t="shared" si="10"/>
        <v>0</v>
      </c>
      <c r="B339" t="s">
        <v>2664</v>
      </c>
      <c r="C339" t="s">
        <v>2586</v>
      </c>
      <c r="D339" s="241">
        <f t="shared" si="11"/>
        <v>0</v>
      </c>
      <c r="E339" s="238">
        <f t="shared" si="12"/>
        <v>0</v>
      </c>
      <c r="F339" s="242">
        <f t="shared" si="7"/>
        <v>0</v>
      </c>
      <c r="G339">
        <f t="shared" si="8"/>
        <v>0</v>
      </c>
      <c r="H339" s="243">
        <f t="shared" si="13"/>
        <v>0</v>
      </c>
      <c r="I339" s="244">
        <f t="shared" si="14"/>
        <v>0</v>
      </c>
      <c r="J339" s="242">
        <f t="shared" si="15"/>
        <v>0</v>
      </c>
      <c r="K339">
        <f t="shared" si="9"/>
        <v>0</v>
      </c>
      <c r="L339" s="242">
        <f t="shared" si="16"/>
        <v>0</v>
      </c>
    </row>
    <row r="340" spans="1:12" x14ac:dyDescent="0.35">
      <c r="A340" s="238">
        <f t="shared" si="10"/>
        <v>0</v>
      </c>
      <c r="B340" t="s">
        <v>2669</v>
      </c>
      <c r="C340" t="s">
        <v>2587</v>
      </c>
      <c r="D340" s="241">
        <f>E340+I340</f>
        <v>0</v>
      </c>
      <c r="E340" s="238">
        <f t="shared" si="12"/>
        <v>0</v>
      </c>
      <c r="F340" s="242">
        <f t="shared" si="7"/>
        <v>0</v>
      </c>
      <c r="G340">
        <f t="shared" si="8"/>
        <v>0</v>
      </c>
      <c r="H340" s="243">
        <f t="shared" si="13"/>
        <v>0</v>
      </c>
      <c r="I340" s="244">
        <f t="shared" si="14"/>
        <v>0</v>
      </c>
      <c r="J340" s="242">
        <f t="shared" si="15"/>
        <v>0</v>
      </c>
      <c r="K340">
        <f t="shared" si="9"/>
        <v>0</v>
      </c>
      <c r="L340" s="242">
        <f t="shared" si="16"/>
        <v>0</v>
      </c>
    </row>
    <row r="341" spans="1:12" x14ac:dyDescent="0.35">
      <c r="A341" s="238">
        <f t="shared" si="10"/>
        <v>0</v>
      </c>
      <c r="B341" t="s">
        <v>2928</v>
      </c>
      <c r="C341" t="s">
        <v>2580</v>
      </c>
      <c r="D341" s="241">
        <f t="shared" si="11"/>
        <v>0</v>
      </c>
      <c r="E341" s="238">
        <f t="shared" si="12"/>
        <v>0</v>
      </c>
      <c r="F341" s="242">
        <f t="shared" si="7"/>
        <v>0</v>
      </c>
      <c r="G341">
        <f t="shared" si="8"/>
        <v>0</v>
      </c>
      <c r="H341" s="243">
        <f t="shared" si="13"/>
        <v>0</v>
      </c>
      <c r="I341" s="244">
        <f t="shared" si="14"/>
        <v>0</v>
      </c>
      <c r="J341" s="242">
        <f t="shared" si="15"/>
        <v>0</v>
      </c>
      <c r="K341">
        <f t="shared" si="9"/>
        <v>0</v>
      </c>
      <c r="L341" s="242">
        <f t="shared" si="16"/>
        <v>0</v>
      </c>
    </row>
    <row r="342" spans="1:12" x14ac:dyDescent="0.35">
      <c r="A342" s="238">
        <f t="shared" si="10"/>
        <v>0</v>
      </c>
      <c r="C342" t="s">
        <v>2592</v>
      </c>
      <c r="D342" s="241">
        <f t="shared" si="11"/>
        <v>0</v>
      </c>
      <c r="E342" s="238">
        <f t="shared" si="12"/>
        <v>0</v>
      </c>
      <c r="F342" s="242">
        <f t="shared" si="7"/>
        <v>0</v>
      </c>
      <c r="G342">
        <f t="shared" si="8"/>
        <v>0</v>
      </c>
      <c r="H342" s="243">
        <f t="shared" si="13"/>
        <v>0</v>
      </c>
      <c r="I342" s="244">
        <f t="shared" si="14"/>
        <v>0</v>
      </c>
      <c r="J342" s="242">
        <f t="shared" si="15"/>
        <v>0</v>
      </c>
      <c r="K342">
        <f t="shared" si="9"/>
        <v>0</v>
      </c>
      <c r="L342" s="242">
        <f t="shared" si="16"/>
        <v>0</v>
      </c>
    </row>
    <row r="343" spans="1:12" x14ac:dyDescent="0.35">
      <c r="A343" s="238">
        <f t="shared" si="10"/>
        <v>0</v>
      </c>
      <c r="B343" t="s">
        <v>2807</v>
      </c>
      <c r="C343" t="s">
        <v>2597</v>
      </c>
      <c r="D343" s="241">
        <f t="shared" si="11"/>
        <v>0</v>
      </c>
      <c r="E343" s="238">
        <f t="shared" si="12"/>
        <v>0</v>
      </c>
      <c r="F343" s="242">
        <f t="shared" si="7"/>
        <v>0</v>
      </c>
      <c r="G343">
        <f t="shared" si="8"/>
        <v>0</v>
      </c>
      <c r="H343" s="243">
        <f t="shared" si="13"/>
        <v>0</v>
      </c>
      <c r="I343" s="244">
        <f t="shared" si="14"/>
        <v>0</v>
      </c>
      <c r="J343" s="242">
        <f t="shared" si="15"/>
        <v>0</v>
      </c>
      <c r="K343">
        <f t="shared" si="9"/>
        <v>0</v>
      </c>
      <c r="L343" s="242">
        <f t="shared" si="16"/>
        <v>0</v>
      </c>
    </row>
    <row r="344" spans="1:12" x14ac:dyDescent="0.35">
      <c r="A344" s="238">
        <f t="shared" si="10"/>
        <v>0</v>
      </c>
      <c r="B344" t="s">
        <v>2668</v>
      </c>
      <c r="C344" t="s">
        <v>2588</v>
      </c>
      <c r="D344" s="241">
        <f t="shared" si="11"/>
        <v>0</v>
      </c>
      <c r="E344" s="238">
        <f t="shared" si="12"/>
        <v>0</v>
      </c>
      <c r="F344" s="242">
        <f t="shared" si="7"/>
        <v>0</v>
      </c>
      <c r="G344">
        <f t="shared" si="8"/>
        <v>0</v>
      </c>
      <c r="H344" s="243">
        <f t="shared" si="13"/>
        <v>0</v>
      </c>
      <c r="I344" s="244">
        <f t="shared" si="14"/>
        <v>0</v>
      </c>
      <c r="J344" s="242">
        <f t="shared" si="15"/>
        <v>0</v>
      </c>
      <c r="K344">
        <f t="shared" si="9"/>
        <v>0</v>
      </c>
      <c r="L344" s="242">
        <f t="shared" si="16"/>
        <v>0</v>
      </c>
    </row>
    <row r="345" spans="1:12" x14ac:dyDescent="0.35">
      <c r="A345" s="238">
        <f t="shared" si="10"/>
        <v>0</v>
      </c>
      <c r="B345" t="s">
        <v>2692</v>
      </c>
      <c r="C345" t="s">
        <v>2589</v>
      </c>
      <c r="D345" s="241">
        <f t="shared" si="11"/>
        <v>0</v>
      </c>
      <c r="E345" s="238">
        <f t="shared" si="12"/>
        <v>0</v>
      </c>
      <c r="F345" s="242">
        <f t="shared" si="7"/>
        <v>0</v>
      </c>
      <c r="G345">
        <f t="shared" si="8"/>
        <v>0</v>
      </c>
      <c r="H345" s="243">
        <f t="shared" si="13"/>
        <v>0</v>
      </c>
      <c r="I345" s="244">
        <f t="shared" si="14"/>
        <v>0</v>
      </c>
      <c r="J345" s="242">
        <f t="shared" si="15"/>
        <v>0</v>
      </c>
      <c r="K345">
        <f t="shared" si="9"/>
        <v>0</v>
      </c>
      <c r="L345" s="242">
        <f t="shared" si="16"/>
        <v>0</v>
      </c>
    </row>
    <row r="346" spans="1:12" x14ac:dyDescent="0.35">
      <c r="A346" s="238">
        <f>SUMIFS($C$10:$C$284, $X$10:$X$284, B346)</f>
        <v>0</v>
      </c>
      <c r="B346" t="s">
        <v>2672</v>
      </c>
      <c r="C346" t="s">
        <v>2530</v>
      </c>
      <c r="D346" s="241">
        <f t="shared" si="11"/>
        <v>0</v>
      </c>
      <c r="E346" s="238">
        <f t="shared" si="12"/>
        <v>0</v>
      </c>
      <c r="F346" s="242">
        <f t="shared" si="7"/>
        <v>0</v>
      </c>
      <c r="G346">
        <f t="shared" si="8"/>
        <v>0</v>
      </c>
      <c r="H346" s="243">
        <f t="shared" si="13"/>
        <v>0</v>
      </c>
      <c r="I346" s="244">
        <f t="shared" si="14"/>
        <v>0</v>
      </c>
      <c r="J346" s="242">
        <f t="shared" si="15"/>
        <v>0</v>
      </c>
      <c r="K346">
        <f t="shared" si="9"/>
        <v>0</v>
      </c>
      <c r="L346" s="242">
        <f t="shared" si="16"/>
        <v>0</v>
      </c>
    </row>
    <row r="347" spans="1:12" x14ac:dyDescent="0.35">
      <c r="A347" s="238">
        <f>SUM(A320:A346)</f>
        <v>0</v>
      </c>
      <c r="B347" s="238"/>
      <c r="D347" s="241">
        <f>SUM(D320:D346)</f>
        <v>0</v>
      </c>
      <c r="E347" s="238">
        <f>SUM(E320:E346)</f>
        <v>0</v>
      </c>
      <c r="G347">
        <f>SUM(G320:G346)</f>
        <v>0</v>
      </c>
      <c r="I347" s="244">
        <f>SUM(I320:I346)</f>
        <v>0</v>
      </c>
      <c r="K347">
        <f>SUM(K320:K346)</f>
        <v>0</v>
      </c>
    </row>
    <row r="348" spans="1:12" ht="15" thickBot="1" x14ac:dyDescent="0.4"/>
    <row r="349" spans="1:12" x14ac:dyDescent="0.35">
      <c r="C349" s="245" t="s">
        <v>2673</v>
      </c>
      <c r="D349" s="246"/>
      <c r="E349" s="247">
        <f>E347+I347</f>
        <v>0</v>
      </c>
      <c r="F349" s="246" t="s">
        <v>2674</v>
      </c>
      <c r="G349" s="248"/>
      <c r="H349" s="248"/>
      <c r="I349" s="245" t="s">
        <v>2675</v>
      </c>
      <c r="J349" s="246" t="s">
        <v>2676</v>
      </c>
      <c r="K349" s="249">
        <f>K347</f>
        <v>0</v>
      </c>
    </row>
    <row r="350" spans="1:12" ht="15" thickBot="1" x14ac:dyDescent="0.4">
      <c r="C350" s="250" t="s">
        <v>2677</v>
      </c>
      <c r="D350" s="251" t="e">
        <f>LEFT(MID(#REF!,FIND("(",#REF!)+1,LEN(#REF!)),FIND(")",MID(#REF!,FIND("(",#REF!)+1,LEN(#REF!)))-1)</f>
        <v>#REF!</v>
      </c>
      <c r="E350" s="251">
        <f>AK320</f>
        <v>0</v>
      </c>
      <c r="F350" s="251" t="s">
        <v>2678</v>
      </c>
      <c r="G350" s="252"/>
      <c r="H350" s="252"/>
      <c r="I350" s="253"/>
      <c r="J350" s="240" t="s">
        <v>2679</v>
      </c>
      <c r="K350" s="254">
        <f>G347</f>
        <v>0</v>
      </c>
    </row>
    <row r="351" spans="1:12" ht="15" thickBot="1" x14ac:dyDescent="0.4">
      <c r="I351" s="250"/>
      <c r="J351" s="251" t="s">
        <v>2680</v>
      </c>
      <c r="K351" s="255">
        <f>SUM(K349:K350)</f>
        <v>0</v>
      </c>
    </row>
  </sheetData>
  <mergeCells count="315"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72:A173"/>
    <mergeCell ref="B172:B173"/>
    <mergeCell ref="C172:C173"/>
    <mergeCell ref="A174:A175"/>
    <mergeCell ref="B174:B175"/>
    <mergeCell ref="C174:C175"/>
    <mergeCell ref="A157:A158"/>
    <mergeCell ref="B157:B158"/>
    <mergeCell ref="C157:C158"/>
    <mergeCell ref="A159:A160"/>
    <mergeCell ref="B159:B160"/>
    <mergeCell ref="C159:C160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223:A224"/>
    <mergeCell ref="B223:B224"/>
    <mergeCell ref="C223:C224"/>
    <mergeCell ref="A225:A226"/>
    <mergeCell ref="B225:B226"/>
    <mergeCell ref="C225:C226"/>
    <mergeCell ref="A208:A209"/>
    <mergeCell ref="B208:B209"/>
    <mergeCell ref="C208:C209"/>
    <mergeCell ref="A210:A211"/>
    <mergeCell ref="B210:B211"/>
    <mergeCell ref="C210:C211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C235:C236"/>
    <mergeCell ref="A237:A238"/>
    <mergeCell ref="B237:B238"/>
    <mergeCell ref="C237:C238"/>
    <mergeCell ref="A247:A248"/>
    <mergeCell ref="B247:B248"/>
    <mergeCell ref="C247:C248"/>
    <mergeCell ref="A249:A250"/>
    <mergeCell ref="B249:B250"/>
    <mergeCell ref="C249:C250"/>
    <mergeCell ref="A243:A244"/>
    <mergeCell ref="B243:B244"/>
    <mergeCell ref="C243:C244"/>
    <mergeCell ref="A245:A246"/>
    <mergeCell ref="B245:B246"/>
    <mergeCell ref="C245:C246"/>
    <mergeCell ref="A266:A267"/>
    <mergeCell ref="B266:B267"/>
    <mergeCell ref="C266:C267"/>
    <mergeCell ref="A268:A269"/>
    <mergeCell ref="B268:B269"/>
    <mergeCell ref="C268:C269"/>
    <mergeCell ref="A262:A263"/>
    <mergeCell ref="B262:B263"/>
    <mergeCell ref="C262:C263"/>
    <mergeCell ref="A264:A265"/>
    <mergeCell ref="B264:B265"/>
    <mergeCell ref="C264:C265"/>
    <mergeCell ref="A274:A275"/>
    <mergeCell ref="B274:B275"/>
    <mergeCell ref="C274:C275"/>
    <mergeCell ref="A276:A277"/>
    <mergeCell ref="B276:B277"/>
    <mergeCell ref="C276:C277"/>
    <mergeCell ref="A270:A271"/>
    <mergeCell ref="B270:B271"/>
    <mergeCell ref="C270:C271"/>
    <mergeCell ref="A272:A273"/>
    <mergeCell ref="B272:B273"/>
    <mergeCell ref="C272:C273"/>
    <mergeCell ref="A282:A283"/>
    <mergeCell ref="B282:B283"/>
    <mergeCell ref="C282:C283"/>
    <mergeCell ref="A278:A279"/>
    <mergeCell ref="B278:B279"/>
    <mergeCell ref="C278:C279"/>
    <mergeCell ref="A280:A281"/>
    <mergeCell ref="B280:B281"/>
    <mergeCell ref="C280:C28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C573"/>
  <sheetViews>
    <sheetView topLeftCell="A225" zoomScale="65" workbookViewId="0">
      <selection activeCell="BE5" sqref="W5:BE550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29" max="29" width="10.26953125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264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  <c r="BB8" s="238"/>
      <c r="BC8" s="238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543</v>
      </c>
      <c r="E9" t="s">
        <v>544</v>
      </c>
      <c r="F9" t="s">
        <v>545</v>
      </c>
      <c r="G9" t="s">
        <v>546</v>
      </c>
      <c r="H9" t="s">
        <v>547</v>
      </c>
      <c r="I9" t="s">
        <v>548</v>
      </c>
      <c r="J9" t="s">
        <v>549</v>
      </c>
      <c r="K9" t="s">
        <v>550</v>
      </c>
      <c r="L9" t="s">
        <v>551</v>
      </c>
      <c r="M9" t="s">
        <v>552</v>
      </c>
      <c r="N9" t="s">
        <v>553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554</v>
      </c>
      <c r="B10" s="339" t="s">
        <v>31</v>
      </c>
      <c r="C10" s="340">
        <v>1182</v>
      </c>
      <c r="D10" s="1">
        <v>3</v>
      </c>
      <c r="E10" s="1">
        <v>2</v>
      </c>
      <c r="F10" s="1">
        <v>4</v>
      </c>
      <c r="G10" s="1">
        <v>42</v>
      </c>
      <c r="H10" s="1">
        <v>8</v>
      </c>
      <c r="I10" s="1">
        <v>82</v>
      </c>
      <c r="J10" s="1">
        <v>45</v>
      </c>
      <c r="K10" s="1">
        <v>126</v>
      </c>
      <c r="L10" s="1">
        <v>601</v>
      </c>
      <c r="M10" s="1">
        <v>0</v>
      </c>
      <c r="N10" s="1">
        <v>0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1182</v>
      </c>
      <c r="D11" s="2">
        <v>1185</v>
      </c>
      <c r="E11" s="2">
        <v>1187</v>
      </c>
      <c r="F11" s="2">
        <v>1191</v>
      </c>
      <c r="G11" s="2">
        <v>1233</v>
      </c>
      <c r="H11" s="2">
        <v>1241</v>
      </c>
      <c r="I11" s="2">
        <v>1323</v>
      </c>
      <c r="J11" s="2">
        <v>1368</v>
      </c>
      <c r="K11" s="2">
        <v>1494</v>
      </c>
      <c r="L11" s="2">
        <v>2095</v>
      </c>
      <c r="M11" s="2">
        <v>2095</v>
      </c>
      <c r="N11" s="2">
        <v>2095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2858</v>
      </c>
      <c r="B12" s="339" t="s">
        <v>31</v>
      </c>
      <c r="C12" s="340">
        <v>891</v>
      </c>
      <c r="D12" s="1">
        <v>4</v>
      </c>
      <c r="E12" s="1">
        <v>13</v>
      </c>
      <c r="F12" s="1">
        <v>3</v>
      </c>
      <c r="G12" s="1">
        <v>46</v>
      </c>
      <c r="H12" s="1">
        <v>9</v>
      </c>
      <c r="I12" s="1">
        <v>36</v>
      </c>
      <c r="J12" s="1">
        <v>24</v>
      </c>
      <c r="K12" s="1">
        <v>-1026</v>
      </c>
      <c r="L12" s="1">
        <v>0</v>
      </c>
      <c r="M12" s="1">
        <v>0</v>
      </c>
      <c r="N12" s="1">
        <v>0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891</v>
      </c>
      <c r="D13" s="2">
        <v>895</v>
      </c>
      <c r="E13" s="2">
        <v>908</v>
      </c>
      <c r="F13" s="2">
        <v>911</v>
      </c>
      <c r="G13" s="2">
        <v>957</v>
      </c>
      <c r="H13" s="2">
        <v>966</v>
      </c>
      <c r="I13" s="2">
        <v>1002</v>
      </c>
      <c r="J13" s="2">
        <v>1026</v>
      </c>
      <c r="K13" s="2">
        <v>0</v>
      </c>
      <c r="L13" s="2">
        <v>0</v>
      </c>
      <c r="M13" s="2">
        <v>0</v>
      </c>
      <c r="N13" s="2">
        <v>0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2884</v>
      </c>
      <c r="B14" s="339" t="s">
        <v>33</v>
      </c>
      <c r="C14" s="340">
        <v>1091</v>
      </c>
      <c r="D14" s="1">
        <v>1</v>
      </c>
      <c r="E14" s="1">
        <v>12</v>
      </c>
      <c r="F14" s="1">
        <v>168</v>
      </c>
      <c r="G14" s="1">
        <v>15</v>
      </c>
      <c r="H14" s="1">
        <v>13</v>
      </c>
      <c r="I14" s="1">
        <v>8</v>
      </c>
      <c r="J14" s="1">
        <v>300</v>
      </c>
      <c r="K14" s="1">
        <v>25</v>
      </c>
      <c r="L14" s="1">
        <v>15</v>
      </c>
      <c r="M14" s="1">
        <v>44</v>
      </c>
      <c r="N14" s="1">
        <v>23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1091</v>
      </c>
      <c r="D15" s="2">
        <v>1092</v>
      </c>
      <c r="E15" s="2">
        <v>1104</v>
      </c>
      <c r="F15" s="2">
        <v>1272</v>
      </c>
      <c r="G15" s="2">
        <v>1287</v>
      </c>
      <c r="H15" s="2">
        <v>1300</v>
      </c>
      <c r="I15" s="2">
        <v>1308</v>
      </c>
      <c r="J15" s="2">
        <v>1608</v>
      </c>
      <c r="K15" s="2">
        <v>1633</v>
      </c>
      <c r="L15" s="2">
        <v>1648</v>
      </c>
      <c r="M15" s="2">
        <v>1692</v>
      </c>
      <c r="N15" s="2">
        <v>1715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2885</v>
      </c>
      <c r="B16" s="339" t="s">
        <v>33</v>
      </c>
      <c r="C16" s="340">
        <v>644</v>
      </c>
      <c r="D16" s="1">
        <v>4</v>
      </c>
      <c r="E16" s="1">
        <v>16</v>
      </c>
      <c r="F16" s="1">
        <v>174</v>
      </c>
      <c r="G16" s="1">
        <v>15</v>
      </c>
      <c r="H16" s="1">
        <v>8</v>
      </c>
      <c r="I16" s="1">
        <v>14</v>
      </c>
      <c r="J16" s="1">
        <v>-875</v>
      </c>
      <c r="K16" s="1">
        <v>0</v>
      </c>
      <c r="L16" s="1">
        <v>0</v>
      </c>
      <c r="M16" s="1">
        <v>0</v>
      </c>
      <c r="N16" s="1">
        <v>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644</v>
      </c>
      <c r="D17" s="2">
        <v>648</v>
      </c>
      <c r="E17" s="2">
        <v>664</v>
      </c>
      <c r="F17" s="2">
        <v>838</v>
      </c>
      <c r="G17" s="2">
        <v>853</v>
      </c>
      <c r="H17" s="2">
        <v>861</v>
      </c>
      <c r="I17" s="2">
        <v>875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2886</v>
      </c>
      <c r="B18" s="339" t="s">
        <v>33</v>
      </c>
      <c r="C18" s="340">
        <v>482</v>
      </c>
      <c r="D18" s="1">
        <v>0</v>
      </c>
      <c r="E18" s="1">
        <v>7</v>
      </c>
      <c r="F18" s="1">
        <v>-489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482</v>
      </c>
      <c r="D19" s="2">
        <v>482</v>
      </c>
      <c r="E19" s="2">
        <v>489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555</v>
      </c>
      <c r="B20" s="339" t="s">
        <v>33</v>
      </c>
      <c r="C20" s="340">
        <v>1292</v>
      </c>
      <c r="D20" s="1">
        <v>1</v>
      </c>
      <c r="E20" s="1">
        <v>0</v>
      </c>
      <c r="F20" s="1">
        <v>9</v>
      </c>
      <c r="G20" s="1">
        <v>49</v>
      </c>
      <c r="H20" s="1">
        <v>11</v>
      </c>
      <c r="I20" s="1">
        <v>270</v>
      </c>
      <c r="J20" s="1">
        <v>36</v>
      </c>
      <c r="K20" s="1">
        <v>138</v>
      </c>
      <c r="L20" s="1">
        <v>180</v>
      </c>
      <c r="M20" s="1">
        <v>61</v>
      </c>
      <c r="N20" s="1">
        <v>7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1292</v>
      </c>
      <c r="D21" s="2">
        <v>1293</v>
      </c>
      <c r="E21" s="2">
        <v>1293</v>
      </c>
      <c r="F21" s="2">
        <v>1302</v>
      </c>
      <c r="G21" s="2">
        <v>1351</v>
      </c>
      <c r="H21" s="2">
        <v>1362</v>
      </c>
      <c r="I21" s="2">
        <v>1632</v>
      </c>
      <c r="J21" s="2">
        <v>1668</v>
      </c>
      <c r="K21" s="2">
        <v>1806</v>
      </c>
      <c r="L21" s="2">
        <v>1986</v>
      </c>
      <c r="M21" s="2">
        <v>2047</v>
      </c>
      <c r="N21" s="2">
        <v>2054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556</v>
      </c>
      <c r="B22" s="339" t="s">
        <v>31</v>
      </c>
      <c r="C22" s="340">
        <v>1191</v>
      </c>
      <c r="D22" s="1">
        <v>4</v>
      </c>
      <c r="E22" s="1">
        <v>31</v>
      </c>
      <c r="F22" s="1">
        <v>13</v>
      </c>
      <c r="G22" s="1">
        <v>54</v>
      </c>
      <c r="H22" s="1">
        <v>47</v>
      </c>
      <c r="I22" s="1">
        <v>44</v>
      </c>
      <c r="J22" s="1">
        <v>69</v>
      </c>
      <c r="K22" s="1">
        <v>173</v>
      </c>
      <c r="L22" s="1">
        <v>55</v>
      </c>
      <c r="M22" s="1">
        <v>87</v>
      </c>
      <c r="N22" s="1">
        <v>27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1191</v>
      </c>
      <c r="D23" s="2">
        <v>1195</v>
      </c>
      <c r="E23" s="2">
        <v>1226</v>
      </c>
      <c r="F23" s="2">
        <v>1239</v>
      </c>
      <c r="G23" s="2">
        <v>1293</v>
      </c>
      <c r="H23" s="2">
        <v>1340</v>
      </c>
      <c r="I23" s="2">
        <v>1384</v>
      </c>
      <c r="J23" s="2">
        <v>1453</v>
      </c>
      <c r="K23" s="2">
        <v>1626</v>
      </c>
      <c r="L23" s="2">
        <v>1681</v>
      </c>
      <c r="M23" s="2">
        <v>1768</v>
      </c>
      <c r="N23" s="2">
        <v>1795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557</v>
      </c>
      <c r="B24" s="339" t="s">
        <v>33</v>
      </c>
      <c r="C24" s="340">
        <v>264</v>
      </c>
      <c r="D24" s="1">
        <v>4</v>
      </c>
      <c r="E24" s="1">
        <v>-268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264</v>
      </c>
      <c r="D25" s="2">
        <v>268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2887</v>
      </c>
      <c r="B26" s="339" t="s">
        <v>33</v>
      </c>
      <c r="C26" s="340">
        <v>1365</v>
      </c>
      <c r="D26" s="1">
        <v>5</v>
      </c>
      <c r="E26" s="1">
        <v>62</v>
      </c>
      <c r="F26" s="1">
        <v>44</v>
      </c>
      <c r="G26" s="1">
        <v>28</v>
      </c>
      <c r="H26" s="1">
        <v>53</v>
      </c>
      <c r="I26" s="1">
        <v>21</v>
      </c>
      <c r="J26" s="1">
        <v>140</v>
      </c>
      <c r="K26" s="1">
        <v>81</v>
      </c>
      <c r="L26" s="1">
        <v>34</v>
      </c>
      <c r="M26" s="1">
        <v>171</v>
      </c>
      <c r="N26" s="1">
        <v>57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1365</v>
      </c>
      <c r="D27" s="2">
        <v>1370</v>
      </c>
      <c r="E27" s="2">
        <v>1432</v>
      </c>
      <c r="F27" s="2">
        <v>1476</v>
      </c>
      <c r="G27" s="2">
        <v>1504</v>
      </c>
      <c r="H27" s="2">
        <v>1557</v>
      </c>
      <c r="I27" s="2">
        <v>1578</v>
      </c>
      <c r="J27" s="2">
        <v>1718</v>
      </c>
      <c r="K27" s="2">
        <v>1799</v>
      </c>
      <c r="L27" s="2">
        <v>1833</v>
      </c>
      <c r="M27" s="2">
        <v>2004</v>
      </c>
      <c r="N27" s="2">
        <v>2061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558</v>
      </c>
      <c r="B28" s="339" t="s">
        <v>31</v>
      </c>
      <c r="C28" s="340">
        <v>901</v>
      </c>
      <c r="D28" s="1">
        <v>4</v>
      </c>
      <c r="E28" s="1">
        <v>3</v>
      </c>
      <c r="F28" s="1">
        <v>6</v>
      </c>
      <c r="G28" s="1">
        <v>35</v>
      </c>
      <c r="H28" s="1">
        <v>9</v>
      </c>
      <c r="I28" s="1">
        <v>89</v>
      </c>
      <c r="J28" s="1">
        <v>25</v>
      </c>
      <c r="K28" s="1">
        <v>101</v>
      </c>
      <c r="L28" s="1">
        <v>-1173</v>
      </c>
      <c r="M28" s="1">
        <v>0</v>
      </c>
      <c r="N28" s="1">
        <v>0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901</v>
      </c>
      <c r="D29" s="2">
        <v>905</v>
      </c>
      <c r="E29" s="2">
        <v>908</v>
      </c>
      <c r="F29" s="2">
        <v>914</v>
      </c>
      <c r="G29" s="2">
        <v>949</v>
      </c>
      <c r="H29" s="2">
        <v>958</v>
      </c>
      <c r="I29" s="2">
        <v>1047</v>
      </c>
      <c r="J29" s="2">
        <v>1072</v>
      </c>
      <c r="K29" s="2">
        <v>1173</v>
      </c>
      <c r="L29" s="2">
        <v>0</v>
      </c>
      <c r="M29" s="2">
        <v>0</v>
      </c>
      <c r="N29" s="2">
        <v>0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559</v>
      </c>
      <c r="B30" s="339" t="s">
        <v>33</v>
      </c>
      <c r="C30" s="340">
        <v>808</v>
      </c>
      <c r="D30" s="1">
        <v>2</v>
      </c>
      <c r="E30" s="1">
        <v>2</v>
      </c>
      <c r="F30" s="1">
        <v>2</v>
      </c>
      <c r="G30" s="1">
        <v>40</v>
      </c>
      <c r="H30" s="1">
        <v>3</v>
      </c>
      <c r="I30" s="1">
        <v>-857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808</v>
      </c>
      <c r="D31" s="2">
        <v>810</v>
      </c>
      <c r="E31" s="2">
        <v>812</v>
      </c>
      <c r="F31" s="2">
        <v>814</v>
      </c>
      <c r="G31" s="2">
        <v>854</v>
      </c>
      <c r="H31" s="2">
        <v>857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560</v>
      </c>
      <c r="B32" s="339" t="s">
        <v>31</v>
      </c>
      <c r="C32" s="340">
        <v>967</v>
      </c>
      <c r="D32" s="1">
        <v>84</v>
      </c>
      <c r="E32" s="1">
        <v>25</v>
      </c>
      <c r="F32" s="1">
        <v>6</v>
      </c>
      <c r="G32" s="1">
        <v>8</v>
      </c>
      <c r="H32" s="1">
        <v>251</v>
      </c>
      <c r="I32" s="1">
        <v>11</v>
      </c>
      <c r="J32" s="1">
        <v>26</v>
      </c>
      <c r="K32" s="1">
        <v>29</v>
      </c>
      <c r="L32" s="1">
        <v>34</v>
      </c>
      <c r="M32" s="1">
        <v>769</v>
      </c>
      <c r="N32" s="1">
        <v>-134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967</v>
      </c>
      <c r="D33" s="2">
        <v>1051</v>
      </c>
      <c r="E33" s="2">
        <v>1076</v>
      </c>
      <c r="F33" s="2">
        <v>1082</v>
      </c>
      <c r="G33" s="2">
        <v>1090</v>
      </c>
      <c r="H33" s="2">
        <v>1341</v>
      </c>
      <c r="I33" s="2">
        <v>1352</v>
      </c>
      <c r="J33" s="2">
        <v>1378</v>
      </c>
      <c r="K33" s="2">
        <v>1407</v>
      </c>
      <c r="L33" s="2">
        <v>1441</v>
      </c>
      <c r="M33" s="2">
        <v>2210</v>
      </c>
      <c r="N33" s="2">
        <v>2076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2869</v>
      </c>
      <c r="B34" s="339" t="s">
        <v>33</v>
      </c>
      <c r="C34" s="340">
        <v>488</v>
      </c>
      <c r="D34" s="1">
        <v>1</v>
      </c>
      <c r="E34" s="1">
        <v>8</v>
      </c>
      <c r="F34" s="1">
        <v>2</v>
      </c>
      <c r="G34" s="1">
        <v>-499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488</v>
      </c>
      <c r="D35" s="2">
        <v>489</v>
      </c>
      <c r="E35" s="2">
        <v>497</v>
      </c>
      <c r="F35" s="2">
        <v>499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561</v>
      </c>
      <c r="B36" s="339" t="s">
        <v>33</v>
      </c>
      <c r="C36" s="340">
        <v>246</v>
      </c>
      <c r="D36" s="1">
        <v>-246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50" x14ac:dyDescent="0.35">
      <c r="A37" s="339" t="s">
        <v>0</v>
      </c>
      <c r="B37" s="339" t="s">
        <v>0</v>
      </c>
      <c r="C37" s="340">
        <v>246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s="339" t="s">
        <v>562</v>
      </c>
      <c r="B38" s="339" t="s">
        <v>33</v>
      </c>
      <c r="C38" s="340">
        <v>960</v>
      </c>
      <c r="D38" s="1">
        <v>85</v>
      </c>
      <c r="E38" s="1">
        <v>16</v>
      </c>
      <c r="F38" s="1">
        <v>5</v>
      </c>
      <c r="G38" s="1">
        <v>19</v>
      </c>
      <c r="H38" s="1">
        <v>214</v>
      </c>
      <c r="I38" s="1">
        <v>19</v>
      </c>
      <c r="J38" s="1">
        <v>22</v>
      </c>
      <c r="K38" s="1">
        <v>35</v>
      </c>
      <c r="L38" s="1">
        <v>22</v>
      </c>
      <c r="M38" s="1">
        <v>-1397</v>
      </c>
      <c r="N38" s="1">
        <v>0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39" s="339" t="s">
        <v>0</v>
      </c>
      <c r="B39" s="339" t="s">
        <v>0</v>
      </c>
      <c r="C39" s="340">
        <v>960</v>
      </c>
      <c r="D39" s="2">
        <v>1045</v>
      </c>
      <c r="E39" s="2">
        <v>1061</v>
      </c>
      <c r="F39" s="2">
        <v>1066</v>
      </c>
      <c r="G39" s="2">
        <v>1085</v>
      </c>
      <c r="H39" s="2">
        <v>1299</v>
      </c>
      <c r="I39" s="2">
        <v>1318</v>
      </c>
      <c r="J39" s="2">
        <v>1340</v>
      </c>
      <c r="K39" s="2">
        <v>1375</v>
      </c>
      <c r="L39" s="2">
        <v>1397</v>
      </c>
      <c r="M39" s="2">
        <v>0</v>
      </c>
      <c r="N39" s="2">
        <v>0</v>
      </c>
      <c r="AU39" s="250"/>
      <c r="AV39" s="251"/>
      <c r="AW39" s="255"/>
    </row>
    <row r="40" spans="1:50" x14ac:dyDescent="0.35">
      <c r="A40" s="339" t="s">
        <v>563</v>
      </c>
      <c r="B40" s="339" t="s">
        <v>31</v>
      </c>
      <c r="C40" s="340">
        <v>1128</v>
      </c>
      <c r="D40" s="1">
        <v>8</v>
      </c>
      <c r="E40" s="1">
        <v>39</v>
      </c>
      <c r="F40" s="1">
        <v>1</v>
      </c>
      <c r="G40" s="1">
        <v>112</v>
      </c>
      <c r="H40" s="1">
        <v>18</v>
      </c>
      <c r="I40" s="1">
        <v>72</v>
      </c>
      <c r="J40" s="1">
        <v>55</v>
      </c>
      <c r="K40" s="1">
        <v>211</v>
      </c>
      <c r="L40" s="1">
        <v>124</v>
      </c>
      <c r="M40" s="1">
        <v>73</v>
      </c>
      <c r="N40" s="1">
        <v>20</v>
      </c>
    </row>
    <row r="41" spans="1:50" x14ac:dyDescent="0.35">
      <c r="A41" s="339" t="s">
        <v>0</v>
      </c>
      <c r="B41" s="339" t="s">
        <v>0</v>
      </c>
      <c r="C41" s="340">
        <v>1128</v>
      </c>
      <c r="D41" s="2">
        <v>1136</v>
      </c>
      <c r="E41" s="2">
        <v>1175</v>
      </c>
      <c r="F41" s="2">
        <v>1176</v>
      </c>
      <c r="G41" s="2">
        <v>1288</v>
      </c>
      <c r="H41" s="2">
        <v>1306</v>
      </c>
      <c r="I41" s="2">
        <v>1378</v>
      </c>
      <c r="J41" s="2">
        <v>1433</v>
      </c>
      <c r="K41" s="2">
        <v>1644</v>
      </c>
      <c r="L41" s="2">
        <v>1768</v>
      </c>
      <c r="M41" s="2">
        <v>1841</v>
      </c>
      <c r="N41" s="2">
        <v>1861</v>
      </c>
    </row>
    <row r="42" spans="1:50" x14ac:dyDescent="0.35">
      <c r="A42" s="339" t="s">
        <v>564</v>
      </c>
      <c r="B42" s="339" t="s">
        <v>31</v>
      </c>
      <c r="C42" s="340">
        <v>630</v>
      </c>
      <c r="D42" s="1">
        <v>34</v>
      </c>
      <c r="E42" s="1">
        <v>5</v>
      </c>
      <c r="F42" s="1">
        <v>2</v>
      </c>
      <c r="G42" s="1">
        <v>9</v>
      </c>
      <c r="H42" s="1">
        <v>-680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</row>
    <row r="43" spans="1:50" x14ac:dyDescent="0.35">
      <c r="A43" s="339" t="s">
        <v>0</v>
      </c>
      <c r="B43" s="339" t="s">
        <v>0</v>
      </c>
      <c r="C43" s="340">
        <v>630</v>
      </c>
      <c r="D43" s="2">
        <v>664</v>
      </c>
      <c r="E43" s="2">
        <v>669</v>
      </c>
      <c r="F43" s="2">
        <v>671</v>
      </c>
      <c r="G43" s="2">
        <v>680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</row>
    <row r="44" spans="1:50" x14ac:dyDescent="0.35">
      <c r="A44" s="339" t="s">
        <v>47</v>
      </c>
      <c r="B44" s="339" t="s">
        <v>0</v>
      </c>
      <c r="C44" s="341">
        <v>0</v>
      </c>
      <c r="D44" s="1">
        <f>(D10+D12+D14+D16+D18+D20+D22+D24+D26+D28+D30+D32+D34+D36+D38+D40+D42)*(-1)</f>
        <v>2</v>
      </c>
      <c r="E44" s="1">
        <f t="shared" ref="E44:N44" si="0">(E10+E12+E14+E16+E18+E20+E22+E24+E26+E28+E30+E32+E34+E36+E38+E40+E42)*(-1)</f>
        <v>27</v>
      </c>
      <c r="F44" s="1">
        <f t="shared" si="0"/>
        <v>50</v>
      </c>
      <c r="G44" s="1">
        <f t="shared" si="0"/>
        <v>27</v>
      </c>
      <c r="H44" s="1">
        <f t="shared" si="0"/>
        <v>36</v>
      </c>
      <c r="I44" s="1">
        <f t="shared" si="0"/>
        <v>191</v>
      </c>
      <c r="J44" s="1">
        <f t="shared" si="0"/>
        <v>133</v>
      </c>
      <c r="K44" s="1">
        <f t="shared" si="0"/>
        <v>107</v>
      </c>
      <c r="L44" s="1">
        <f t="shared" si="0"/>
        <v>108</v>
      </c>
      <c r="M44" s="1">
        <f t="shared" si="0"/>
        <v>192</v>
      </c>
      <c r="N44" s="1">
        <f t="shared" si="0"/>
        <v>0</v>
      </c>
    </row>
    <row r="45" spans="1:50" x14ac:dyDescent="0.35">
      <c r="A45" s="339" t="s">
        <v>0</v>
      </c>
      <c r="B45" s="339" t="s">
        <v>0</v>
      </c>
      <c r="C45" s="340">
        <v>0</v>
      </c>
      <c r="D45" s="2">
        <v>2</v>
      </c>
      <c r="E45" s="2">
        <v>29</v>
      </c>
      <c r="F45" s="2">
        <v>79</v>
      </c>
      <c r="G45" s="2">
        <v>106</v>
      </c>
      <c r="H45" s="2">
        <v>142</v>
      </c>
      <c r="I45" s="2">
        <v>333</v>
      </c>
      <c r="J45" s="2">
        <v>466</v>
      </c>
      <c r="K45" s="2">
        <v>573</v>
      </c>
      <c r="L45" s="2">
        <v>681</v>
      </c>
      <c r="M45" s="2">
        <v>873</v>
      </c>
      <c r="N45" s="2">
        <v>873</v>
      </c>
    </row>
    <row r="46" spans="1:50" x14ac:dyDescent="0.35">
      <c r="A46" t="s">
        <v>48</v>
      </c>
      <c r="B46" t="s">
        <v>0</v>
      </c>
      <c r="C46" s="2">
        <v>14530</v>
      </c>
      <c r="D46" s="2">
        <v>14530</v>
      </c>
      <c r="E46" s="2">
        <v>14530</v>
      </c>
      <c r="F46" s="2">
        <v>14530</v>
      </c>
      <c r="G46" s="2">
        <v>14530</v>
      </c>
      <c r="H46" s="2">
        <v>14530</v>
      </c>
      <c r="I46" s="2">
        <v>14530</v>
      </c>
      <c r="J46" s="2">
        <v>14530</v>
      </c>
      <c r="K46" s="2">
        <v>14530</v>
      </c>
      <c r="L46" s="2">
        <v>14530</v>
      </c>
      <c r="M46" s="2">
        <v>14530</v>
      </c>
      <c r="N46" s="2">
        <v>14530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3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3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3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</row>
    <row r="54" spans="1:3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</row>
    <row r="55" spans="1:3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</row>
    <row r="56" spans="1:3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</row>
    <row r="57" spans="1:37" x14ac:dyDescent="0.35">
      <c r="A57" s="339" t="s">
        <v>59</v>
      </c>
      <c r="B57" s="339" t="s">
        <v>2</v>
      </c>
      <c r="C57" s="339" t="s">
        <v>3</v>
      </c>
      <c r="D57" t="s">
        <v>4</v>
      </c>
      <c r="E57" t="s">
        <v>5</v>
      </c>
      <c r="F57" t="s">
        <v>6</v>
      </c>
      <c r="G57" t="s">
        <v>7</v>
      </c>
      <c r="H57" t="s">
        <v>8</v>
      </c>
      <c r="I57" t="s">
        <v>9</v>
      </c>
      <c r="J57" t="s">
        <v>10</v>
      </c>
      <c r="K57" t="s">
        <v>11</v>
      </c>
      <c r="L57" t="s">
        <v>12</v>
      </c>
    </row>
    <row r="58" spans="1:37" x14ac:dyDescent="0.35">
      <c r="A58" s="339" t="s">
        <v>0</v>
      </c>
      <c r="B58" s="339" t="s">
        <v>0</v>
      </c>
      <c r="C58" s="339" t="s">
        <v>17</v>
      </c>
      <c r="D58" t="s">
        <v>565</v>
      </c>
      <c r="E58" t="s">
        <v>566</v>
      </c>
      <c r="F58" t="s">
        <v>567</v>
      </c>
      <c r="G58" t="s">
        <v>568</v>
      </c>
      <c r="H58" t="s">
        <v>569</v>
      </c>
      <c r="I58" t="s">
        <v>570</v>
      </c>
      <c r="J58" t="s">
        <v>571</v>
      </c>
      <c r="K58" t="s">
        <v>572</v>
      </c>
      <c r="L58" t="s">
        <v>573</v>
      </c>
    </row>
    <row r="59" spans="1:37" x14ac:dyDescent="0.35">
      <c r="A59" s="339" t="s">
        <v>2859</v>
      </c>
      <c r="B59" s="339" t="s">
        <v>33</v>
      </c>
      <c r="C59" s="340">
        <v>981</v>
      </c>
      <c r="D59" s="1">
        <v>6</v>
      </c>
      <c r="E59" s="1">
        <v>2</v>
      </c>
      <c r="F59" s="1">
        <v>142</v>
      </c>
      <c r="G59" s="1">
        <v>17</v>
      </c>
      <c r="H59" s="1">
        <v>90</v>
      </c>
      <c r="I59" s="1">
        <v>4</v>
      </c>
      <c r="J59" s="1">
        <v>250</v>
      </c>
      <c r="K59" s="1">
        <v>21</v>
      </c>
      <c r="L59" s="1">
        <v>239</v>
      </c>
      <c r="AC59" s="238"/>
      <c r="AD59" s="238"/>
      <c r="AE59" s="227"/>
      <c r="AG59" s="227"/>
      <c r="AH59" s="238"/>
      <c r="AK59" s="227"/>
    </row>
    <row r="60" spans="1:37" x14ac:dyDescent="0.35">
      <c r="A60" s="339" t="s">
        <v>0</v>
      </c>
      <c r="B60" s="339" t="s">
        <v>0</v>
      </c>
      <c r="C60" s="340">
        <v>981</v>
      </c>
      <c r="D60" s="2">
        <v>987</v>
      </c>
      <c r="E60" s="2">
        <v>989</v>
      </c>
      <c r="F60" s="2">
        <v>1131</v>
      </c>
      <c r="G60" s="2">
        <v>1148</v>
      </c>
      <c r="H60" s="2">
        <v>1238</v>
      </c>
      <c r="I60" s="2">
        <v>1242</v>
      </c>
      <c r="J60" s="2">
        <v>1492</v>
      </c>
      <c r="K60" s="2">
        <v>1513</v>
      </c>
      <c r="L60" s="2">
        <v>1752</v>
      </c>
    </row>
    <row r="61" spans="1:37" x14ac:dyDescent="0.35">
      <c r="A61" s="339" t="s">
        <v>2870</v>
      </c>
      <c r="B61" s="339" t="s">
        <v>33</v>
      </c>
      <c r="C61" s="340">
        <v>551</v>
      </c>
      <c r="D61" s="1">
        <v>8</v>
      </c>
      <c r="E61" s="1">
        <v>3</v>
      </c>
      <c r="F61" s="1">
        <v>95</v>
      </c>
      <c r="G61" s="1">
        <v>10</v>
      </c>
      <c r="H61" s="1">
        <v>97</v>
      </c>
      <c r="I61" s="1">
        <v>6</v>
      </c>
      <c r="J61" s="1">
        <v>-770</v>
      </c>
      <c r="K61" s="1">
        <v>0</v>
      </c>
      <c r="L61" s="1">
        <v>0</v>
      </c>
    </row>
    <row r="62" spans="1:37" x14ac:dyDescent="0.35">
      <c r="A62" s="339" t="s">
        <v>0</v>
      </c>
      <c r="B62" s="339" t="s">
        <v>0</v>
      </c>
      <c r="C62" s="340">
        <v>551</v>
      </c>
      <c r="D62" s="2">
        <v>559</v>
      </c>
      <c r="E62" s="2">
        <v>562</v>
      </c>
      <c r="F62" s="2">
        <v>657</v>
      </c>
      <c r="G62" s="2">
        <v>667</v>
      </c>
      <c r="H62" s="2">
        <v>764</v>
      </c>
      <c r="I62" s="2">
        <v>770</v>
      </c>
      <c r="J62" s="2">
        <v>0</v>
      </c>
      <c r="K62" s="2">
        <v>0</v>
      </c>
      <c r="L62" s="2">
        <v>0</v>
      </c>
    </row>
    <row r="63" spans="1:37" x14ac:dyDescent="0.35">
      <c r="A63" s="339" t="s">
        <v>574</v>
      </c>
      <c r="B63" s="339" t="s">
        <v>31</v>
      </c>
      <c r="C63" s="340">
        <v>1304</v>
      </c>
      <c r="D63" s="1">
        <v>33</v>
      </c>
      <c r="E63" s="1">
        <v>20</v>
      </c>
      <c r="F63" s="1">
        <v>124</v>
      </c>
      <c r="G63" s="1">
        <v>59</v>
      </c>
      <c r="H63" s="1">
        <v>25</v>
      </c>
      <c r="I63" s="1">
        <v>32</v>
      </c>
      <c r="J63" s="1">
        <v>132</v>
      </c>
      <c r="K63" s="1">
        <v>96</v>
      </c>
      <c r="L63" s="1">
        <v>404</v>
      </c>
    </row>
    <row r="64" spans="1:37" x14ac:dyDescent="0.35">
      <c r="A64" s="339" t="s">
        <v>0</v>
      </c>
      <c r="B64" s="339" t="s">
        <v>0</v>
      </c>
      <c r="C64" s="340">
        <v>1304</v>
      </c>
      <c r="D64" s="2">
        <v>1337</v>
      </c>
      <c r="E64" s="2">
        <v>1357</v>
      </c>
      <c r="F64" s="2">
        <v>1481</v>
      </c>
      <c r="G64" s="2">
        <v>1540</v>
      </c>
      <c r="H64" s="2">
        <v>1565</v>
      </c>
      <c r="I64" s="2">
        <v>1597</v>
      </c>
      <c r="J64" s="2">
        <v>1729</v>
      </c>
      <c r="K64" s="2">
        <v>1825</v>
      </c>
      <c r="L64" s="2">
        <v>2229</v>
      </c>
    </row>
    <row r="65" spans="1:12" x14ac:dyDescent="0.35">
      <c r="A65" s="339" t="s">
        <v>575</v>
      </c>
      <c r="B65" s="339" t="s">
        <v>33</v>
      </c>
      <c r="C65" s="340">
        <v>939</v>
      </c>
      <c r="D65" s="1">
        <v>9</v>
      </c>
      <c r="E65" s="1">
        <v>4</v>
      </c>
      <c r="F65" s="1">
        <v>17</v>
      </c>
      <c r="G65" s="1">
        <v>39</v>
      </c>
      <c r="H65" s="1">
        <v>177</v>
      </c>
      <c r="I65" s="1">
        <v>8</v>
      </c>
      <c r="J65" s="1">
        <v>98</v>
      </c>
      <c r="K65" s="1">
        <v>37</v>
      </c>
      <c r="L65" s="1">
        <v>95</v>
      </c>
    </row>
    <row r="66" spans="1:12" x14ac:dyDescent="0.35">
      <c r="A66" s="339" t="s">
        <v>0</v>
      </c>
      <c r="B66" s="339" t="s">
        <v>0</v>
      </c>
      <c r="C66" s="340">
        <v>939</v>
      </c>
      <c r="D66" s="2">
        <v>948</v>
      </c>
      <c r="E66" s="2">
        <v>952</v>
      </c>
      <c r="F66" s="2">
        <v>969</v>
      </c>
      <c r="G66" s="2">
        <v>1008</v>
      </c>
      <c r="H66" s="2">
        <v>1185</v>
      </c>
      <c r="I66" s="2">
        <v>1193</v>
      </c>
      <c r="J66" s="2">
        <v>1291</v>
      </c>
      <c r="K66" s="2">
        <v>1328</v>
      </c>
      <c r="L66" s="2">
        <v>1423</v>
      </c>
    </row>
    <row r="67" spans="1:12" x14ac:dyDescent="0.35">
      <c r="A67" s="339" t="s">
        <v>576</v>
      </c>
      <c r="B67" s="339" t="s">
        <v>33</v>
      </c>
      <c r="C67" s="340">
        <v>577</v>
      </c>
      <c r="D67" s="1">
        <v>5</v>
      </c>
      <c r="E67" s="1">
        <v>1</v>
      </c>
      <c r="F67" s="1">
        <v>18</v>
      </c>
      <c r="G67" s="1">
        <v>11</v>
      </c>
      <c r="H67" s="1">
        <v>-612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35">
      <c r="A68" s="339" t="s">
        <v>0</v>
      </c>
      <c r="B68" s="339" t="s">
        <v>0</v>
      </c>
      <c r="C68" s="340">
        <v>577</v>
      </c>
      <c r="D68" s="2">
        <v>582</v>
      </c>
      <c r="E68" s="2">
        <v>583</v>
      </c>
      <c r="F68" s="2">
        <v>601</v>
      </c>
      <c r="G68" s="2">
        <v>612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</row>
    <row r="69" spans="1:12" x14ac:dyDescent="0.35">
      <c r="A69" s="339" t="s">
        <v>577</v>
      </c>
      <c r="B69" s="339" t="s">
        <v>33</v>
      </c>
      <c r="C69" s="340">
        <v>1849</v>
      </c>
      <c r="D69" s="1">
        <v>258</v>
      </c>
      <c r="E69" s="1">
        <v>-59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1849</v>
      </c>
      <c r="D70" s="2">
        <v>2107</v>
      </c>
      <c r="E70" s="2">
        <v>2048</v>
      </c>
      <c r="F70" s="2">
        <v>2048</v>
      </c>
      <c r="G70" s="2">
        <v>2048</v>
      </c>
      <c r="H70" s="2">
        <v>2048</v>
      </c>
      <c r="I70" s="2">
        <v>2048</v>
      </c>
      <c r="J70" s="2">
        <v>2048</v>
      </c>
      <c r="K70" s="2">
        <v>2048</v>
      </c>
      <c r="L70" s="2">
        <v>2048</v>
      </c>
    </row>
    <row r="71" spans="1:12" x14ac:dyDescent="0.35">
      <c r="A71" s="339" t="s">
        <v>2888</v>
      </c>
      <c r="B71" s="339" t="s">
        <v>33</v>
      </c>
      <c r="C71" s="340">
        <v>1547</v>
      </c>
      <c r="D71" s="1">
        <v>39</v>
      </c>
      <c r="E71" s="1">
        <v>9</v>
      </c>
      <c r="F71" s="1">
        <v>32</v>
      </c>
      <c r="G71" s="1">
        <v>123</v>
      </c>
      <c r="H71" s="1">
        <v>37</v>
      </c>
      <c r="I71" s="1">
        <v>75</v>
      </c>
      <c r="J71" s="1">
        <v>72</v>
      </c>
      <c r="K71" s="1">
        <v>198</v>
      </c>
      <c r="L71" s="1">
        <v>0</v>
      </c>
    </row>
    <row r="72" spans="1:12" x14ac:dyDescent="0.35">
      <c r="A72" s="339" t="s">
        <v>0</v>
      </c>
      <c r="B72" s="339" t="s">
        <v>0</v>
      </c>
      <c r="C72" s="340">
        <v>1547</v>
      </c>
      <c r="D72" s="2">
        <v>1586</v>
      </c>
      <c r="E72" s="2">
        <v>1595</v>
      </c>
      <c r="F72" s="2">
        <v>1627</v>
      </c>
      <c r="G72" s="2">
        <v>1750</v>
      </c>
      <c r="H72" s="2">
        <v>1787</v>
      </c>
      <c r="I72" s="2">
        <v>1862</v>
      </c>
      <c r="J72" s="2">
        <v>1934</v>
      </c>
      <c r="K72" s="2">
        <v>2132</v>
      </c>
      <c r="L72" s="2">
        <v>2132</v>
      </c>
    </row>
    <row r="73" spans="1:12" x14ac:dyDescent="0.35">
      <c r="A73" s="339" t="s">
        <v>578</v>
      </c>
      <c r="B73" s="339" t="s">
        <v>31</v>
      </c>
      <c r="C73" s="340">
        <v>531</v>
      </c>
      <c r="D73" s="1">
        <v>15</v>
      </c>
      <c r="E73" s="1">
        <v>6</v>
      </c>
      <c r="F73" s="1">
        <v>-552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s="339" t="s">
        <v>0</v>
      </c>
      <c r="B74" s="339" t="s">
        <v>0</v>
      </c>
      <c r="C74" s="340">
        <v>531</v>
      </c>
      <c r="D74" s="2">
        <v>546</v>
      </c>
      <c r="E74" s="2">
        <v>552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x14ac:dyDescent="0.35">
      <c r="A75" s="339" t="s">
        <v>2889</v>
      </c>
      <c r="B75" s="339" t="s">
        <v>33</v>
      </c>
      <c r="C75" s="340">
        <v>543</v>
      </c>
      <c r="D75" s="1">
        <v>17</v>
      </c>
      <c r="E75" s="1">
        <v>4</v>
      </c>
      <c r="F75" s="1">
        <v>13</v>
      </c>
      <c r="G75" s="1">
        <v>-577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s="339" t="s">
        <v>0</v>
      </c>
      <c r="B76" s="339" t="s">
        <v>0</v>
      </c>
      <c r="C76" s="340">
        <v>543</v>
      </c>
      <c r="D76" s="2">
        <v>560</v>
      </c>
      <c r="E76" s="2">
        <v>564</v>
      </c>
      <c r="F76" s="2">
        <v>577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</row>
    <row r="77" spans="1:12" x14ac:dyDescent="0.35">
      <c r="A77" s="339" t="s">
        <v>579</v>
      </c>
      <c r="B77" s="339" t="s">
        <v>31</v>
      </c>
      <c r="C77" s="340">
        <v>853</v>
      </c>
      <c r="D77" s="1">
        <v>17</v>
      </c>
      <c r="E77" s="1">
        <v>2</v>
      </c>
      <c r="F77" s="1">
        <v>73</v>
      </c>
      <c r="G77" s="1">
        <v>29</v>
      </c>
      <c r="H77" s="1">
        <v>39</v>
      </c>
      <c r="I77" s="1">
        <v>29</v>
      </c>
      <c r="J77" s="1">
        <v>77</v>
      </c>
      <c r="K77" s="1">
        <v>51</v>
      </c>
      <c r="L77" s="1">
        <v>-1170</v>
      </c>
    </row>
    <row r="78" spans="1:12" x14ac:dyDescent="0.35">
      <c r="A78" s="339" t="s">
        <v>0</v>
      </c>
      <c r="B78" s="339" t="s">
        <v>0</v>
      </c>
      <c r="C78" s="340">
        <v>853</v>
      </c>
      <c r="D78" s="2">
        <v>870</v>
      </c>
      <c r="E78" s="2">
        <v>872</v>
      </c>
      <c r="F78" s="2">
        <v>945</v>
      </c>
      <c r="G78" s="2">
        <v>974</v>
      </c>
      <c r="H78" s="2">
        <v>1013</v>
      </c>
      <c r="I78" s="2">
        <v>1042</v>
      </c>
      <c r="J78" s="2">
        <v>1119</v>
      </c>
      <c r="K78" s="2">
        <v>1170</v>
      </c>
      <c r="L78" s="2">
        <v>0</v>
      </c>
    </row>
    <row r="79" spans="1:12" x14ac:dyDescent="0.35">
      <c r="A79" s="339" t="s">
        <v>580</v>
      </c>
      <c r="B79" s="339" t="s">
        <v>31</v>
      </c>
      <c r="C79" s="340">
        <v>408</v>
      </c>
      <c r="D79" s="1">
        <v>-408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35">
      <c r="A80" s="339" t="s">
        <v>0</v>
      </c>
      <c r="B80" s="339" t="s">
        <v>0</v>
      </c>
      <c r="C80" s="340">
        <v>408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</row>
    <row r="81" spans="1:14" x14ac:dyDescent="0.35">
      <c r="A81" s="339" t="s">
        <v>2890</v>
      </c>
      <c r="B81" s="339" t="s">
        <v>31</v>
      </c>
      <c r="C81" s="340">
        <v>47</v>
      </c>
      <c r="D81" s="1">
        <v>-47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4" x14ac:dyDescent="0.35">
      <c r="A82" s="339" t="s">
        <v>0</v>
      </c>
      <c r="B82" s="339" t="s">
        <v>0</v>
      </c>
      <c r="C82" s="340">
        <v>47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</row>
    <row r="83" spans="1:14" x14ac:dyDescent="0.35">
      <c r="A83" s="339" t="s">
        <v>2882</v>
      </c>
      <c r="B83" s="339" t="s">
        <v>33</v>
      </c>
      <c r="C83" s="340">
        <v>821</v>
      </c>
      <c r="D83" s="1">
        <v>9</v>
      </c>
      <c r="E83" s="1">
        <v>1</v>
      </c>
      <c r="F83" s="1">
        <v>4</v>
      </c>
      <c r="G83" s="1">
        <v>76</v>
      </c>
      <c r="H83" s="1">
        <v>57</v>
      </c>
      <c r="I83" s="1">
        <v>292</v>
      </c>
      <c r="J83" s="1">
        <v>30</v>
      </c>
      <c r="K83" s="1">
        <v>323</v>
      </c>
      <c r="L83" s="1">
        <v>157</v>
      </c>
    </row>
    <row r="84" spans="1:14" x14ac:dyDescent="0.35">
      <c r="A84" s="339" t="s">
        <v>0</v>
      </c>
      <c r="B84" s="339" t="s">
        <v>0</v>
      </c>
      <c r="C84" s="340">
        <v>821</v>
      </c>
      <c r="D84" s="2">
        <v>830</v>
      </c>
      <c r="E84" s="2">
        <v>831</v>
      </c>
      <c r="F84" s="2">
        <v>835</v>
      </c>
      <c r="G84" s="2">
        <v>911</v>
      </c>
      <c r="H84" s="2">
        <v>968</v>
      </c>
      <c r="I84" s="2">
        <v>1260</v>
      </c>
      <c r="J84" s="2">
        <v>1290</v>
      </c>
      <c r="K84" s="2">
        <v>1613</v>
      </c>
      <c r="L84" s="2">
        <v>1770</v>
      </c>
    </row>
    <row r="85" spans="1:14" x14ac:dyDescent="0.35">
      <c r="A85" s="339" t="s">
        <v>581</v>
      </c>
      <c r="B85" s="339" t="s">
        <v>33</v>
      </c>
      <c r="C85" s="340">
        <v>658</v>
      </c>
      <c r="D85" s="1">
        <v>7</v>
      </c>
      <c r="E85" s="1">
        <v>2</v>
      </c>
      <c r="F85" s="1">
        <v>5</v>
      </c>
      <c r="G85" s="1">
        <v>47</v>
      </c>
      <c r="H85" s="1">
        <v>12</v>
      </c>
      <c r="I85" s="1">
        <v>-731</v>
      </c>
      <c r="J85" s="1">
        <v>0</v>
      </c>
      <c r="K85" s="1">
        <v>0</v>
      </c>
      <c r="L85" s="1">
        <v>0</v>
      </c>
    </row>
    <row r="86" spans="1:14" x14ac:dyDescent="0.35">
      <c r="A86" s="339" t="s">
        <v>0</v>
      </c>
      <c r="B86" s="339" t="s">
        <v>0</v>
      </c>
      <c r="C86" s="340">
        <v>658</v>
      </c>
      <c r="D86" s="2">
        <v>665</v>
      </c>
      <c r="E86" s="2">
        <v>667</v>
      </c>
      <c r="F86" s="2">
        <v>672</v>
      </c>
      <c r="G86" s="2">
        <v>719</v>
      </c>
      <c r="H86" s="2">
        <v>731</v>
      </c>
      <c r="I86" s="2">
        <v>0</v>
      </c>
      <c r="J86" s="2">
        <v>0</v>
      </c>
      <c r="K86" s="2">
        <v>0</v>
      </c>
      <c r="L86" s="2">
        <v>0</v>
      </c>
    </row>
    <row r="87" spans="1:14" x14ac:dyDescent="0.35">
      <c r="A87" s="339" t="s">
        <v>2891</v>
      </c>
      <c r="B87" s="339" t="s">
        <v>31</v>
      </c>
      <c r="C87" s="340">
        <v>678</v>
      </c>
      <c r="D87" s="1">
        <v>15</v>
      </c>
      <c r="E87" s="1">
        <v>5</v>
      </c>
      <c r="F87" s="1">
        <v>5</v>
      </c>
      <c r="G87" s="1">
        <v>104</v>
      </c>
      <c r="H87" s="1">
        <v>15</v>
      </c>
      <c r="I87" s="1">
        <v>176</v>
      </c>
      <c r="J87" s="1">
        <v>20</v>
      </c>
      <c r="K87" s="1">
        <v>-1018</v>
      </c>
      <c r="L87" s="1">
        <v>0</v>
      </c>
    </row>
    <row r="88" spans="1:14" x14ac:dyDescent="0.35">
      <c r="A88" s="339" t="s">
        <v>0</v>
      </c>
      <c r="B88" s="339" t="s">
        <v>0</v>
      </c>
      <c r="C88" s="340">
        <v>678</v>
      </c>
      <c r="D88" s="2">
        <v>693</v>
      </c>
      <c r="E88" s="2">
        <v>698</v>
      </c>
      <c r="F88" s="2">
        <v>703</v>
      </c>
      <c r="G88" s="2">
        <v>807</v>
      </c>
      <c r="H88" s="2">
        <v>822</v>
      </c>
      <c r="I88" s="2">
        <v>998</v>
      </c>
      <c r="J88" s="2">
        <v>1018</v>
      </c>
      <c r="K88" s="2">
        <v>0</v>
      </c>
      <c r="L88" s="2">
        <v>0</v>
      </c>
    </row>
    <row r="89" spans="1:14" x14ac:dyDescent="0.35">
      <c r="A89" s="339" t="s">
        <v>47</v>
      </c>
      <c r="B89" s="339" t="s">
        <v>0</v>
      </c>
      <c r="C89" s="341">
        <v>0</v>
      </c>
      <c r="D89" s="1">
        <f>(D59+D61+D63+D65+D67+D69+D71+D73+D75+D77+D79+D81+D83+D85+D87)*(-1)</f>
        <v>17</v>
      </c>
      <c r="E89" s="1">
        <f t="shared" ref="E89:L89" si="1">(E59+E61+E63+E65+E67+E69+E71+E73+E75+E77+E79+E81+E83+E85+E87)*(-1)</f>
        <v>0</v>
      </c>
      <c r="F89" s="1">
        <f t="shared" si="1"/>
        <v>24</v>
      </c>
      <c r="G89" s="1">
        <f t="shared" si="1"/>
        <v>62</v>
      </c>
      <c r="H89" s="1">
        <f t="shared" si="1"/>
        <v>63</v>
      </c>
      <c r="I89" s="1">
        <f t="shared" si="1"/>
        <v>109</v>
      </c>
      <c r="J89" s="1">
        <f t="shared" si="1"/>
        <v>91</v>
      </c>
      <c r="K89" s="1">
        <f t="shared" si="1"/>
        <v>292</v>
      </c>
      <c r="L89" s="1">
        <f t="shared" si="1"/>
        <v>275</v>
      </c>
    </row>
    <row r="90" spans="1:14" x14ac:dyDescent="0.35">
      <c r="A90" s="339" t="s">
        <v>0</v>
      </c>
      <c r="B90" s="339" t="s">
        <v>0</v>
      </c>
      <c r="C90" s="340">
        <v>0</v>
      </c>
      <c r="D90" s="2">
        <v>17</v>
      </c>
      <c r="E90" s="2">
        <v>17</v>
      </c>
      <c r="F90" s="2">
        <v>41</v>
      </c>
      <c r="G90" s="2">
        <v>103</v>
      </c>
      <c r="H90" s="2">
        <v>166</v>
      </c>
      <c r="I90" s="2">
        <v>275</v>
      </c>
      <c r="J90" s="2">
        <v>366</v>
      </c>
      <c r="K90" s="2">
        <v>658</v>
      </c>
      <c r="L90" s="2">
        <v>933</v>
      </c>
    </row>
    <row r="91" spans="1:14" x14ac:dyDescent="0.35">
      <c r="A91" t="s">
        <v>48</v>
      </c>
      <c r="B91" t="s">
        <v>0</v>
      </c>
      <c r="C91" s="2">
        <v>12287</v>
      </c>
      <c r="D91" s="2">
        <v>12287</v>
      </c>
      <c r="E91" s="2">
        <v>12287</v>
      </c>
      <c r="F91" s="2">
        <v>12287</v>
      </c>
      <c r="G91" s="2">
        <v>12287</v>
      </c>
      <c r="H91" s="2">
        <v>12287</v>
      </c>
      <c r="I91" s="2">
        <v>12287</v>
      </c>
      <c r="J91" s="2">
        <v>12287</v>
      </c>
      <c r="K91" s="2">
        <v>12287</v>
      </c>
      <c r="L91" s="2">
        <v>12287</v>
      </c>
    </row>
    <row r="95" spans="1:14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14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3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</row>
    <row r="98" spans="1:3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</row>
    <row r="99" spans="1:3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</row>
    <row r="100" spans="1:3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</row>
    <row r="101" spans="1:3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</row>
    <row r="102" spans="1:37" x14ac:dyDescent="0.35">
      <c r="A102" s="339" t="s">
        <v>243</v>
      </c>
      <c r="B102" s="339" t="s">
        <v>2</v>
      </c>
      <c r="C102" s="339" t="s">
        <v>3</v>
      </c>
      <c r="D102" t="s">
        <v>4</v>
      </c>
      <c r="E102" t="s">
        <v>5</v>
      </c>
      <c r="F102" t="s">
        <v>6</v>
      </c>
      <c r="G102" t="s">
        <v>7</v>
      </c>
      <c r="H102" t="s">
        <v>8</v>
      </c>
      <c r="I102" t="s">
        <v>9</v>
      </c>
      <c r="J102" t="s">
        <v>10</v>
      </c>
      <c r="K102" t="s">
        <v>11</v>
      </c>
      <c r="L102" t="s">
        <v>12</v>
      </c>
      <c r="M102" t="s">
        <v>13</v>
      </c>
      <c r="N102" t="s">
        <v>14</v>
      </c>
    </row>
    <row r="103" spans="1:37" x14ac:dyDescent="0.35">
      <c r="A103" s="339" t="s">
        <v>0</v>
      </c>
      <c r="B103" s="339" t="s">
        <v>0</v>
      </c>
      <c r="C103" s="339" t="s">
        <v>17</v>
      </c>
      <c r="D103" t="s">
        <v>582</v>
      </c>
      <c r="E103" t="s">
        <v>583</v>
      </c>
      <c r="F103" t="s">
        <v>584</v>
      </c>
      <c r="G103" t="s">
        <v>585</v>
      </c>
      <c r="H103" t="s">
        <v>586</v>
      </c>
      <c r="I103" t="s">
        <v>587</v>
      </c>
      <c r="J103" t="s">
        <v>588</v>
      </c>
      <c r="K103" t="s">
        <v>589</v>
      </c>
      <c r="L103" t="s">
        <v>590</v>
      </c>
      <c r="M103" t="s">
        <v>591</v>
      </c>
      <c r="N103" t="s">
        <v>592</v>
      </c>
    </row>
    <row r="104" spans="1:37" x14ac:dyDescent="0.35">
      <c r="A104" s="339" t="s">
        <v>2892</v>
      </c>
      <c r="B104" s="339" t="s">
        <v>33</v>
      </c>
      <c r="C104" s="340">
        <v>819</v>
      </c>
      <c r="D104" s="1">
        <v>39</v>
      </c>
      <c r="E104" s="1">
        <v>9</v>
      </c>
      <c r="F104" s="1">
        <v>11</v>
      </c>
      <c r="G104" s="1">
        <v>1</v>
      </c>
      <c r="H104" s="1">
        <v>36</v>
      </c>
      <c r="I104" s="1">
        <v>106</v>
      </c>
      <c r="J104" s="1">
        <v>-1021</v>
      </c>
      <c r="K104" s="1">
        <v>0</v>
      </c>
      <c r="L104" s="1">
        <v>0</v>
      </c>
      <c r="M104" s="1">
        <v>0</v>
      </c>
      <c r="N104" s="1">
        <v>0</v>
      </c>
      <c r="AC104" s="238"/>
      <c r="AD104" s="238"/>
      <c r="AE104" s="227"/>
      <c r="AG104" s="227"/>
      <c r="AH104" s="238"/>
      <c r="AK104" s="227"/>
    </row>
    <row r="105" spans="1:37" x14ac:dyDescent="0.35">
      <c r="A105" s="339" t="s">
        <v>0</v>
      </c>
      <c r="B105" s="339" t="s">
        <v>0</v>
      </c>
      <c r="C105" s="340">
        <v>819</v>
      </c>
      <c r="D105" s="2">
        <v>858</v>
      </c>
      <c r="E105" s="2">
        <v>867</v>
      </c>
      <c r="F105" s="2">
        <v>878</v>
      </c>
      <c r="G105" s="2">
        <v>879</v>
      </c>
      <c r="H105" s="2">
        <v>915</v>
      </c>
      <c r="I105" s="2">
        <v>1021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</row>
    <row r="106" spans="1:37" x14ac:dyDescent="0.35">
      <c r="A106" s="339" t="s">
        <v>593</v>
      </c>
      <c r="B106" s="339" t="s">
        <v>31</v>
      </c>
      <c r="C106" s="340">
        <v>1176</v>
      </c>
      <c r="D106" s="1">
        <v>0</v>
      </c>
      <c r="E106" s="1">
        <v>103</v>
      </c>
      <c r="F106" s="1">
        <v>61</v>
      </c>
      <c r="G106" s="1">
        <v>4</v>
      </c>
      <c r="H106" s="1">
        <v>10</v>
      </c>
      <c r="I106" s="1">
        <v>32</v>
      </c>
      <c r="J106" s="1">
        <v>50</v>
      </c>
      <c r="K106" s="1">
        <v>411</v>
      </c>
      <c r="L106" s="1">
        <v>72</v>
      </c>
      <c r="M106" s="1">
        <v>24</v>
      </c>
      <c r="N106" s="1">
        <v>23</v>
      </c>
    </row>
    <row r="107" spans="1:37" x14ac:dyDescent="0.35">
      <c r="A107" s="339" t="s">
        <v>0</v>
      </c>
      <c r="B107" s="339" t="s">
        <v>0</v>
      </c>
      <c r="C107" s="340">
        <v>1176</v>
      </c>
      <c r="D107" s="2">
        <v>1176</v>
      </c>
      <c r="E107" s="2">
        <v>1279</v>
      </c>
      <c r="F107" s="2">
        <v>1340</v>
      </c>
      <c r="G107" s="2">
        <v>1344</v>
      </c>
      <c r="H107" s="2">
        <v>1354</v>
      </c>
      <c r="I107" s="2">
        <v>1386</v>
      </c>
      <c r="J107" s="2">
        <v>1436</v>
      </c>
      <c r="K107" s="2">
        <v>1847</v>
      </c>
      <c r="L107" s="2">
        <v>1919</v>
      </c>
      <c r="M107" s="2">
        <v>1943</v>
      </c>
      <c r="N107" s="2">
        <v>1966</v>
      </c>
    </row>
    <row r="108" spans="1:37" x14ac:dyDescent="0.35">
      <c r="A108" s="339" t="s">
        <v>594</v>
      </c>
      <c r="B108" s="339" t="s">
        <v>33</v>
      </c>
      <c r="C108" s="340">
        <v>1428</v>
      </c>
      <c r="D108" s="1">
        <v>8</v>
      </c>
      <c r="E108" s="1">
        <v>12</v>
      </c>
      <c r="F108" s="1">
        <v>6</v>
      </c>
      <c r="G108" s="1">
        <v>0</v>
      </c>
      <c r="H108" s="1">
        <v>256</v>
      </c>
      <c r="I108" s="1">
        <v>95</v>
      </c>
      <c r="J108" s="1">
        <v>93</v>
      </c>
      <c r="K108" s="1">
        <v>37</v>
      </c>
      <c r="L108" s="1">
        <v>71</v>
      </c>
      <c r="M108" s="1">
        <v>91</v>
      </c>
      <c r="N108" s="1">
        <v>41</v>
      </c>
    </row>
    <row r="109" spans="1:37" x14ac:dyDescent="0.35">
      <c r="A109" s="339" t="s">
        <v>0</v>
      </c>
      <c r="B109" s="339" t="s">
        <v>0</v>
      </c>
      <c r="C109" s="340">
        <v>1428</v>
      </c>
      <c r="D109" s="2">
        <v>1436</v>
      </c>
      <c r="E109" s="2">
        <v>1448</v>
      </c>
      <c r="F109" s="2">
        <v>1454</v>
      </c>
      <c r="G109" s="2">
        <v>1454</v>
      </c>
      <c r="H109" s="2">
        <v>1710</v>
      </c>
      <c r="I109" s="2">
        <v>1805</v>
      </c>
      <c r="J109" s="2">
        <v>1898</v>
      </c>
      <c r="K109" s="2">
        <v>1935</v>
      </c>
      <c r="L109" s="2">
        <v>2006</v>
      </c>
      <c r="M109" s="2">
        <v>2097</v>
      </c>
      <c r="N109" s="2">
        <v>2138</v>
      </c>
    </row>
    <row r="110" spans="1:37" x14ac:dyDescent="0.35">
      <c r="A110" s="339" t="s">
        <v>595</v>
      </c>
      <c r="B110" s="339" t="s">
        <v>33</v>
      </c>
      <c r="C110" s="340">
        <v>2042</v>
      </c>
      <c r="D110" s="1">
        <v>1</v>
      </c>
      <c r="E110" s="1">
        <v>41</v>
      </c>
      <c r="F110" s="1">
        <v>135</v>
      </c>
      <c r="G110" s="1">
        <v>-41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37" x14ac:dyDescent="0.35">
      <c r="A111" s="339" t="s">
        <v>0</v>
      </c>
      <c r="B111" s="339" t="s">
        <v>0</v>
      </c>
      <c r="C111" s="340">
        <v>2042</v>
      </c>
      <c r="D111" s="2">
        <v>2043</v>
      </c>
      <c r="E111" s="2">
        <v>2084</v>
      </c>
      <c r="F111" s="2">
        <v>2219</v>
      </c>
      <c r="G111" s="2">
        <v>2178</v>
      </c>
      <c r="H111" s="2">
        <v>2178</v>
      </c>
      <c r="I111" s="2">
        <v>2178</v>
      </c>
      <c r="J111" s="2">
        <v>2178</v>
      </c>
      <c r="K111" s="2">
        <v>2178</v>
      </c>
      <c r="L111" s="2">
        <v>2178</v>
      </c>
      <c r="M111" s="2">
        <v>2178</v>
      </c>
      <c r="N111" s="2">
        <v>2178</v>
      </c>
    </row>
    <row r="112" spans="1:37" x14ac:dyDescent="0.35">
      <c r="A112" s="339" t="s">
        <v>2860</v>
      </c>
      <c r="B112" s="339" t="s">
        <v>31</v>
      </c>
      <c r="C112" s="340">
        <v>888</v>
      </c>
      <c r="D112" s="1">
        <v>1</v>
      </c>
      <c r="E112" s="1">
        <v>70</v>
      </c>
      <c r="F112" s="1">
        <v>98</v>
      </c>
      <c r="G112" s="1">
        <v>6</v>
      </c>
      <c r="H112" s="1">
        <v>8</v>
      </c>
      <c r="I112" s="1">
        <v>25</v>
      </c>
      <c r="J112" s="1">
        <v>11</v>
      </c>
      <c r="K112" s="1">
        <v>-1107</v>
      </c>
      <c r="L112" s="1">
        <v>0</v>
      </c>
      <c r="M112" s="1">
        <v>0</v>
      </c>
      <c r="N112" s="1">
        <v>0</v>
      </c>
    </row>
    <row r="113" spans="1:14" x14ac:dyDescent="0.35">
      <c r="A113" s="339" t="s">
        <v>0</v>
      </c>
      <c r="B113" s="339" t="s">
        <v>0</v>
      </c>
      <c r="C113" s="340">
        <v>888</v>
      </c>
      <c r="D113" s="2">
        <v>889</v>
      </c>
      <c r="E113" s="2">
        <v>959</v>
      </c>
      <c r="F113" s="2">
        <v>1057</v>
      </c>
      <c r="G113" s="2">
        <v>1063</v>
      </c>
      <c r="H113" s="2">
        <v>1071</v>
      </c>
      <c r="I113" s="2">
        <v>1096</v>
      </c>
      <c r="J113" s="2">
        <v>1107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35">
      <c r="A114" s="339" t="s">
        <v>596</v>
      </c>
      <c r="B114" s="339" t="s">
        <v>33</v>
      </c>
      <c r="C114" s="340">
        <v>734</v>
      </c>
      <c r="D114" s="1">
        <v>4</v>
      </c>
      <c r="E114" s="1">
        <v>6</v>
      </c>
      <c r="F114" s="1">
        <v>8</v>
      </c>
      <c r="G114" s="1">
        <v>1</v>
      </c>
      <c r="H114" s="1">
        <v>-753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x14ac:dyDescent="0.35">
      <c r="A115" s="339" t="s">
        <v>0</v>
      </c>
      <c r="B115" s="339" t="s">
        <v>0</v>
      </c>
      <c r="C115" s="340">
        <v>734</v>
      </c>
      <c r="D115" s="2">
        <v>738</v>
      </c>
      <c r="E115" s="2">
        <v>744</v>
      </c>
      <c r="F115" s="2">
        <v>752</v>
      </c>
      <c r="G115" s="2">
        <v>753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35">
      <c r="A116" s="339" t="s">
        <v>2893</v>
      </c>
      <c r="B116" s="339" t="s">
        <v>33</v>
      </c>
      <c r="C116" s="340">
        <v>256</v>
      </c>
      <c r="D116" s="1">
        <v>-256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35">
      <c r="A117" s="339" t="s">
        <v>0</v>
      </c>
      <c r="B117" s="339" t="s">
        <v>0</v>
      </c>
      <c r="C117" s="340">
        <v>256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35">
      <c r="A118" s="339" t="s">
        <v>597</v>
      </c>
      <c r="B118" s="339" t="s">
        <v>33</v>
      </c>
      <c r="C118" s="340">
        <v>551</v>
      </c>
      <c r="D118" s="1">
        <v>3</v>
      </c>
      <c r="E118" s="1">
        <v>38</v>
      </c>
      <c r="F118" s="1">
        <v>-592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35">
      <c r="A119" s="339" t="s">
        <v>0</v>
      </c>
      <c r="B119" s="339" t="s">
        <v>0</v>
      </c>
      <c r="C119" s="340">
        <v>551</v>
      </c>
      <c r="D119" s="2">
        <v>554</v>
      </c>
      <c r="E119" s="2">
        <v>592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</row>
    <row r="120" spans="1:14" x14ac:dyDescent="0.35">
      <c r="A120" s="339" t="s">
        <v>598</v>
      </c>
      <c r="B120" s="339" t="s">
        <v>31</v>
      </c>
      <c r="C120" s="340">
        <v>1049</v>
      </c>
      <c r="D120" s="1">
        <v>6</v>
      </c>
      <c r="E120" s="1">
        <v>20</v>
      </c>
      <c r="F120" s="1">
        <v>13</v>
      </c>
      <c r="G120" s="1">
        <v>1</v>
      </c>
      <c r="H120" s="1">
        <v>304</v>
      </c>
      <c r="I120" s="1">
        <v>55</v>
      </c>
      <c r="J120" s="1">
        <v>32</v>
      </c>
      <c r="K120" s="1">
        <v>50</v>
      </c>
      <c r="L120" s="1">
        <v>114</v>
      </c>
      <c r="M120" s="1">
        <v>52</v>
      </c>
      <c r="N120" s="1">
        <v>14</v>
      </c>
    </row>
    <row r="121" spans="1:14" x14ac:dyDescent="0.35">
      <c r="A121" s="339" t="s">
        <v>0</v>
      </c>
      <c r="B121" s="339" t="s">
        <v>0</v>
      </c>
      <c r="C121" s="340">
        <v>1049</v>
      </c>
      <c r="D121" s="2">
        <v>1055</v>
      </c>
      <c r="E121" s="2">
        <v>1075</v>
      </c>
      <c r="F121" s="2">
        <v>1088</v>
      </c>
      <c r="G121" s="2">
        <v>1089</v>
      </c>
      <c r="H121" s="2">
        <v>1393</v>
      </c>
      <c r="I121" s="2">
        <v>1448</v>
      </c>
      <c r="J121" s="2">
        <v>1480</v>
      </c>
      <c r="K121" s="2">
        <v>1530</v>
      </c>
      <c r="L121" s="2">
        <v>1644</v>
      </c>
      <c r="M121" s="2">
        <v>1696</v>
      </c>
      <c r="N121" s="2">
        <v>1710</v>
      </c>
    </row>
    <row r="122" spans="1:14" x14ac:dyDescent="0.35">
      <c r="A122" s="339" t="s">
        <v>2871</v>
      </c>
      <c r="B122" s="339" t="s">
        <v>33</v>
      </c>
      <c r="C122" s="340">
        <v>476</v>
      </c>
      <c r="D122" s="1">
        <v>5</v>
      </c>
      <c r="E122" s="1">
        <v>-481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</row>
    <row r="123" spans="1:14" x14ac:dyDescent="0.35">
      <c r="A123" s="339" t="s">
        <v>0</v>
      </c>
      <c r="B123" s="339" t="s">
        <v>0</v>
      </c>
      <c r="C123" s="340">
        <v>476</v>
      </c>
      <c r="D123" s="2">
        <v>481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35">
      <c r="A124" s="339" t="s">
        <v>2894</v>
      </c>
      <c r="B124" s="339" t="s">
        <v>33</v>
      </c>
      <c r="C124" s="340">
        <v>700</v>
      </c>
      <c r="D124" s="1">
        <v>30</v>
      </c>
      <c r="E124" s="1">
        <v>18</v>
      </c>
      <c r="F124" s="1">
        <v>15</v>
      </c>
      <c r="G124" s="1">
        <v>0</v>
      </c>
      <c r="H124" s="1">
        <v>14</v>
      </c>
      <c r="I124" s="1">
        <v>-777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</row>
    <row r="125" spans="1:14" x14ac:dyDescent="0.35">
      <c r="A125" s="339" t="s">
        <v>0</v>
      </c>
      <c r="B125" s="339" t="s">
        <v>0</v>
      </c>
      <c r="C125" s="340">
        <v>700</v>
      </c>
      <c r="D125" s="2">
        <v>730</v>
      </c>
      <c r="E125" s="2">
        <v>748</v>
      </c>
      <c r="F125" s="2">
        <v>763</v>
      </c>
      <c r="G125" s="2">
        <v>763</v>
      </c>
      <c r="H125" s="2">
        <v>777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</row>
    <row r="126" spans="1:14" x14ac:dyDescent="0.35">
      <c r="A126" s="339" t="s">
        <v>2920</v>
      </c>
      <c r="B126" s="339" t="s">
        <v>33</v>
      </c>
      <c r="C126" s="340">
        <v>952</v>
      </c>
      <c r="D126" s="1">
        <v>16</v>
      </c>
      <c r="E126" s="1">
        <v>19</v>
      </c>
      <c r="F126" s="1">
        <v>22</v>
      </c>
      <c r="G126" s="1">
        <v>1</v>
      </c>
      <c r="H126" s="1">
        <v>21</v>
      </c>
      <c r="I126" s="1">
        <v>49</v>
      </c>
      <c r="J126" s="1">
        <v>43</v>
      </c>
      <c r="K126" s="1">
        <v>51</v>
      </c>
      <c r="L126" s="1">
        <v>-1174</v>
      </c>
      <c r="M126" s="1">
        <v>0</v>
      </c>
      <c r="N126" s="1">
        <v>0</v>
      </c>
    </row>
    <row r="127" spans="1:14" x14ac:dyDescent="0.35">
      <c r="A127" s="339" t="s">
        <v>0</v>
      </c>
      <c r="B127" s="339" t="s">
        <v>0</v>
      </c>
      <c r="C127" s="340">
        <v>952</v>
      </c>
      <c r="D127" s="2">
        <v>968</v>
      </c>
      <c r="E127" s="2">
        <v>987</v>
      </c>
      <c r="F127" s="2">
        <v>1009</v>
      </c>
      <c r="G127" s="2">
        <v>1010</v>
      </c>
      <c r="H127" s="2">
        <v>1031</v>
      </c>
      <c r="I127" s="2">
        <v>1080</v>
      </c>
      <c r="J127" s="2">
        <v>1123</v>
      </c>
      <c r="K127" s="2">
        <v>1174</v>
      </c>
      <c r="L127" s="2">
        <v>0</v>
      </c>
      <c r="M127" s="2">
        <v>0</v>
      </c>
      <c r="N127" s="2">
        <v>0</v>
      </c>
    </row>
    <row r="128" spans="1:14" x14ac:dyDescent="0.35">
      <c r="A128" s="339" t="s">
        <v>599</v>
      </c>
      <c r="B128" s="339" t="s">
        <v>31</v>
      </c>
      <c r="C128" s="340">
        <v>865</v>
      </c>
      <c r="D128" s="1">
        <v>4</v>
      </c>
      <c r="E128" s="1">
        <v>52</v>
      </c>
      <c r="F128" s="1">
        <v>139</v>
      </c>
      <c r="G128" s="1">
        <v>25</v>
      </c>
      <c r="H128" s="1">
        <v>6</v>
      </c>
      <c r="I128" s="1">
        <v>29</v>
      </c>
      <c r="J128" s="1">
        <v>18</v>
      </c>
      <c r="K128" s="1">
        <v>260</v>
      </c>
      <c r="L128" s="1">
        <v>109</v>
      </c>
      <c r="M128" s="1">
        <v>92</v>
      </c>
      <c r="N128" s="1">
        <v>17</v>
      </c>
    </row>
    <row r="129" spans="1:17" x14ac:dyDescent="0.35">
      <c r="A129" s="339" t="s">
        <v>0</v>
      </c>
      <c r="B129" s="339" t="s">
        <v>0</v>
      </c>
      <c r="C129" s="340">
        <v>865</v>
      </c>
      <c r="D129" s="2">
        <v>869</v>
      </c>
      <c r="E129" s="2">
        <v>921</v>
      </c>
      <c r="F129" s="2">
        <v>1060</v>
      </c>
      <c r="G129" s="2">
        <v>1085</v>
      </c>
      <c r="H129" s="2">
        <v>1091</v>
      </c>
      <c r="I129" s="2">
        <v>1120</v>
      </c>
      <c r="J129" s="2">
        <v>1138</v>
      </c>
      <c r="K129" s="2">
        <v>1398</v>
      </c>
      <c r="L129" s="2">
        <v>1507</v>
      </c>
      <c r="M129" s="2">
        <v>1599</v>
      </c>
      <c r="N129" s="2">
        <v>1616</v>
      </c>
    </row>
    <row r="130" spans="1:17" x14ac:dyDescent="0.35">
      <c r="A130" s="339" t="s">
        <v>2895</v>
      </c>
      <c r="B130" s="339" t="s">
        <v>33</v>
      </c>
      <c r="C130" s="340">
        <v>1126</v>
      </c>
      <c r="D130" s="1">
        <v>70</v>
      </c>
      <c r="E130" s="1">
        <v>7</v>
      </c>
      <c r="F130" s="1">
        <v>5</v>
      </c>
      <c r="G130" s="1">
        <v>0</v>
      </c>
      <c r="H130" s="1">
        <v>13</v>
      </c>
      <c r="I130" s="1">
        <v>91</v>
      </c>
      <c r="J130" s="1">
        <v>293</v>
      </c>
      <c r="K130" s="1">
        <v>11</v>
      </c>
      <c r="L130" s="1">
        <v>219</v>
      </c>
      <c r="M130" s="1">
        <v>617</v>
      </c>
      <c r="N130" s="1">
        <v>-274</v>
      </c>
    </row>
    <row r="131" spans="1:17" x14ac:dyDescent="0.35">
      <c r="A131" s="339" t="s">
        <v>0</v>
      </c>
      <c r="B131" s="339" t="s">
        <v>0</v>
      </c>
      <c r="C131" s="340">
        <v>1126</v>
      </c>
      <c r="D131" s="2">
        <v>1196</v>
      </c>
      <c r="E131" s="2">
        <v>1203</v>
      </c>
      <c r="F131" s="2">
        <v>1208</v>
      </c>
      <c r="G131" s="2">
        <v>1208</v>
      </c>
      <c r="H131" s="2">
        <v>1221</v>
      </c>
      <c r="I131" s="2">
        <v>1312</v>
      </c>
      <c r="J131" s="2">
        <v>1605</v>
      </c>
      <c r="K131" s="2">
        <v>1616</v>
      </c>
      <c r="L131" s="2">
        <v>1835</v>
      </c>
      <c r="M131" s="2">
        <v>2452</v>
      </c>
      <c r="N131" s="2">
        <v>2178</v>
      </c>
    </row>
    <row r="132" spans="1:17" x14ac:dyDescent="0.35">
      <c r="A132" s="339" t="s">
        <v>600</v>
      </c>
      <c r="B132" s="339" t="s">
        <v>33</v>
      </c>
      <c r="C132" s="340">
        <v>1249</v>
      </c>
      <c r="D132" s="1">
        <v>15</v>
      </c>
      <c r="E132" s="1">
        <v>60</v>
      </c>
      <c r="F132" s="1">
        <v>25</v>
      </c>
      <c r="G132" s="1">
        <v>2</v>
      </c>
      <c r="H132" s="1">
        <v>34</v>
      </c>
      <c r="I132" s="1">
        <v>147</v>
      </c>
      <c r="J132" s="1">
        <v>61</v>
      </c>
      <c r="K132" s="1">
        <v>137</v>
      </c>
      <c r="L132" s="1">
        <v>173</v>
      </c>
      <c r="M132" s="1">
        <v>166</v>
      </c>
      <c r="N132" s="1">
        <v>70</v>
      </c>
    </row>
    <row r="133" spans="1:17" x14ac:dyDescent="0.35">
      <c r="A133" s="339" t="s">
        <v>0</v>
      </c>
      <c r="B133" s="339" t="s">
        <v>0</v>
      </c>
      <c r="C133" s="340">
        <v>1249</v>
      </c>
      <c r="D133" s="2">
        <v>1264</v>
      </c>
      <c r="E133" s="2">
        <v>1324</v>
      </c>
      <c r="F133" s="2">
        <v>1349</v>
      </c>
      <c r="G133" s="2">
        <v>1351</v>
      </c>
      <c r="H133" s="2">
        <v>1385</v>
      </c>
      <c r="I133" s="2">
        <v>1532</v>
      </c>
      <c r="J133" s="2">
        <v>1593</v>
      </c>
      <c r="K133" s="2">
        <v>1730</v>
      </c>
      <c r="L133" s="2">
        <v>1903</v>
      </c>
      <c r="M133" s="2">
        <v>2069</v>
      </c>
      <c r="N133" s="2">
        <v>2139</v>
      </c>
    </row>
    <row r="134" spans="1:17" x14ac:dyDescent="0.35">
      <c r="A134" s="339" t="s">
        <v>601</v>
      </c>
      <c r="B134" s="339" t="s">
        <v>33</v>
      </c>
      <c r="C134" s="340">
        <v>930</v>
      </c>
      <c r="D134" s="1">
        <v>32</v>
      </c>
      <c r="E134" s="1">
        <v>4</v>
      </c>
      <c r="F134" s="1">
        <v>0</v>
      </c>
      <c r="G134" s="1">
        <v>0</v>
      </c>
      <c r="H134" s="1">
        <v>8</v>
      </c>
      <c r="I134" s="1">
        <v>65</v>
      </c>
      <c r="J134" s="1">
        <v>272</v>
      </c>
      <c r="K134" s="1">
        <v>9</v>
      </c>
      <c r="L134" s="1">
        <v>156</v>
      </c>
      <c r="M134" s="1">
        <v>-1476</v>
      </c>
      <c r="N134" s="1">
        <v>0</v>
      </c>
    </row>
    <row r="135" spans="1:17" x14ac:dyDescent="0.35">
      <c r="A135" s="339" t="s">
        <v>0</v>
      </c>
      <c r="B135" s="339" t="s">
        <v>0</v>
      </c>
      <c r="C135" s="340">
        <v>930</v>
      </c>
      <c r="D135" s="2">
        <v>962</v>
      </c>
      <c r="E135" s="2">
        <v>966</v>
      </c>
      <c r="F135" s="2">
        <v>966</v>
      </c>
      <c r="G135" s="2">
        <v>966</v>
      </c>
      <c r="H135" s="2">
        <v>974</v>
      </c>
      <c r="I135" s="2">
        <v>1039</v>
      </c>
      <c r="J135" s="2">
        <v>1311</v>
      </c>
      <c r="K135" s="2">
        <v>1320</v>
      </c>
      <c r="L135" s="2">
        <v>1476</v>
      </c>
      <c r="M135" s="2">
        <v>0</v>
      </c>
      <c r="N135" s="2">
        <v>0</v>
      </c>
    </row>
    <row r="136" spans="1:17" x14ac:dyDescent="0.35">
      <c r="A136" s="339" t="s">
        <v>47</v>
      </c>
      <c r="B136" s="339" t="s">
        <v>0</v>
      </c>
      <c r="C136" s="341">
        <v>0</v>
      </c>
      <c r="D136" s="1">
        <f>(D104+D106+D108+D110+D112+D114+D116+D118+D120+D122+D124+D126+D128+D130+D132+D134)*(-1)</f>
        <v>22</v>
      </c>
      <c r="E136" s="1">
        <f t="shared" ref="E136:N136" si="2">(E104+E106+E108+E110+E112+E114+E116+E118+E120+E122+E124+E126+E128+E130+E132+E134)*(-1)</f>
        <v>22</v>
      </c>
      <c r="F136" s="1">
        <f t="shared" si="2"/>
        <v>54</v>
      </c>
      <c r="G136" s="1">
        <f t="shared" si="2"/>
        <v>0</v>
      </c>
      <c r="H136" s="1">
        <f t="shared" si="2"/>
        <v>43</v>
      </c>
      <c r="I136" s="1">
        <f t="shared" si="2"/>
        <v>83</v>
      </c>
      <c r="J136" s="1">
        <f t="shared" si="2"/>
        <v>148</v>
      </c>
      <c r="K136" s="1">
        <f t="shared" si="2"/>
        <v>141</v>
      </c>
      <c r="L136" s="1">
        <f t="shared" si="2"/>
        <v>260</v>
      </c>
      <c r="M136" s="1">
        <f t="shared" si="2"/>
        <v>434</v>
      </c>
      <c r="N136" s="1">
        <f t="shared" si="2"/>
        <v>109</v>
      </c>
    </row>
    <row r="137" spans="1:17" x14ac:dyDescent="0.35">
      <c r="A137" s="339" t="s">
        <v>0</v>
      </c>
      <c r="B137" s="339" t="s">
        <v>0</v>
      </c>
      <c r="C137" s="340">
        <v>0</v>
      </c>
      <c r="D137" s="2">
        <v>22</v>
      </c>
      <c r="E137" s="2">
        <v>44</v>
      </c>
      <c r="F137" s="2">
        <v>98</v>
      </c>
      <c r="G137" s="2">
        <v>98</v>
      </c>
      <c r="H137" s="2">
        <v>141</v>
      </c>
      <c r="I137" s="2">
        <v>224</v>
      </c>
      <c r="J137" s="2">
        <v>372</v>
      </c>
      <c r="K137" s="2">
        <v>513</v>
      </c>
      <c r="L137" s="2">
        <v>773</v>
      </c>
      <c r="M137" s="2">
        <v>1207</v>
      </c>
      <c r="N137" s="2">
        <v>1316</v>
      </c>
    </row>
    <row r="138" spans="1:17" x14ac:dyDescent="0.35">
      <c r="A138" t="s">
        <v>48</v>
      </c>
      <c r="B138" t="s">
        <v>0</v>
      </c>
      <c r="C138" s="2">
        <v>15241</v>
      </c>
      <c r="D138" s="2">
        <v>15241</v>
      </c>
      <c r="E138" s="2">
        <v>15241</v>
      </c>
      <c r="F138" s="2">
        <v>15241</v>
      </c>
      <c r="G138" s="2">
        <v>15241</v>
      </c>
      <c r="H138" s="2">
        <v>15241</v>
      </c>
      <c r="I138" s="2">
        <v>15241</v>
      </c>
      <c r="J138" s="2">
        <v>15241</v>
      </c>
      <c r="K138" s="2">
        <v>15241</v>
      </c>
      <c r="L138" s="2">
        <v>15241</v>
      </c>
      <c r="M138" s="2">
        <v>15241</v>
      </c>
      <c r="N138" s="2">
        <v>15241</v>
      </c>
    </row>
    <row r="142" spans="1:1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</row>
    <row r="143" spans="1:1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</row>
    <row r="144" spans="1:1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</row>
    <row r="145" spans="1:3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</row>
    <row r="146" spans="1:3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</row>
    <row r="147" spans="1:3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</row>
    <row r="148" spans="1:3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</row>
    <row r="149" spans="1:37" x14ac:dyDescent="0.35">
      <c r="A149" s="339" t="s">
        <v>602</v>
      </c>
      <c r="B149" s="339" t="s">
        <v>2</v>
      </c>
      <c r="C149" s="339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  <c r="N149" t="s">
        <v>14</v>
      </c>
      <c r="O149" t="s">
        <v>15</v>
      </c>
      <c r="P149" t="s">
        <v>16</v>
      </c>
      <c r="Q149" t="s">
        <v>603</v>
      </c>
    </row>
    <row r="150" spans="1:37" x14ac:dyDescent="0.35">
      <c r="A150" s="339" t="s">
        <v>0</v>
      </c>
      <c r="B150" s="339" t="s">
        <v>0</v>
      </c>
      <c r="C150" s="339" t="s">
        <v>17</v>
      </c>
      <c r="D150" t="s">
        <v>604</v>
      </c>
      <c r="E150" t="s">
        <v>605</v>
      </c>
      <c r="F150" t="s">
        <v>606</v>
      </c>
      <c r="G150" t="s">
        <v>607</v>
      </c>
      <c r="H150" t="s">
        <v>608</v>
      </c>
      <c r="I150" t="s">
        <v>609</v>
      </c>
      <c r="J150" t="s">
        <v>610</v>
      </c>
      <c r="K150" t="s">
        <v>611</v>
      </c>
      <c r="L150" t="s">
        <v>612</v>
      </c>
      <c r="M150" t="s">
        <v>613</v>
      </c>
      <c r="N150" t="s">
        <v>614</v>
      </c>
      <c r="O150" t="s">
        <v>615</v>
      </c>
      <c r="P150" t="s">
        <v>616</v>
      </c>
      <c r="Q150" t="s">
        <v>617</v>
      </c>
    </row>
    <row r="151" spans="1:37" x14ac:dyDescent="0.35">
      <c r="A151" s="339" t="s">
        <v>618</v>
      </c>
      <c r="B151" s="339" t="s">
        <v>33</v>
      </c>
      <c r="C151" s="340">
        <v>691</v>
      </c>
      <c r="D151" s="1">
        <v>1</v>
      </c>
      <c r="E151" s="1">
        <v>2</v>
      </c>
      <c r="F151" s="1">
        <v>1</v>
      </c>
      <c r="G151" s="1">
        <v>4</v>
      </c>
      <c r="H151" s="1">
        <v>9</v>
      </c>
      <c r="I151" s="1">
        <v>106</v>
      </c>
      <c r="J151" s="1">
        <v>7</v>
      </c>
      <c r="K151" s="1">
        <v>46</v>
      </c>
      <c r="L151" s="1">
        <v>21</v>
      </c>
      <c r="M151" s="1">
        <v>6</v>
      </c>
      <c r="N151" s="1">
        <v>30</v>
      </c>
      <c r="O151" s="1">
        <v>15</v>
      </c>
      <c r="P151" s="1">
        <v>386</v>
      </c>
      <c r="Q151" s="1">
        <v>-1325</v>
      </c>
      <c r="R151" s="1"/>
      <c r="S151" s="1"/>
      <c r="T151" s="1"/>
      <c r="U151" s="1"/>
      <c r="V151" s="1"/>
      <c r="W151" s="1"/>
      <c r="AC151" s="238"/>
      <c r="AD151" s="238"/>
      <c r="AE151" s="227"/>
      <c r="AG151" s="227"/>
      <c r="AH151" s="238"/>
      <c r="AK151" s="227"/>
    </row>
    <row r="152" spans="1:37" x14ac:dyDescent="0.35">
      <c r="A152" s="339" t="s">
        <v>0</v>
      </c>
      <c r="B152" s="339" t="s">
        <v>0</v>
      </c>
      <c r="C152" s="340">
        <v>691</v>
      </c>
      <c r="D152" s="2">
        <v>692</v>
      </c>
      <c r="E152" s="2">
        <v>694</v>
      </c>
      <c r="F152" s="2">
        <v>695</v>
      </c>
      <c r="G152" s="2">
        <v>699</v>
      </c>
      <c r="H152" s="2">
        <v>708</v>
      </c>
      <c r="I152" s="2">
        <v>814</v>
      </c>
      <c r="J152" s="2">
        <v>821</v>
      </c>
      <c r="K152" s="2">
        <v>867</v>
      </c>
      <c r="L152" s="2">
        <v>888</v>
      </c>
      <c r="M152" s="2">
        <v>894</v>
      </c>
      <c r="N152" s="2">
        <v>924</v>
      </c>
      <c r="O152" s="2">
        <v>939</v>
      </c>
      <c r="P152" s="2">
        <v>1325</v>
      </c>
      <c r="Q152" s="2">
        <v>0</v>
      </c>
      <c r="R152" s="2"/>
      <c r="S152" s="2"/>
      <c r="T152" s="2"/>
      <c r="U152" s="2"/>
      <c r="V152" s="2"/>
      <c r="W152" s="2"/>
    </row>
    <row r="153" spans="1:37" x14ac:dyDescent="0.35">
      <c r="A153" s="339" t="s">
        <v>2872</v>
      </c>
      <c r="B153" s="339" t="s">
        <v>31</v>
      </c>
      <c r="C153" s="340">
        <v>620</v>
      </c>
      <c r="D153" s="1">
        <v>3</v>
      </c>
      <c r="E153" s="1">
        <v>4</v>
      </c>
      <c r="F153" s="1">
        <v>3</v>
      </c>
      <c r="G153" s="1">
        <v>1</v>
      </c>
      <c r="H153" s="1">
        <v>13</v>
      </c>
      <c r="I153" s="1">
        <v>1</v>
      </c>
      <c r="J153" s="1">
        <v>0</v>
      </c>
      <c r="K153" s="1">
        <v>23</v>
      </c>
      <c r="L153" s="1">
        <v>-668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/>
      <c r="S153" s="1"/>
      <c r="T153" s="1"/>
      <c r="U153" s="1"/>
      <c r="V153" s="1"/>
      <c r="W153" s="1"/>
    </row>
    <row r="154" spans="1:37" x14ac:dyDescent="0.35">
      <c r="A154" s="339" t="s">
        <v>0</v>
      </c>
      <c r="B154" s="339" t="s">
        <v>0</v>
      </c>
      <c r="C154" s="340">
        <v>620</v>
      </c>
      <c r="D154" s="2">
        <v>623</v>
      </c>
      <c r="E154" s="2">
        <v>627</v>
      </c>
      <c r="F154" s="2">
        <v>630</v>
      </c>
      <c r="G154" s="2">
        <v>631</v>
      </c>
      <c r="H154" s="2">
        <v>644</v>
      </c>
      <c r="I154" s="2">
        <v>645</v>
      </c>
      <c r="J154" s="2">
        <v>645</v>
      </c>
      <c r="K154" s="2">
        <v>668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/>
      <c r="S154" s="2"/>
      <c r="T154" s="2"/>
      <c r="U154" s="2"/>
      <c r="V154" s="2"/>
      <c r="W154" s="2"/>
    </row>
    <row r="155" spans="1:37" x14ac:dyDescent="0.35">
      <c r="A155" s="339" t="s">
        <v>619</v>
      </c>
      <c r="B155" s="339" t="s">
        <v>31</v>
      </c>
      <c r="C155" s="340">
        <v>695</v>
      </c>
      <c r="D155" s="1">
        <v>1</v>
      </c>
      <c r="E155" s="1">
        <v>2</v>
      </c>
      <c r="F155" s="1">
        <v>5</v>
      </c>
      <c r="G155" s="1">
        <v>1</v>
      </c>
      <c r="H155" s="1">
        <v>10</v>
      </c>
      <c r="I155" s="1">
        <v>98</v>
      </c>
      <c r="J155" s="1">
        <v>0</v>
      </c>
      <c r="K155" s="1">
        <v>58</v>
      </c>
      <c r="L155" s="1">
        <v>17</v>
      </c>
      <c r="M155" s="1">
        <v>6</v>
      </c>
      <c r="N155" s="1">
        <v>21</v>
      </c>
      <c r="O155" s="1">
        <v>14</v>
      </c>
      <c r="P155" s="1">
        <v>-928</v>
      </c>
      <c r="Q155" s="1">
        <v>0</v>
      </c>
      <c r="R155" s="1"/>
      <c r="S155" s="1"/>
      <c r="T155" s="1"/>
      <c r="U155" s="1"/>
      <c r="V155" s="1"/>
      <c r="W155" s="1"/>
    </row>
    <row r="156" spans="1:37" x14ac:dyDescent="0.35">
      <c r="A156" s="339" t="s">
        <v>0</v>
      </c>
      <c r="B156" s="339" t="s">
        <v>0</v>
      </c>
      <c r="C156" s="340">
        <v>695</v>
      </c>
      <c r="D156" s="2">
        <v>696</v>
      </c>
      <c r="E156" s="2">
        <v>698</v>
      </c>
      <c r="F156" s="2">
        <v>703</v>
      </c>
      <c r="G156" s="2">
        <v>704</v>
      </c>
      <c r="H156" s="2">
        <v>714</v>
      </c>
      <c r="I156" s="2">
        <v>812</v>
      </c>
      <c r="J156" s="2">
        <v>812</v>
      </c>
      <c r="K156" s="2">
        <v>870</v>
      </c>
      <c r="L156" s="2">
        <v>887</v>
      </c>
      <c r="M156" s="2">
        <v>893</v>
      </c>
      <c r="N156" s="2">
        <v>914</v>
      </c>
      <c r="O156" s="2">
        <v>928</v>
      </c>
      <c r="P156" s="2">
        <v>0</v>
      </c>
      <c r="Q156" s="2">
        <v>0</v>
      </c>
      <c r="R156" s="2"/>
      <c r="S156" s="2"/>
      <c r="T156" s="2"/>
      <c r="U156" s="2"/>
      <c r="V156" s="2"/>
      <c r="W156" s="2"/>
    </row>
    <row r="157" spans="1:37" x14ac:dyDescent="0.35">
      <c r="A157" s="339" t="s">
        <v>620</v>
      </c>
      <c r="B157" s="339" t="s">
        <v>33</v>
      </c>
      <c r="C157" s="340">
        <v>321</v>
      </c>
      <c r="D157" s="1">
        <v>1</v>
      </c>
      <c r="E157" s="1">
        <v>7</v>
      </c>
      <c r="F157" s="1">
        <v>1</v>
      </c>
      <c r="G157" s="1">
        <v>4</v>
      </c>
      <c r="H157" s="1">
        <v>-334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/>
      <c r="S157" s="1"/>
      <c r="T157" s="1"/>
      <c r="U157" s="1"/>
      <c r="V157" s="1"/>
      <c r="W157" s="1"/>
    </row>
    <row r="158" spans="1:37" x14ac:dyDescent="0.35">
      <c r="A158" s="339" t="s">
        <v>0</v>
      </c>
      <c r="B158" s="339" t="s">
        <v>0</v>
      </c>
      <c r="C158" s="340">
        <v>321</v>
      </c>
      <c r="D158" s="2">
        <v>322</v>
      </c>
      <c r="E158" s="2">
        <v>329</v>
      </c>
      <c r="F158" s="2">
        <v>330</v>
      </c>
      <c r="G158" s="2">
        <v>334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/>
      <c r="S158" s="2"/>
      <c r="T158" s="2"/>
      <c r="U158" s="2"/>
      <c r="V158" s="2"/>
      <c r="W158" s="2"/>
    </row>
    <row r="159" spans="1:37" x14ac:dyDescent="0.35">
      <c r="A159" s="339" t="s">
        <v>2861</v>
      </c>
      <c r="B159" s="339" t="s">
        <v>33</v>
      </c>
      <c r="C159" s="340">
        <v>1869</v>
      </c>
      <c r="D159" s="1">
        <v>3</v>
      </c>
      <c r="E159" s="1">
        <v>4</v>
      </c>
      <c r="F159" s="1">
        <v>1</v>
      </c>
      <c r="G159" s="1">
        <v>3</v>
      </c>
      <c r="H159" s="1">
        <v>50</v>
      </c>
      <c r="I159" s="1">
        <v>3</v>
      </c>
      <c r="J159" s="1">
        <v>4</v>
      </c>
      <c r="K159" s="1">
        <v>45</v>
      </c>
      <c r="L159" s="1">
        <v>126</v>
      </c>
      <c r="M159" s="1">
        <v>4</v>
      </c>
      <c r="N159" s="1">
        <v>20</v>
      </c>
      <c r="O159" s="1">
        <v>0</v>
      </c>
      <c r="P159" s="1">
        <v>0</v>
      </c>
      <c r="Q159" s="1">
        <v>0</v>
      </c>
      <c r="R159" s="1"/>
      <c r="S159" s="1"/>
      <c r="T159" s="1"/>
      <c r="U159" s="1"/>
      <c r="V159" s="1"/>
      <c r="W159" s="1"/>
    </row>
    <row r="160" spans="1:37" x14ac:dyDescent="0.35">
      <c r="A160" s="339" t="s">
        <v>0</v>
      </c>
      <c r="B160" s="339" t="s">
        <v>0</v>
      </c>
      <c r="C160" s="340">
        <v>1869</v>
      </c>
      <c r="D160" s="2">
        <v>1872</v>
      </c>
      <c r="E160" s="2">
        <v>1876</v>
      </c>
      <c r="F160" s="2">
        <v>1877</v>
      </c>
      <c r="G160" s="2">
        <v>1880</v>
      </c>
      <c r="H160" s="2">
        <v>1930</v>
      </c>
      <c r="I160" s="2">
        <v>1933</v>
      </c>
      <c r="J160" s="2">
        <v>1937</v>
      </c>
      <c r="K160" s="2">
        <v>1982</v>
      </c>
      <c r="L160" s="2">
        <v>2108</v>
      </c>
      <c r="M160" s="2">
        <v>2112</v>
      </c>
      <c r="N160" s="2">
        <v>2132</v>
      </c>
      <c r="O160" s="2">
        <v>2132</v>
      </c>
      <c r="P160" s="2">
        <v>2132</v>
      </c>
      <c r="Q160" s="2">
        <v>2132</v>
      </c>
      <c r="R160" s="2"/>
      <c r="S160" s="2"/>
      <c r="T160" s="2"/>
      <c r="U160" s="2"/>
      <c r="V160" s="2"/>
      <c r="W160" s="2"/>
    </row>
    <row r="161" spans="1:23" x14ac:dyDescent="0.35">
      <c r="A161" s="339" t="s">
        <v>621</v>
      </c>
      <c r="B161" s="339" t="s">
        <v>31</v>
      </c>
      <c r="C161" s="340">
        <v>792</v>
      </c>
      <c r="D161" s="1">
        <v>3</v>
      </c>
      <c r="E161" s="1">
        <v>5</v>
      </c>
      <c r="F161" s="1">
        <v>5</v>
      </c>
      <c r="G161" s="1">
        <v>1</v>
      </c>
      <c r="H161" s="1">
        <v>2</v>
      </c>
      <c r="I161" s="1">
        <v>9</v>
      </c>
      <c r="J161" s="1">
        <v>2</v>
      </c>
      <c r="K161" s="1">
        <v>3</v>
      </c>
      <c r="L161" s="1">
        <v>24</v>
      </c>
      <c r="M161" s="1">
        <v>1</v>
      </c>
      <c r="N161" s="1">
        <v>21</v>
      </c>
      <c r="O161" s="1">
        <v>-868</v>
      </c>
      <c r="P161" s="1">
        <v>0</v>
      </c>
      <c r="Q161" s="1">
        <v>0</v>
      </c>
      <c r="R161" s="1"/>
      <c r="S161" s="1"/>
      <c r="T161" s="1"/>
      <c r="U161" s="1"/>
      <c r="V161" s="1"/>
      <c r="W161" s="1"/>
    </row>
    <row r="162" spans="1:23" x14ac:dyDescent="0.35">
      <c r="A162" s="339" t="s">
        <v>0</v>
      </c>
      <c r="B162" s="339" t="s">
        <v>0</v>
      </c>
      <c r="C162" s="340">
        <v>792</v>
      </c>
      <c r="D162" s="2">
        <v>795</v>
      </c>
      <c r="E162" s="2">
        <v>800</v>
      </c>
      <c r="F162" s="2">
        <v>805</v>
      </c>
      <c r="G162" s="2">
        <v>806</v>
      </c>
      <c r="H162" s="2">
        <v>808</v>
      </c>
      <c r="I162" s="2">
        <v>817</v>
      </c>
      <c r="J162" s="2">
        <v>819</v>
      </c>
      <c r="K162" s="2">
        <v>822</v>
      </c>
      <c r="L162" s="2">
        <v>846</v>
      </c>
      <c r="M162" s="2">
        <v>847</v>
      </c>
      <c r="N162" s="2">
        <v>868</v>
      </c>
      <c r="O162" s="2">
        <v>0</v>
      </c>
      <c r="P162" s="2">
        <v>0</v>
      </c>
      <c r="Q162" s="2">
        <v>0</v>
      </c>
      <c r="R162" s="2"/>
      <c r="S162" s="2"/>
      <c r="T162" s="2"/>
      <c r="U162" s="2"/>
      <c r="V162" s="2"/>
      <c r="W162" s="2"/>
    </row>
    <row r="163" spans="1:23" x14ac:dyDescent="0.35">
      <c r="A163" s="339" t="s">
        <v>622</v>
      </c>
      <c r="B163" s="339" t="s">
        <v>33</v>
      </c>
      <c r="C163" s="340">
        <v>1067</v>
      </c>
      <c r="D163" s="1">
        <v>1</v>
      </c>
      <c r="E163" s="1">
        <v>1</v>
      </c>
      <c r="F163" s="1">
        <v>1</v>
      </c>
      <c r="G163" s="1">
        <v>5</v>
      </c>
      <c r="H163" s="1">
        <v>7</v>
      </c>
      <c r="I163" s="1">
        <v>105</v>
      </c>
      <c r="J163" s="1">
        <v>10</v>
      </c>
      <c r="K163" s="1">
        <v>25</v>
      </c>
      <c r="L163" s="1">
        <v>4</v>
      </c>
      <c r="M163" s="1">
        <v>4</v>
      </c>
      <c r="N163" s="1">
        <v>33</v>
      </c>
      <c r="O163" s="1">
        <v>53</v>
      </c>
      <c r="P163" s="1">
        <v>330</v>
      </c>
      <c r="Q163" s="1">
        <v>811</v>
      </c>
      <c r="R163" s="1"/>
      <c r="S163" s="1"/>
      <c r="T163" s="1"/>
      <c r="U163" s="1"/>
      <c r="V163" s="1"/>
      <c r="W163" s="1"/>
    </row>
    <row r="164" spans="1:23" x14ac:dyDescent="0.35">
      <c r="A164" s="339" t="s">
        <v>0</v>
      </c>
      <c r="B164" s="339" t="s">
        <v>0</v>
      </c>
      <c r="C164" s="340">
        <v>1067</v>
      </c>
      <c r="D164" s="2">
        <v>1068</v>
      </c>
      <c r="E164" s="2">
        <v>1069</v>
      </c>
      <c r="F164" s="2">
        <v>1070</v>
      </c>
      <c r="G164" s="2">
        <v>1075</v>
      </c>
      <c r="H164" s="2">
        <v>1082</v>
      </c>
      <c r="I164" s="2">
        <v>1187</v>
      </c>
      <c r="J164" s="2">
        <v>1197</v>
      </c>
      <c r="K164" s="2">
        <v>1222</v>
      </c>
      <c r="L164" s="2">
        <v>1226</v>
      </c>
      <c r="M164" s="2">
        <v>1230</v>
      </c>
      <c r="N164" s="2">
        <v>1263</v>
      </c>
      <c r="O164" s="2">
        <v>1316</v>
      </c>
      <c r="P164" s="2">
        <v>1646</v>
      </c>
      <c r="Q164" s="2">
        <v>2457</v>
      </c>
      <c r="R164" s="2"/>
      <c r="S164" s="2"/>
      <c r="T164" s="2"/>
      <c r="U164" s="2"/>
      <c r="V164" s="2"/>
      <c r="W164" s="2"/>
    </row>
    <row r="165" spans="1:23" x14ac:dyDescent="0.35">
      <c r="A165" s="339" t="s">
        <v>2873</v>
      </c>
      <c r="B165" s="339" t="s">
        <v>33</v>
      </c>
      <c r="C165" s="340">
        <v>959</v>
      </c>
      <c r="D165" s="1">
        <v>6</v>
      </c>
      <c r="E165" s="1">
        <v>3</v>
      </c>
      <c r="F165" s="1">
        <v>0</v>
      </c>
      <c r="G165" s="1">
        <v>5</v>
      </c>
      <c r="H165" s="1">
        <v>44</v>
      </c>
      <c r="I165" s="1">
        <v>14</v>
      </c>
      <c r="J165" s="1">
        <v>3</v>
      </c>
      <c r="K165" s="1">
        <v>24</v>
      </c>
      <c r="L165" s="1">
        <v>260</v>
      </c>
      <c r="M165" s="1">
        <v>4</v>
      </c>
      <c r="N165" s="1">
        <v>39</v>
      </c>
      <c r="O165" s="1">
        <v>45</v>
      </c>
      <c r="P165" s="1">
        <v>35</v>
      </c>
      <c r="Q165" s="1">
        <v>66</v>
      </c>
      <c r="R165" s="1"/>
      <c r="S165" s="1"/>
      <c r="T165" s="1"/>
      <c r="U165" s="1"/>
      <c r="V165" s="1"/>
      <c r="W165" s="1"/>
    </row>
    <row r="166" spans="1:23" x14ac:dyDescent="0.35">
      <c r="A166" s="339" t="s">
        <v>0</v>
      </c>
      <c r="B166" s="339" t="s">
        <v>0</v>
      </c>
      <c r="C166" s="340">
        <v>959</v>
      </c>
      <c r="D166" s="2">
        <v>965</v>
      </c>
      <c r="E166" s="2">
        <v>968</v>
      </c>
      <c r="F166" s="2">
        <v>968</v>
      </c>
      <c r="G166" s="2">
        <v>973</v>
      </c>
      <c r="H166" s="2">
        <v>1017</v>
      </c>
      <c r="I166" s="2">
        <v>1031</v>
      </c>
      <c r="J166" s="2">
        <v>1034</v>
      </c>
      <c r="K166" s="2">
        <v>1058</v>
      </c>
      <c r="L166" s="2">
        <v>1318</v>
      </c>
      <c r="M166" s="2">
        <v>1322</v>
      </c>
      <c r="N166" s="2">
        <v>1361</v>
      </c>
      <c r="O166" s="2">
        <v>1406</v>
      </c>
      <c r="P166" s="2">
        <v>1441</v>
      </c>
      <c r="Q166" s="2">
        <v>1507</v>
      </c>
      <c r="R166" s="2"/>
      <c r="S166" s="2"/>
      <c r="T166" s="2"/>
      <c r="U166" s="2"/>
      <c r="V166" s="2"/>
      <c r="W166" s="2"/>
    </row>
    <row r="167" spans="1:23" x14ac:dyDescent="0.35">
      <c r="A167" s="339" t="s">
        <v>2896</v>
      </c>
      <c r="B167" s="339" t="s">
        <v>31</v>
      </c>
      <c r="C167" s="340">
        <v>156</v>
      </c>
      <c r="D167" s="1">
        <v>8</v>
      </c>
      <c r="E167" s="1">
        <v>17</v>
      </c>
      <c r="F167" s="1">
        <v>-181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/>
      <c r="S167" s="1"/>
      <c r="T167" s="1"/>
      <c r="U167" s="1"/>
      <c r="V167" s="1"/>
      <c r="W167" s="1"/>
    </row>
    <row r="168" spans="1:23" x14ac:dyDescent="0.35">
      <c r="A168" s="339" t="s">
        <v>0</v>
      </c>
      <c r="B168" s="339" t="s">
        <v>0</v>
      </c>
      <c r="C168" s="340">
        <v>156</v>
      </c>
      <c r="D168" s="2">
        <v>164</v>
      </c>
      <c r="E168" s="2">
        <v>181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/>
      <c r="S168" s="2"/>
      <c r="T168" s="2"/>
      <c r="U168" s="2"/>
      <c r="V168" s="2"/>
      <c r="W168" s="2"/>
    </row>
    <row r="169" spans="1:23" x14ac:dyDescent="0.35">
      <c r="A169" s="339" t="s">
        <v>623</v>
      </c>
      <c r="B169" s="339" t="s">
        <v>31</v>
      </c>
      <c r="C169" s="340">
        <v>303</v>
      </c>
      <c r="D169" s="1">
        <v>4</v>
      </c>
      <c r="E169" s="1">
        <v>6</v>
      </c>
      <c r="F169" s="1">
        <v>35</v>
      </c>
      <c r="G169" s="1">
        <v>99</v>
      </c>
      <c r="H169" s="1">
        <v>9</v>
      </c>
      <c r="I169" s="1">
        <v>3</v>
      </c>
      <c r="J169" s="1">
        <v>-459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/>
      <c r="S169" s="1"/>
      <c r="T169" s="1"/>
      <c r="U169" s="1"/>
      <c r="V169" s="1"/>
      <c r="W169" s="1"/>
    </row>
    <row r="170" spans="1:23" x14ac:dyDescent="0.35">
      <c r="A170" s="339" t="s">
        <v>0</v>
      </c>
      <c r="B170" s="339" t="s">
        <v>0</v>
      </c>
      <c r="C170" s="340">
        <v>303</v>
      </c>
      <c r="D170" s="2">
        <v>307</v>
      </c>
      <c r="E170" s="2">
        <v>313</v>
      </c>
      <c r="F170" s="2">
        <v>348</v>
      </c>
      <c r="G170" s="2">
        <v>447</v>
      </c>
      <c r="H170" s="2">
        <v>456</v>
      </c>
      <c r="I170" s="2">
        <v>459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/>
      <c r="S170" s="2"/>
      <c r="T170" s="2"/>
      <c r="U170" s="2"/>
      <c r="V170" s="2"/>
      <c r="W170" s="2"/>
    </row>
    <row r="171" spans="1:23" x14ac:dyDescent="0.35">
      <c r="A171" s="339" t="s">
        <v>624</v>
      </c>
      <c r="B171" s="339" t="s">
        <v>31</v>
      </c>
      <c r="C171" s="340">
        <v>1350</v>
      </c>
      <c r="D171" s="1">
        <v>5</v>
      </c>
      <c r="E171" s="1">
        <v>12</v>
      </c>
      <c r="F171" s="1">
        <v>4</v>
      </c>
      <c r="G171" s="1">
        <v>3</v>
      </c>
      <c r="H171" s="1">
        <v>28</v>
      </c>
      <c r="I171" s="1">
        <v>16</v>
      </c>
      <c r="J171" s="1">
        <v>10</v>
      </c>
      <c r="K171" s="1">
        <v>192</v>
      </c>
      <c r="L171" s="1">
        <v>71</v>
      </c>
      <c r="M171" s="1">
        <v>30</v>
      </c>
      <c r="N171" s="1">
        <v>43</v>
      </c>
      <c r="O171" s="1">
        <v>43</v>
      </c>
      <c r="P171" s="1">
        <v>48</v>
      </c>
      <c r="Q171" s="1">
        <v>143</v>
      </c>
      <c r="R171" s="1"/>
      <c r="S171" s="1"/>
      <c r="T171" s="1"/>
      <c r="U171" s="1"/>
      <c r="V171" s="1"/>
      <c r="W171" s="1"/>
    </row>
    <row r="172" spans="1:23" x14ac:dyDescent="0.35">
      <c r="A172" s="339" t="s">
        <v>0</v>
      </c>
      <c r="B172" s="339" t="s">
        <v>0</v>
      </c>
      <c r="C172" s="340">
        <v>1350</v>
      </c>
      <c r="D172" s="2">
        <v>1355</v>
      </c>
      <c r="E172" s="2">
        <v>1367</v>
      </c>
      <c r="F172" s="2">
        <v>1371</v>
      </c>
      <c r="G172" s="2">
        <v>1374</v>
      </c>
      <c r="H172" s="2">
        <v>1402</v>
      </c>
      <c r="I172" s="2">
        <v>1418</v>
      </c>
      <c r="J172" s="2">
        <v>1428</v>
      </c>
      <c r="K172" s="2">
        <v>1620</v>
      </c>
      <c r="L172" s="2">
        <v>1691</v>
      </c>
      <c r="M172" s="2">
        <v>1721</v>
      </c>
      <c r="N172" s="2">
        <v>1764</v>
      </c>
      <c r="O172" s="2">
        <v>1807</v>
      </c>
      <c r="P172" s="2">
        <v>1855</v>
      </c>
      <c r="Q172" s="2">
        <v>1998</v>
      </c>
      <c r="R172" s="2"/>
      <c r="S172" s="2"/>
      <c r="T172" s="2"/>
      <c r="U172" s="2"/>
      <c r="V172" s="2"/>
      <c r="W172" s="2"/>
    </row>
    <row r="173" spans="1:23" x14ac:dyDescent="0.35">
      <c r="A173" s="339" t="s">
        <v>2897</v>
      </c>
      <c r="B173" s="339" t="s">
        <v>33</v>
      </c>
      <c r="C173" s="340">
        <v>149</v>
      </c>
      <c r="D173" s="1">
        <v>7</v>
      </c>
      <c r="E173" s="1">
        <v>-156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/>
      <c r="S173" s="1"/>
      <c r="T173" s="1"/>
      <c r="U173" s="1"/>
      <c r="V173" s="1"/>
      <c r="W173" s="1"/>
    </row>
    <row r="174" spans="1:23" x14ac:dyDescent="0.35">
      <c r="A174" s="339" t="s">
        <v>0</v>
      </c>
      <c r="B174" s="339" t="s">
        <v>0</v>
      </c>
      <c r="C174" s="340">
        <v>149</v>
      </c>
      <c r="D174" s="2">
        <v>156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/>
      <c r="S174" s="2"/>
      <c r="T174" s="2"/>
      <c r="U174" s="2"/>
      <c r="V174" s="2"/>
      <c r="W174" s="2"/>
    </row>
    <row r="175" spans="1:23" x14ac:dyDescent="0.35">
      <c r="A175" s="339" t="s">
        <v>625</v>
      </c>
      <c r="B175" s="339" t="s">
        <v>33</v>
      </c>
      <c r="C175" s="340">
        <v>1586</v>
      </c>
      <c r="D175" s="1">
        <v>7</v>
      </c>
      <c r="E175" s="1">
        <v>13</v>
      </c>
      <c r="F175" s="1">
        <v>7</v>
      </c>
      <c r="G175" s="1">
        <v>7</v>
      </c>
      <c r="H175" s="1">
        <v>10</v>
      </c>
      <c r="I175" s="1">
        <v>10</v>
      </c>
      <c r="J175" s="1">
        <v>6</v>
      </c>
      <c r="K175" s="1">
        <v>3</v>
      </c>
      <c r="L175" s="1">
        <v>33</v>
      </c>
      <c r="M175" s="1">
        <v>0</v>
      </c>
      <c r="N175" s="1">
        <v>30</v>
      </c>
      <c r="O175" s="1">
        <v>170</v>
      </c>
      <c r="P175" s="1">
        <v>26</v>
      </c>
      <c r="Q175" s="1">
        <v>29</v>
      </c>
      <c r="R175" s="1"/>
      <c r="S175" s="1"/>
      <c r="T175" s="1"/>
      <c r="U175" s="1"/>
      <c r="V175" s="1"/>
      <c r="W175" s="1"/>
    </row>
    <row r="176" spans="1:23" x14ac:dyDescent="0.35">
      <c r="A176" s="339" t="s">
        <v>0</v>
      </c>
      <c r="B176" s="339" t="s">
        <v>0</v>
      </c>
      <c r="C176" s="340">
        <v>1586</v>
      </c>
      <c r="D176" s="2">
        <v>1593</v>
      </c>
      <c r="E176" s="2">
        <v>1606</v>
      </c>
      <c r="F176" s="2">
        <v>1613</v>
      </c>
      <c r="G176" s="2">
        <v>1620</v>
      </c>
      <c r="H176" s="2">
        <v>1630</v>
      </c>
      <c r="I176" s="2">
        <v>1640</v>
      </c>
      <c r="J176" s="2">
        <v>1646</v>
      </c>
      <c r="K176" s="2">
        <v>1649</v>
      </c>
      <c r="L176" s="2">
        <v>1682</v>
      </c>
      <c r="M176" s="2">
        <v>1682</v>
      </c>
      <c r="N176" s="2">
        <v>1712</v>
      </c>
      <c r="O176" s="2">
        <v>1882</v>
      </c>
      <c r="P176" s="2">
        <v>1908</v>
      </c>
      <c r="Q176" s="2">
        <v>1937</v>
      </c>
      <c r="R176" s="2"/>
      <c r="S176" s="2"/>
      <c r="T176" s="2"/>
      <c r="U176" s="2"/>
      <c r="V176" s="2"/>
      <c r="W176" s="2"/>
    </row>
    <row r="177" spans="1:23" x14ac:dyDescent="0.35">
      <c r="A177" s="339" t="s">
        <v>626</v>
      </c>
      <c r="B177" s="339" t="s">
        <v>33</v>
      </c>
      <c r="C177" s="340">
        <v>246</v>
      </c>
      <c r="D177" s="1">
        <v>11</v>
      </c>
      <c r="E177" s="1">
        <v>12</v>
      </c>
      <c r="F177" s="1">
        <v>23</v>
      </c>
      <c r="G177" s="1">
        <v>-292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/>
      <c r="S177" s="1"/>
      <c r="T177" s="1"/>
      <c r="U177" s="1"/>
      <c r="V177" s="1"/>
      <c r="W177" s="1"/>
    </row>
    <row r="178" spans="1:23" x14ac:dyDescent="0.35">
      <c r="A178" s="339" t="s">
        <v>0</v>
      </c>
      <c r="B178" s="339" t="s">
        <v>0</v>
      </c>
      <c r="C178" s="340">
        <v>246</v>
      </c>
      <c r="D178" s="2">
        <v>257</v>
      </c>
      <c r="E178" s="2">
        <v>269</v>
      </c>
      <c r="F178" s="2">
        <v>292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/>
      <c r="S178" s="2"/>
      <c r="T178" s="2"/>
      <c r="U178" s="2"/>
      <c r="V178" s="2"/>
      <c r="W178" s="2"/>
    </row>
    <row r="179" spans="1:23" x14ac:dyDescent="0.35">
      <c r="A179" s="339" t="s">
        <v>2898</v>
      </c>
      <c r="B179" s="339" t="s">
        <v>33</v>
      </c>
      <c r="C179" s="340">
        <v>1776</v>
      </c>
      <c r="D179" s="1">
        <v>20</v>
      </c>
      <c r="E179" s="1">
        <v>26</v>
      </c>
      <c r="F179" s="1">
        <v>43</v>
      </c>
      <c r="G179" s="1">
        <v>55</v>
      </c>
      <c r="H179" s="1">
        <v>66</v>
      </c>
      <c r="I179" s="1">
        <v>27</v>
      </c>
      <c r="J179" s="1">
        <v>92</v>
      </c>
      <c r="K179" s="1">
        <v>83</v>
      </c>
      <c r="L179" s="1">
        <v>0</v>
      </c>
      <c r="M179" s="1">
        <v>-57</v>
      </c>
      <c r="N179" s="1">
        <v>0</v>
      </c>
      <c r="O179" s="1">
        <v>0</v>
      </c>
      <c r="P179" s="1">
        <v>0</v>
      </c>
      <c r="Q179" s="1">
        <v>0</v>
      </c>
      <c r="R179" s="1"/>
      <c r="S179" s="1"/>
      <c r="T179" s="1"/>
      <c r="U179" s="1"/>
      <c r="V179" s="1"/>
      <c r="W179" s="1"/>
    </row>
    <row r="180" spans="1:23" x14ac:dyDescent="0.35">
      <c r="A180" s="339" t="s">
        <v>0</v>
      </c>
      <c r="B180" s="339" t="s">
        <v>0</v>
      </c>
      <c r="C180" s="340">
        <v>1776</v>
      </c>
      <c r="D180" s="2">
        <v>1796</v>
      </c>
      <c r="E180" s="2">
        <v>1822</v>
      </c>
      <c r="F180" s="2">
        <v>1865</v>
      </c>
      <c r="G180" s="2">
        <v>1920</v>
      </c>
      <c r="H180" s="2">
        <v>1986</v>
      </c>
      <c r="I180" s="2">
        <v>2013</v>
      </c>
      <c r="J180" s="2">
        <v>2105</v>
      </c>
      <c r="K180" s="2">
        <v>2188</v>
      </c>
      <c r="L180" s="2">
        <v>2188</v>
      </c>
      <c r="M180" s="2">
        <v>2131</v>
      </c>
      <c r="N180" s="2">
        <v>2131</v>
      </c>
      <c r="O180" s="2">
        <v>2131</v>
      </c>
      <c r="P180" s="2">
        <v>2131</v>
      </c>
      <c r="Q180" s="2">
        <v>2131</v>
      </c>
      <c r="R180" s="2"/>
      <c r="S180" s="2"/>
      <c r="T180" s="2"/>
      <c r="U180" s="2"/>
      <c r="V180" s="2"/>
      <c r="W180" s="2"/>
    </row>
    <row r="181" spans="1:23" x14ac:dyDescent="0.35">
      <c r="A181" s="339" t="s">
        <v>627</v>
      </c>
      <c r="B181" s="339" t="s">
        <v>31</v>
      </c>
      <c r="C181" s="340">
        <v>1551</v>
      </c>
      <c r="D181" s="1">
        <v>3</v>
      </c>
      <c r="E181" s="1">
        <v>6</v>
      </c>
      <c r="F181" s="1">
        <v>6</v>
      </c>
      <c r="G181" s="1">
        <v>1</v>
      </c>
      <c r="H181" s="1">
        <v>5</v>
      </c>
      <c r="I181" s="1">
        <v>6</v>
      </c>
      <c r="J181" s="1">
        <v>6</v>
      </c>
      <c r="K181" s="1">
        <v>2</v>
      </c>
      <c r="L181" s="1">
        <v>59</v>
      </c>
      <c r="M181" s="1">
        <v>1</v>
      </c>
      <c r="N181" s="1">
        <v>51</v>
      </c>
      <c r="O181" s="1">
        <v>108</v>
      </c>
      <c r="P181" s="1">
        <v>7</v>
      </c>
      <c r="Q181" s="1">
        <v>47</v>
      </c>
      <c r="R181" s="1"/>
      <c r="S181" s="1"/>
      <c r="T181" s="1"/>
      <c r="U181" s="1"/>
      <c r="V181" s="1"/>
      <c r="W181" s="1"/>
    </row>
    <row r="182" spans="1:23" x14ac:dyDescent="0.35">
      <c r="A182" s="339" t="s">
        <v>0</v>
      </c>
      <c r="B182" s="339" t="s">
        <v>0</v>
      </c>
      <c r="C182" s="340">
        <v>1551</v>
      </c>
      <c r="D182" s="2">
        <v>1554</v>
      </c>
      <c r="E182" s="2">
        <v>1560</v>
      </c>
      <c r="F182" s="2">
        <v>1566</v>
      </c>
      <c r="G182" s="2">
        <v>1567</v>
      </c>
      <c r="H182" s="2">
        <v>1572</v>
      </c>
      <c r="I182" s="2">
        <v>1578</v>
      </c>
      <c r="J182" s="2">
        <v>1584</v>
      </c>
      <c r="K182" s="2">
        <v>1586</v>
      </c>
      <c r="L182" s="2">
        <v>1645</v>
      </c>
      <c r="M182" s="2">
        <v>1646</v>
      </c>
      <c r="N182" s="2">
        <v>1697</v>
      </c>
      <c r="O182" s="2">
        <v>1805</v>
      </c>
      <c r="P182" s="2">
        <v>1812</v>
      </c>
      <c r="Q182" s="2">
        <v>1859</v>
      </c>
      <c r="R182" s="2"/>
      <c r="S182" s="2"/>
      <c r="T182" s="2"/>
      <c r="U182" s="2"/>
      <c r="V182" s="2"/>
      <c r="W182" s="2"/>
    </row>
    <row r="183" spans="1:23" x14ac:dyDescent="0.35">
      <c r="A183" s="339" t="s">
        <v>628</v>
      </c>
      <c r="B183" s="339" t="s">
        <v>31</v>
      </c>
      <c r="C183" s="340">
        <v>472</v>
      </c>
      <c r="D183" s="1">
        <v>8</v>
      </c>
      <c r="E183" s="1">
        <v>3</v>
      </c>
      <c r="F183" s="1">
        <v>2</v>
      </c>
      <c r="G183" s="1">
        <v>6</v>
      </c>
      <c r="H183" s="1">
        <v>54</v>
      </c>
      <c r="I183" s="1">
        <v>12</v>
      </c>
      <c r="J183" s="1">
        <v>8</v>
      </c>
      <c r="K183" s="1">
        <v>-565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/>
      <c r="S183" s="1"/>
      <c r="T183" s="1"/>
      <c r="U183" s="1"/>
      <c r="V183" s="1"/>
      <c r="W183" s="1"/>
    </row>
    <row r="184" spans="1:23" x14ac:dyDescent="0.35">
      <c r="A184" s="339" t="s">
        <v>0</v>
      </c>
      <c r="B184" s="339" t="s">
        <v>0</v>
      </c>
      <c r="C184" s="340">
        <v>472</v>
      </c>
      <c r="D184" s="2">
        <v>480</v>
      </c>
      <c r="E184" s="2">
        <v>483</v>
      </c>
      <c r="F184" s="2">
        <v>485</v>
      </c>
      <c r="G184" s="2">
        <v>491</v>
      </c>
      <c r="H184" s="2">
        <v>545</v>
      </c>
      <c r="I184" s="2">
        <v>557</v>
      </c>
      <c r="J184" s="2">
        <v>565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/>
      <c r="S184" s="2"/>
      <c r="T184" s="2"/>
      <c r="U184" s="2"/>
      <c r="V184" s="2"/>
      <c r="W184" s="2"/>
    </row>
    <row r="185" spans="1:23" x14ac:dyDescent="0.35">
      <c r="A185" s="339" t="s">
        <v>2921</v>
      </c>
      <c r="B185" s="339" t="s">
        <v>33</v>
      </c>
      <c r="C185" s="340">
        <v>549</v>
      </c>
      <c r="D185" s="1">
        <v>13</v>
      </c>
      <c r="E185" s="1">
        <v>6</v>
      </c>
      <c r="F185" s="1">
        <v>16</v>
      </c>
      <c r="G185" s="1">
        <v>42</v>
      </c>
      <c r="H185" s="1">
        <v>4</v>
      </c>
      <c r="I185" s="1">
        <v>7</v>
      </c>
      <c r="J185" s="1">
        <v>145</v>
      </c>
      <c r="K185" s="1">
        <v>13</v>
      </c>
      <c r="L185" s="1">
        <v>5</v>
      </c>
      <c r="M185" s="1">
        <v>1</v>
      </c>
      <c r="N185" s="1">
        <v>-801</v>
      </c>
      <c r="O185" s="1">
        <v>0</v>
      </c>
      <c r="P185" s="1">
        <v>0</v>
      </c>
      <c r="Q185" s="1">
        <v>0</v>
      </c>
      <c r="R185" s="1"/>
      <c r="S185" s="1"/>
      <c r="T185" s="1"/>
      <c r="U185" s="1"/>
      <c r="V185" s="1"/>
      <c r="W185" s="1"/>
    </row>
    <row r="186" spans="1:23" x14ac:dyDescent="0.35">
      <c r="A186" s="339" t="s">
        <v>0</v>
      </c>
      <c r="B186" s="339" t="s">
        <v>0</v>
      </c>
      <c r="C186" s="340">
        <v>549</v>
      </c>
      <c r="D186" s="2">
        <v>562</v>
      </c>
      <c r="E186" s="2">
        <v>568</v>
      </c>
      <c r="F186" s="2">
        <v>584</v>
      </c>
      <c r="G186" s="2">
        <v>626</v>
      </c>
      <c r="H186" s="2">
        <v>630</v>
      </c>
      <c r="I186" s="2">
        <v>637</v>
      </c>
      <c r="J186" s="2">
        <v>782</v>
      </c>
      <c r="K186" s="2">
        <v>795</v>
      </c>
      <c r="L186" s="2">
        <v>800</v>
      </c>
      <c r="M186" s="2">
        <v>801</v>
      </c>
      <c r="N186" s="2">
        <v>0</v>
      </c>
      <c r="O186" s="2">
        <v>0</v>
      </c>
      <c r="P186" s="2">
        <v>0</v>
      </c>
      <c r="Q186" s="2">
        <v>0</v>
      </c>
      <c r="R186" s="2"/>
      <c r="S186" s="2"/>
      <c r="T186" s="2"/>
      <c r="U186" s="2"/>
      <c r="V186" s="2"/>
      <c r="W186" s="2"/>
    </row>
    <row r="187" spans="1:23" x14ac:dyDescent="0.35">
      <c r="A187" s="339" t="s">
        <v>629</v>
      </c>
      <c r="B187" s="339" t="s">
        <v>33</v>
      </c>
      <c r="C187" s="340">
        <v>1335</v>
      </c>
      <c r="D187" s="1">
        <v>6</v>
      </c>
      <c r="E187" s="1">
        <v>11</v>
      </c>
      <c r="F187" s="1">
        <v>2</v>
      </c>
      <c r="G187" s="1">
        <v>2</v>
      </c>
      <c r="H187" s="1">
        <v>4</v>
      </c>
      <c r="I187" s="1">
        <v>11</v>
      </c>
      <c r="J187" s="1">
        <v>3</v>
      </c>
      <c r="K187" s="1">
        <v>6</v>
      </c>
      <c r="L187" s="1">
        <v>24</v>
      </c>
      <c r="M187" s="1">
        <v>0</v>
      </c>
      <c r="N187" s="1">
        <v>79</v>
      </c>
      <c r="O187" s="1">
        <v>327</v>
      </c>
      <c r="P187" s="1">
        <v>13</v>
      </c>
      <c r="Q187" s="1">
        <v>35</v>
      </c>
      <c r="R187" s="1"/>
      <c r="S187" s="1"/>
      <c r="T187" s="1"/>
      <c r="U187" s="1"/>
      <c r="V187" s="1"/>
      <c r="W187" s="1"/>
    </row>
    <row r="188" spans="1:23" x14ac:dyDescent="0.35">
      <c r="A188" s="339" t="s">
        <v>0</v>
      </c>
      <c r="B188" s="339" t="s">
        <v>0</v>
      </c>
      <c r="C188" s="340">
        <v>1335</v>
      </c>
      <c r="D188" s="2">
        <v>1341</v>
      </c>
      <c r="E188" s="2">
        <v>1352</v>
      </c>
      <c r="F188" s="2">
        <v>1354</v>
      </c>
      <c r="G188" s="2">
        <v>1356</v>
      </c>
      <c r="H188" s="2">
        <v>1360</v>
      </c>
      <c r="I188" s="2">
        <v>1371</v>
      </c>
      <c r="J188" s="2">
        <v>1374</v>
      </c>
      <c r="K188" s="2">
        <v>1380</v>
      </c>
      <c r="L188" s="2">
        <v>1404</v>
      </c>
      <c r="M188" s="2">
        <v>1404</v>
      </c>
      <c r="N188" s="2">
        <v>1483</v>
      </c>
      <c r="O188" s="2">
        <v>1810</v>
      </c>
      <c r="P188" s="2">
        <v>1823</v>
      </c>
      <c r="Q188" s="2">
        <v>1858</v>
      </c>
      <c r="R188" s="2"/>
      <c r="S188" s="2"/>
      <c r="T188" s="2"/>
      <c r="U188" s="2"/>
      <c r="V188" s="2"/>
      <c r="W188" s="2"/>
    </row>
    <row r="189" spans="1:23" x14ac:dyDescent="0.35">
      <c r="A189" s="339" t="s">
        <v>630</v>
      </c>
      <c r="B189" s="339" t="s">
        <v>31</v>
      </c>
      <c r="C189" s="340">
        <v>431</v>
      </c>
      <c r="D189" s="1">
        <v>2</v>
      </c>
      <c r="E189" s="1">
        <v>2</v>
      </c>
      <c r="F189" s="1">
        <v>1</v>
      </c>
      <c r="G189" s="1">
        <v>4</v>
      </c>
      <c r="H189" s="1">
        <v>4</v>
      </c>
      <c r="I189" s="1">
        <v>-444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/>
      <c r="S189" s="1"/>
      <c r="T189" s="1"/>
      <c r="U189" s="1"/>
      <c r="V189" s="1"/>
      <c r="W189" s="1"/>
    </row>
    <row r="190" spans="1:23" x14ac:dyDescent="0.35">
      <c r="A190" s="339" t="s">
        <v>0</v>
      </c>
      <c r="B190" s="339" t="s">
        <v>0</v>
      </c>
      <c r="C190" s="340">
        <v>431</v>
      </c>
      <c r="D190" s="2">
        <v>433</v>
      </c>
      <c r="E190" s="2">
        <v>435</v>
      </c>
      <c r="F190" s="2">
        <v>436</v>
      </c>
      <c r="G190" s="2">
        <v>440</v>
      </c>
      <c r="H190" s="2">
        <v>444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/>
      <c r="S190" s="2"/>
      <c r="T190" s="2"/>
      <c r="U190" s="2"/>
      <c r="V190" s="2"/>
      <c r="W190" s="2"/>
    </row>
    <row r="191" spans="1:23" x14ac:dyDescent="0.35">
      <c r="A191" s="339" t="s">
        <v>2899</v>
      </c>
      <c r="B191" s="339" t="s">
        <v>31</v>
      </c>
      <c r="C191" s="340">
        <v>126</v>
      </c>
      <c r="D191" s="1">
        <v>-126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/>
      <c r="S191" s="1"/>
      <c r="T191" s="1"/>
      <c r="U191" s="1"/>
      <c r="V191" s="1"/>
      <c r="W191" s="1"/>
    </row>
    <row r="192" spans="1:23" x14ac:dyDescent="0.35">
      <c r="A192" s="339" t="s">
        <v>0</v>
      </c>
      <c r="B192" s="339" t="s">
        <v>0</v>
      </c>
      <c r="C192" s="340">
        <v>126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/>
      <c r="S192" s="2"/>
      <c r="T192" s="2"/>
      <c r="U192" s="2"/>
      <c r="V192" s="2"/>
      <c r="W192" s="2"/>
    </row>
    <row r="193" spans="1:37" x14ac:dyDescent="0.35">
      <c r="A193" s="339" t="s">
        <v>47</v>
      </c>
      <c r="B193" s="339" t="s">
        <v>0</v>
      </c>
      <c r="C193" s="341">
        <v>0</v>
      </c>
      <c r="D193" s="1">
        <f>(D151+D153+D155+D157+D159+D161+D163+D165+D167+D169+D171+D173+D175+D177+D179+D181+D183+D185+D187+D189+D191)*(-1)</f>
        <v>13</v>
      </c>
      <c r="E193" s="1">
        <f t="shared" ref="E193:Q193" si="3">(E151+E153+E155+E157+E159+E161+E163+E165+E167+E169+E171+E173+E175+E177+E179+E181+E183+E185+E187+E189+E191)*(-1)</f>
        <v>14</v>
      </c>
      <c r="F193" s="1">
        <f t="shared" si="3"/>
        <v>25</v>
      </c>
      <c r="G193" s="1">
        <f t="shared" si="3"/>
        <v>49</v>
      </c>
      <c r="H193" s="1">
        <f t="shared" si="3"/>
        <v>15</v>
      </c>
      <c r="I193" s="1">
        <f t="shared" si="3"/>
        <v>16</v>
      </c>
      <c r="J193" s="1">
        <f t="shared" si="3"/>
        <v>163</v>
      </c>
      <c r="K193" s="1">
        <f t="shared" si="3"/>
        <v>42</v>
      </c>
      <c r="L193" s="1">
        <f t="shared" si="3"/>
        <v>24</v>
      </c>
      <c r="M193" s="1">
        <f t="shared" si="3"/>
        <v>0</v>
      </c>
      <c r="N193" s="1">
        <f t="shared" si="3"/>
        <v>434</v>
      </c>
      <c r="O193" s="1">
        <f t="shared" si="3"/>
        <v>93</v>
      </c>
      <c r="P193" s="1">
        <f t="shared" si="3"/>
        <v>83</v>
      </c>
      <c r="Q193" s="1">
        <f t="shared" si="3"/>
        <v>194</v>
      </c>
      <c r="R193" s="1"/>
      <c r="S193" s="1"/>
      <c r="T193" s="1"/>
      <c r="U193" s="1"/>
      <c r="V193" s="1"/>
      <c r="W193" s="1"/>
    </row>
    <row r="194" spans="1:37" x14ac:dyDescent="0.35">
      <c r="A194" s="339" t="s">
        <v>0</v>
      </c>
      <c r="B194" s="339" t="s">
        <v>0</v>
      </c>
      <c r="C194" s="340">
        <v>0</v>
      </c>
      <c r="D194" s="2">
        <v>13</v>
      </c>
      <c r="E194" s="2">
        <v>27</v>
      </c>
      <c r="F194" s="2">
        <v>52</v>
      </c>
      <c r="G194" s="2">
        <v>101</v>
      </c>
      <c r="H194" s="2">
        <v>116</v>
      </c>
      <c r="I194" s="2">
        <v>132</v>
      </c>
      <c r="J194" s="2">
        <v>295</v>
      </c>
      <c r="K194" s="2">
        <v>337</v>
      </c>
      <c r="L194" s="2">
        <v>361</v>
      </c>
      <c r="M194" s="2">
        <v>361</v>
      </c>
      <c r="N194" s="2">
        <v>795</v>
      </c>
      <c r="O194" s="2">
        <v>888</v>
      </c>
      <c r="P194" s="2">
        <v>971</v>
      </c>
      <c r="Q194" s="2">
        <v>1165</v>
      </c>
      <c r="R194" s="2"/>
      <c r="S194" s="2"/>
      <c r="T194" s="2"/>
      <c r="U194" s="2"/>
      <c r="V194" s="2"/>
      <c r="W194" s="2"/>
    </row>
    <row r="195" spans="1:37" x14ac:dyDescent="0.35">
      <c r="A195" t="s">
        <v>48</v>
      </c>
      <c r="B195" t="s">
        <v>0</v>
      </c>
      <c r="C195" s="2">
        <v>17044</v>
      </c>
      <c r="D195" s="2">
        <v>17044</v>
      </c>
      <c r="E195" s="2">
        <v>17044</v>
      </c>
      <c r="F195" s="2">
        <v>17044</v>
      </c>
      <c r="G195" s="2">
        <v>17044</v>
      </c>
      <c r="H195" s="2">
        <v>17044</v>
      </c>
      <c r="I195" s="2">
        <v>17044</v>
      </c>
      <c r="J195" s="2">
        <v>17044</v>
      </c>
      <c r="K195" s="2">
        <v>17044</v>
      </c>
      <c r="L195" s="2">
        <v>17044</v>
      </c>
      <c r="M195" s="2">
        <v>17044</v>
      </c>
      <c r="N195" s="2">
        <v>17044</v>
      </c>
      <c r="O195" s="2">
        <v>17044</v>
      </c>
      <c r="P195" s="2">
        <v>17044</v>
      </c>
      <c r="Q195" s="2">
        <v>17044</v>
      </c>
      <c r="R195" s="2"/>
      <c r="S195" s="2"/>
      <c r="T195" s="2"/>
      <c r="U195" s="2"/>
      <c r="V195" s="2"/>
      <c r="W195" s="2"/>
    </row>
    <row r="199" spans="1:37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</row>
    <row r="200" spans="1:37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</row>
    <row r="201" spans="1:37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</row>
    <row r="202" spans="1:37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  <c r="L202" t="s">
        <v>0</v>
      </c>
    </row>
    <row r="203" spans="1:37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  <c r="K203" t="s">
        <v>0</v>
      </c>
      <c r="L203" t="s">
        <v>0</v>
      </c>
    </row>
    <row r="204" spans="1:3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  <c r="K204" t="s">
        <v>0</v>
      </c>
      <c r="L204" t="s">
        <v>0</v>
      </c>
    </row>
    <row r="205" spans="1:37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</row>
    <row r="206" spans="1:37" x14ac:dyDescent="0.35">
      <c r="A206" s="339" t="s">
        <v>107</v>
      </c>
      <c r="B206" s="339" t="s">
        <v>2</v>
      </c>
      <c r="C206" s="339" t="s">
        <v>3</v>
      </c>
      <c r="D206" t="s">
        <v>4</v>
      </c>
      <c r="E206" t="s">
        <v>5</v>
      </c>
      <c r="F206" t="s">
        <v>6</v>
      </c>
      <c r="G206" t="s">
        <v>7</v>
      </c>
      <c r="H206" t="s">
        <v>8</v>
      </c>
      <c r="I206" t="s">
        <v>9</v>
      </c>
      <c r="J206" t="s">
        <v>10</v>
      </c>
      <c r="K206" t="s">
        <v>11</v>
      </c>
      <c r="L206" t="s">
        <v>12</v>
      </c>
    </row>
    <row r="207" spans="1:37" x14ac:dyDescent="0.35">
      <c r="A207" s="339" t="s">
        <v>0</v>
      </c>
      <c r="B207" s="339" t="s">
        <v>0</v>
      </c>
      <c r="C207" s="339" t="s">
        <v>17</v>
      </c>
      <c r="D207" t="s">
        <v>631</v>
      </c>
      <c r="E207" t="s">
        <v>632</v>
      </c>
      <c r="F207" t="s">
        <v>633</v>
      </c>
      <c r="G207" t="s">
        <v>634</v>
      </c>
      <c r="H207" t="s">
        <v>635</v>
      </c>
      <c r="I207" t="s">
        <v>636</v>
      </c>
      <c r="J207" t="s">
        <v>637</v>
      </c>
      <c r="K207" t="s">
        <v>638</v>
      </c>
      <c r="L207" t="s">
        <v>639</v>
      </c>
    </row>
    <row r="208" spans="1:37" x14ac:dyDescent="0.35">
      <c r="A208" s="339" t="s">
        <v>2900</v>
      </c>
      <c r="B208" s="339" t="s">
        <v>33</v>
      </c>
      <c r="C208" s="340">
        <v>909</v>
      </c>
      <c r="D208" s="1">
        <v>14</v>
      </c>
      <c r="E208" s="1">
        <v>16</v>
      </c>
      <c r="F208" s="1">
        <v>11</v>
      </c>
      <c r="G208" s="1">
        <v>-950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AC208" s="238"/>
      <c r="AD208" s="238"/>
      <c r="AE208" s="227"/>
      <c r="AG208" s="227"/>
      <c r="AH208" s="238"/>
      <c r="AK208" s="227"/>
    </row>
    <row r="209" spans="1:12" x14ac:dyDescent="0.35">
      <c r="A209" s="339" t="s">
        <v>0</v>
      </c>
      <c r="B209" s="339" t="s">
        <v>0</v>
      </c>
      <c r="C209" s="340">
        <v>909</v>
      </c>
      <c r="D209" s="2">
        <v>923</v>
      </c>
      <c r="E209" s="2">
        <v>939</v>
      </c>
      <c r="F209" s="2">
        <v>950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</row>
    <row r="210" spans="1:12" x14ac:dyDescent="0.35">
      <c r="A210" s="339" t="s">
        <v>2862</v>
      </c>
      <c r="B210" s="339" t="s">
        <v>31</v>
      </c>
      <c r="C210" s="340">
        <v>1705</v>
      </c>
      <c r="D210" s="1">
        <v>117</v>
      </c>
      <c r="E210" s="1">
        <v>39</v>
      </c>
      <c r="F210" s="1">
        <v>12</v>
      </c>
      <c r="G210" s="1">
        <v>25</v>
      </c>
      <c r="H210" s="1">
        <v>2</v>
      </c>
      <c r="I210" s="1">
        <v>220</v>
      </c>
      <c r="J210" s="1">
        <v>154</v>
      </c>
      <c r="K210" s="1">
        <v>84</v>
      </c>
      <c r="L210" s="1">
        <v>188</v>
      </c>
    </row>
    <row r="211" spans="1:12" x14ac:dyDescent="0.35">
      <c r="A211" s="339" t="s">
        <v>0</v>
      </c>
      <c r="B211" s="339" t="s">
        <v>0</v>
      </c>
      <c r="C211" s="340">
        <v>1705</v>
      </c>
      <c r="D211" s="2">
        <v>1822</v>
      </c>
      <c r="E211" s="2">
        <v>1861</v>
      </c>
      <c r="F211" s="2">
        <v>1873</v>
      </c>
      <c r="G211" s="2">
        <v>1898</v>
      </c>
      <c r="H211" s="2">
        <v>1900</v>
      </c>
      <c r="I211" s="2">
        <v>2120</v>
      </c>
      <c r="J211" s="2">
        <v>2274</v>
      </c>
      <c r="K211" s="2">
        <v>2358</v>
      </c>
      <c r="L211" s="2">
        <v>2546</v>
      </c>
    </row>
    <row r="212" spans="1:12" x14ac:dyDescent="0.35">
      <c r="A212" s="339" t="s">
        <v>640</v>
      </c>
      <c r="B212" s="339" t="s">
        <v>33</v>
      </c>
      <c r="C212" s="340">
        <v>741</v>
      </c>
      <c r="D212" s="1">
        <v>201</v>
      </c>
      <c r="E212" s="1">
        <v>178</v>
      </c>
      <c r="F212" s="1">
        <v>4</v>
      </c>
      <c r="G212" s="1">
        <v>39</v>
      </c>
      <c r="H212" s="1">
        <v>5</v>
      </c>
      <c r="I212" s="1">
        <v>-1168</v>
      </c>
      <c r="J212" s="1">
        <v>0</v>
      </c>
      <c r="K212" s="1">
        <v>0</v>
      </c>
      <c r="L212" s="1">
        <v>0</v>
      </c>
    </row>
    <row r="213" spans="1:12" x14ac:dyDescent="0.35">
      <c r="A213" s="339" t="s">
        <v>0</v>
      </c>
      <c r="B213" s="339" t="s">
        <v>0</v>
      </c>
      <c r="C213" s="340">
        <v>741</v>
      </c>
      <c r="D213" s="2">
        <v>942</v>
      </c>
      <c r="E213" s="2">
        <v>1120</v>
      </c>
      <c r="F213" s="2">
        <v>1124</v>
      </c>
      <c r="G213" s="2">
        <v>1163</v>
      </c>
      <c r="H213" s="2">
        <v>1168</v>
      </c>
      <c r="I213" s="2">
        <v>0</v>
      </c>
      <c r="J213" s="2">
        <v>0</v>
      </c>
      <c r="K213" s="2">
        <v>0</v>
      </c>
      <c r="L213" s="2">
        <v>0</v>
      </c>
    </row>
    <row r="214" spans="1:12" x14ac:dyDescent="0.35">
      <c r="A214" s="339" t="s">
        <v>2874</v>
      </c>
      <c r="B214" s="339" t="s">
        <v>31</v>
      </c>
      <c r="C214" s="340">
        <v>1685</v>
      </c>
      <c r="D214" s="1">
        <v>102</v>
      </c>
      <c r="E214" s="1">
        <v>36</v>
      </c>
      <c r="F214" s="1">
        <v>20</v>
      </c>
      <c r="G214" s="1">
        <v>42</v>
      </c>
      <c r="H214" s="1">
        <v>1</v>
      </c>
      <c r="I214" s="1">
        <v>195</v>
      </c>
      <c r="J214" s="1">
        <v>123</v>
      </c>
      <c r="K214" s="1">
        <v>99</v>
      </c>
      <c r="L214" s="1">
        <v>203</v>
      </c>
    </row>
    <row r="215" spans="1:12" x14ac:dyDescent="0.35">
      <c r="A215" s="339" t="s">
        <v>0</v>
      </c>
      <c r="B215" s="339" t="s">
        <v>0</v>
      </c>
      <c r="C215" s="340">
        <v>1685</v>
      </c>
      <c r="D215" s="2">
        <v>1787</v>
      </c>
      <c r="E215" s="2">
        <v>1823</v>
      </c>
      <c r="F215" s="2">
        <v>1843</v>
      </c>
      <c r="G215" s="2">
        <v>1885</v>
      </c>
      <c r="H215" s="2">
        <v>1886</v>
      </c>
      <c r="I215" s="2">
        <v>2081</v>
      </c>
      <c r="J215" s="2">
        <v>2204</v>
      </c>
      <c r="K215" s="2">
        <v>2303</v>
      </c>
      <c r="L215" s="2">
        <v>2506</v>
      </c>
    </row>
    <row r="216" spans="1:12" x14ac:dyDescent="0.35">
      <c r="A216" s="339" t="s">
        <v>2901</v>
      </c>
      <c r="B216" s="339" t="s">
        <v>33</v>
      </c>
      <c r="C216" s="340">
        <v>2452</v>
      </c>
      <c r="D216" s="1">
        <v>73</v>
      </c>
      <c r="E216" s="1">
        <v>33</v>
      </c>
      <c r="F216" s="1">
        <v>22</v>
      </c>
      <c r="G216" s="1">
        <v>409</v>
      </c>
      <c r="H216" s="1">
        <v>-131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35">
      <c r="A217" s="339" t="s">
        <v>0</v>
      </c>
      <c r="B217" s="339" t="s">
        <v>0</v>
      </c>
      <c r="C217" s="340">
        <v>2452</v>
      </c>
      <c r="D217" s="2">
        <v>2525</v>
      </c>
      <c r="E217" s="2">
        <v>2558</v>
      </c>
      <c r="F217" s="2">
        <v>2580</v>
      </c>
      <c r="G217" s="2">
        <v>2989</v>
      </c>
      <c r="H217" s="2">
        <v>2858</v>
      </c>
      <c r="I217" s="2">
        <v>2858</v>
      </c>
      <c r="J217" s="2">
        <v>2858</v>
      </c>
      <c r="K217" s="2">
        <v>2858</v>
      </c>
      <c r="L217" s="2">
        <v>2858</v>
      </c>
    </row>
    <row r="218" spans="1:12" x14ac:dyDescent="0.35">
      <c r="A218" s="339" t="s">
        <v>641</v>
      </c>
      <c r="B218" s="339" t="s">
        <v>31</v>
      </c>
      <c r="C218" s="340">
        <v>3263</v>
      </c>
      <c r="D218" s="1">
        <v>0</v>
      </c>
      <c r="E218" s="1">
        <v>-405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35">
      <c r="A219" s="339" t="s">
        <v>0</v>
      </c>
      <c r="B219" s="339" t="s">
        <v>0</v>
      </c>
      <c r="C219" s="340">
        <v>3263</v>
      </c>
      <c r="D219" s="2">
        <v>3263</v>
      </c>
      <c r="E219" s="2">
        <v>2858</v>
      </c>
      <c r="F219" s="2">
        <v>2858</v>
      </c>
      <c r="G219" s="2">
        <v>2858</v>
      </c>
      <c r="H219" s="2">
        <v>2858</v>
      </c>
      <c r="I219" s="2">
        <v>2858</v>
      </c>
      <c r="J219" s="2">
        <v>2858</v>
      </c>
      <c r="K219" s="2">
        <v>2858</v>
      </c>
      <c r="L219" s="2">
        <v>2858</v>
      </c>
    </row>
    <row r="220" spans="1:12" x14ac:dyDescent="0.35">
      <c r="A220" s="339" t="s">
        <v>642</v>
      </c>
      <c r="B220" s="339" t="s">
        <v>33</v>
      </c>
      <c r="C220" s="340">
        <v>881</v>
      </c>
      <c r="D220" s="1">
        <v>5</v>
      </c>
      <c r="E220" s="1">
        <v>11</v>
      </c>
      <c r="F220" s="1">
        <v>363</v>
      </c>
      <c r="G220" s="1">
        <v>51</v>
      </c>
      <c r="H220" s="1">
        <v>25</v>
      </c>
      <c r="I220" s="1">
        <v>30</v>
      </c>
      <c r="J220" s="1">
        <v>225</v>
      </c>
      <c r="K220" s="1">
        <v>106</v>
      </c>
      <c r="L220" s="1">
        <v>169</v>
      </c>
    </row>
    <row r="221" spans="1:12" x14ac:dyDescent="0.35">
      <c r="A221" s="339" t="s">
        <v>0</v>
      </c>
      <c r="B221" s="339" t="s">
        <v>0</v>
      </c>
      <c r="C221" s="340">
        <v>881</v>
      </c>
      <c r="D221" s="2">
        <v>886</v>
      </c>
      <c r="E221" s="2">
        <v>897</v>
      </c>
      <c r="F221" s="2">
        <v>1260</v>
      </c>
      <c r="G221" s="2">
        <v>1311</v>
      </c>
      <c r="H221" s="2">
        <v>1336</v>
      </c>
      <c r="I221" s="2">
        <v>1366</v>
      </c>
      <c r="J221" s="2">
        <v>1591</v>
      </c>
      <c r="K221" s="2">
        <v>1697</v>
      </c>
      <c r="L221" s="2">
        <v>1866</v>
      </c>
    </row>
    <row r="222" spans="1:12" x14ac:dyDescent="0.35">
      <c r="A222" s="339" t="s">
        <v>2922</v>
      </c>
      <c r="B222" s="339" t="s">
        <v>33</v>
      </c>
      <c r="C222" s="340">
        <v>984</v>
      </c>
      <c r="D222" s="1">
        <v>29</v>
      </c>
      <c r="E222" s="1">
        <v>22</v>
      </c>
      <c r="F222" s="1">
        <v>10</v>
      </c>
      <c r="G222" s="1">
        <v>164</v>
      </c>
      <c r="H222" s="1">
        <v>57</v>
      </c>
      <c r="I222" s="1">
        <v>96</v>
      </c>
      <c r="J222" s="1">
        <v>64</v>
      </c>
      <c r="K222" s="1">
        <v>16</v>
      </c>
      <c r="L222" s="1">
        <v>-1442</v>
      </c>
    </row>
    <row r="223" spans="1:12" x14ac:dyDescent="0.35">
      <c r="A223" s="339" t="s">
        <v>0</v>
      </c>
      <c r="B223" s="339" t="s">
        <v>0</v>
      </c>
      <c r="C223" s="340">
        <v>984</v>
      </c>
      <c r="D223" s="2">
        <v>1013</v>
      </c>
      <c r="E223" s="2">
        <v>1035</v>
      </c>
      <c r="F223" s="2">
        <v>1045</v>
      </c>
      <c r="G223" s="2">
        <v>1209</v>
      </c>
      <c r="H223" s="2">
        <v>1266</v>
      </c>
      <c r="I223" s="2">
        <v>1362</v>
      </c>
      <c r="J223" s="2">
        <v>1426</v>
      </c>
      <c r="K223" s="2">
        <v>1442</v>
      </c>
      <c r="L223" s="2">
        <v>0</v>
      </c>
    </row>
    <row r="224" spans="1:12" x14ac:dyDescent="0.35">
      <c r="A224" s="339" t="s">
        <v>643</v>
      </c>
      <c r="B224" s="339" t="s">
        <v>33</v>
      </c>
      <c r="C224" s="340">
        <v>1132</v>
      </c>
      <c r="D224" s="1">
        <v>21</v>
      </c>
      <c r="E224" s="1">
        <v>10</v>
      </c>
      <c r="F224" s="1">
        <v>30</v>
      </c>
      <c r="G224" s="1">
        <v>36</v>
      </c>
      <c r="H224" s="1">
        <v>23</v>
      </c>
      <c r="I224" s="1">
        <v>34</v>
      </c>
      <c r="J224" s="1">
        <v>-1286</v>
      </c>
      <c r="K224" s="1">
        <v>0</v>
      </c>
      <c r="L224" s="1">
        <v>0</v>
      </c>
    </row>
    <row r="225" spans="1:12" x14ac:dyDescent="0.35">
      <c r="A225" s="339" t="s">
        <v>0</v>
      </c>
      <c r="B225" s="339" t="s">
        <v>0</v>
      </c>
      <c r="C225" s="340">
        <v>1132</v>
      </c>
      <c r="D225" s="2">
        <v>1153</v>
      </c>
      <c r="E225" s="2">
        <v>1163</v>
      </c>
      <c r="F225" s="2">
        <v>1193</v>
      </c>
      <c r="G225" s="2">
        <v>1229</v>
      </c>
      <c r="H225" s="2">
        <v>1252</v>
      </c>
      <c r="I225" s="2">
        <v>1286</v>
      </c>
      <c r="J225" s="2">
        <v>0</v>
      </c>
      <c r="K225" s="2">
        <v>0</v>
      </c>
      <c r="L225" s="2">
        <v>0</v>
      </c>
    </row>
    <row r="226" spans="1:12" x14ac:dyDescent="0.35">
      <c r="A226" s="339" t="s">
        <v>644</v>
      </c>
      <c r="B226" s="339" t="s">
        <v>31</v>
      </c>
      <c r="C226" s="340">
        <v>541</v>
      </c>
      <c r="D226" s="1">
        <v>3</v>
      </c>
      <c r="E226" s="1">
        <v>8</v>
      </c>
      <c r="F226" s="1">
        <v>-552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35">
      <c r="A227" s="339" t="s">
        <v>0</v>
      </c>
      <c r="B227" s="339" t="s">
        <v>0</v>
      </c>
      <c r="C227" s="340">
        <v>541</v>
      </c>
      <c r="D227" s="2">
        <v>544</v>
      </c>
      <c r="E227" s="2">
        <v>552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</row>
    <row r="228" spans="1:12" x14ac:dyDescent="0.35">
      <c r="A228" s="339" t="s">
        <v>645</v>
      </c>
      <c r="B228" s="339" t="s">
        <v>33</v>
      </c>
      <c r="C228" s="340">
        <v>3519</v>
      </c>
      <c r="D228" s="1">
        <v>-661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35">
      <c r="A229" s="339" t="s">
        <v>0</v>
      </c>
      <c r="B229" s="339" t="s">
        <v>0</v>
      </c>
      <c r="C229" s="340">
        <v>3519</v>
      </c>
      <c r="D229" s="2">
        <v>2858</v>
      </c>
      <c r="E229" s="2">
        <v>2858</v>
      </c>
      <c r="F229" s="2">
        <v>2858</v>
      </c>
      <c r="G229" s="2">
        <v>2858</v>
      </c>
      <c r="H229" s="2">
        <v>2858</v>
      </c>
      <c r="I229" s="2">
        <v>2858</v>
      </c>
      <c r="J229" s="2">
        <v>2858</v>
      </c>
      <c r="K229" s="2">
        <v>2858</v>
      </c>
      <c r="L229" s="2">
        <v>2858</v>
      </c>
    </row>
    <row r="230" spans="1:12" x14ac:dyDescent="0.35">
      <c r="A230" s="339" t="s">
        <v>646</v>
      </c>
      <c r="B230" s="339" t="s">
        <v>31</v>
      </c>
      <c r="C230" s="340">
        <v>2189</v>
      </c>
      <c r="D230" s="1">
        <v>96</v>
      </c>
      <c r="E230" s="1">
        <v>52</v>
      </c>
      <c r="F230" s="1">
        <v>62</v>
      </c>
      <c r="G230" s="1">
        <v>43</v>
      </c>
      <c r="H230" s="1">
        <v>18</v>
      </c>
      <c r="I230" s="1">
        <v>155</v>
      </c>
      <c r="J230" s="1">
        <v>548</v>
      </c>
      <c r="K230" s="1">
        <v>-305</v>
      </c>
      <c r="L230" s="1">
        <v>0</v>
      </c>
    </row>
    <row r="231" spans="1:12" x14ac:dyDescent="0.35">
      <c r="A231" s="339" t="s">
        <v>0</v>
      </c>
      <c r="B231" s="339" t="s">
        <v>0</v>
      </c>
      <c r="C231" s="340">
        <v>2189</v>
      </c>
      <c r="D231" s="2">
        <v>2285</v>
      </c>
      <c r="E231" s="2">
        <v>2337</v>
      </c>
      <c r="F231" s="2">
        <v>2399</v>
      </c>
      <c r="G231" s="2">
        <v>2442</v>
      </c>
      <c r="H231" s="2">
        <v>2460</v>
      </c>
      <c r="I231" s="2">
        <v>2615</v>
      </c>
      <c r="J231" s="2">
        <v>3163</v>
      </c>
      <c r="K231" s="2">
        <v>2858</v>
      </c>
      <c r="L231" s="2">
        <v>2858</v>
      </c>
    </row>
    <row r="232" spans="1:12" x14ac:dyDescent="0.35">
      <c r="A232" s="339" t="s">
        <v>47</v>
      </c>
      <c r="B232" s="339" t="s">
        <v>0</v>
      </c>
      <c r="C232" s="341">
        <v>0</v>
      </c>
      <c r="D232" s="1">
        <f>(D208+D210+D212+D214+D216+D218+D220+D222+D224+D226+D228+D230)*(-1)</f>
        <v>0</v>
      </c>
      <c r="E232" s="1">
        <f t="shared" ref="E232:L232" si="4">(E208+E210+E212+E214+E216+E218+E220+E222+E224+E226+E228+E230)*(-1)</f>
        <v>0</v>
      </c>
      <c r="F232" s="1">
        <f t="shared" si="4"/>
        <v>18</v>
      </c>
      <c r="G232" s="1">
        <f t="shared" si="4"/>
        <v>141</v>
      </c>
      <c r="H232" s="1">
        <f t="shared" si="4"/>
        <v>0</v>
      </c>
      <c r="I232" s="1">
        <f t="shared" si="4"/>
        <v>438</v>
      </c>
      <c r="J232" s="1">
        <f t="shared" si="4"/>
        <v>172</v>
      </c>
      <c r="K232" s="1">
        <f t="shared" si="4"/>
        <v>0</v>
      </c>
      <c r="L232" s="1">
        <f t="shared" si="4"/>
        <v>882</v>
      </c>
    </row>
    <row r="233" spans="1:12" x14ac:dyDescent="0.35">
      <c r="A233" s="339" t="s">
        <v>0</v>
      </c>
      <c r="B233" s="339" t="s">
        <v>0</v>
      </c>
      <c r="C233" s="340">
        <v>0</v>
      </c>
      <c r="D233" s="2">
        <v>0</v>
      </c>
      <c r="E233" s="2">
        <v>0</v>
      </c>
      <c r="F233" s="2">
        <v>18</v>
      </c>
      <c r="G233" s="2">
        <v>159</v>
      </c>
      <c r="H233" s="2">
        <v>159</v>
      </c>
      <c r="I233" s="2">
        <v>597</v>
      </c>
      <c r="J233" s="2">
        <v>769</v>
      </c>
      <c r="K233" s="2">
        <v>769</v>
      </c>
      <c r="L233" s="2">
        <v>1651</v>
      </c>
    </row>
    <row r="234" spans="1:12" x14ac:dyDescent="0.35">
      <c r="A234" t="s">
        <v>48</v>
      </c>
      <c r="B234" t="s">
        <v>0</v>
      </c>
      <c r="C234" s="2">
        <v>20001</v>
      </c>
      <c r="D234" s="2">
        <v>20001</v>
      </c>
      <c r="E234" s="2">
        <v>20001</v>
      </c>
      <c r="F234" s="2">
        <v>20001</v>
      </c>
      <c r="G234" s="2">
        <v>20001</v>
      </c>
      <c r="H234" s="2">
        <v>20001</v>
      </c>
      <c r="I234" s="2">
        <v>20001</v>
      </c>
      <c r="J234" s="2">
        <v>20001</v>
      </c>
      <c r="K234" s="2">
        <v>20001</v>
      </c>
      <c r="L234" s="2">
        <v>20001</v>
      </c>
    </row>
    <row r="238" spans="1:12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  <c r="K238" t="s">
        <v>0</v>
      </c>
      <c r="L238" t="s">
        <v>0</v>
      </c>
    </row>
    <row r="239" spans="1:12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</row>
    <row r="240" spans="1:12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</row>
    <row r="241" spans="1:37" x14ac:dyDescent="0.35">
      <c r="A241" t="s">
        <v>0</v>
      </c>
      <c r="B241" t="s">
        <v>0</v>
      </c>
      <c r="C241" t="s">
        <v>0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  <c r="K241" t="s">
        <v>0</v>
      </c>
      <c r="L241" t="s">
        <v>0</v>
      </c>
    </row>
    <row r="242" spans="1:37" x14ac:dyDescent="0.35">
      <c r="A242" t="s">
        <v>0</v>
      </c>
      <c r="B242" t="s">
        <v>0</v>
      </c>
      <c r="C242" t="s">
        <v>0</v>
      </c>
      <c r="D242" t="s">
        <v>0</v>
      </c>
      <c r="E242" t="s">
        <v>0</v>
      </c>
      <c r="F242" t="s">
        <v>0</v>
      </c>
      <c r="G242" t="s">
        <v>0</v>
      </c>
      <c r="H242" t="s">
        <v>0</v>
      </c>
      <c r="I242" t="s">
        <v>0</v>
      </c>
      <c r="J242" t="s">
        <v>0</v>
      </c>
      <c r="K242" t="s">
        <v>0</v>
      </c>
      <c r="L242" t="s">
        <v>0</v>
      </c>
    </row>
    <row r="243" spans="1:37" x14ac:dyDescent="0.35">
      <c r="A243" t="s">
        <v>0</v>
      </c>
      <c r="B243" t="s">
        <v>0</v>
      </c>
      <c r="C243" t="s">
        <v>0</v>
      </c>
      <c r="D243" t="s">
        <v>0</v>
      </c>
      <c r="E243" t="s">
        <v>0</v>
      </c>
      <c r="F243" t="s">
        <v>0</v>
      </c>
      <c r="G243" t="s">
        <v>0</v>
      </c>
      <c r="H243" t="s">
        <v>0</v>
      </c>
      <c r="I243" t="s">
        <v>0</v>
      </c>
      <c r="J243" t="s">
        <v>0</v>
      </c>
      <c r="K243" t="s">
        <v>0</v>
      </c>
      <c r="L243" t="s">
        <v>0</v>
      </c>
    </row>
    <row r="244" spans="1:37" x14ac:dyDescent="0.35">
      <c r="A244" t="s">
        <v>0</v>
      </c>
      <c r="B244" t="s">
        <v>0</v>
      </c>
      <c r="C244" t="s">
        <v>0</v>
      </c>
      <c r="D244" t="s">
        <v>0</v>
      </c>
      <c r="E244" t="s">
        <v>0</v>
      </c>
      <c r="F244" t="s">
        <v>0</v>
      </c>
      <c r="G244" t="s">
        <v>0</v>
      </c>
      <c r="H244" t="s">
        <v>0</v>
      </c>
      <c r="I244" t="s">
        <v>0</v>
      </c>
      <c r="J244" t="s">
        <v>0</v>
      </c>
      <c r="K244" t="s">
        <v>0</v>
      </c>
      <c r="L244" t="s">
        <v>0</v>
      </c>
    </row>
    <row r="245" spans="1:37" x14ac:dyDescent="0.35">
      <c r="A245" s="339" t="s">
        <v>647</v>
      </c>
      <c r="B245" s="339" t="s">
        <v>2</v>
      </c>
      <c r="C245" s="339" t="s">
        <v>3</v>
      </c>
      <c r="D245" t="s">
        <v>4</v>
      </c>
      <c r="E245" t="s">
        <v>5</v>
      </c>
      <c r="F245" t="s">
        <v>6</v>
      </c>
      <c r="G245" t="s">
        <v>7</v>
      </c>
      <c r="H245" t="s">
        <v>8</v>
      </c>
      <c r="I245" t="s">
        <v>9</v>
      </c>
      <c r="J245" t="s">
        <v>10</v>
      </c>
      <c r="K245" t="s">
        <v>11</v>
      </c>
      <c r="L245" t="s">
        <v>12</v>
      </c>
    </row>
    <row r="246" spans="1:37" x14ac:dyDescent="0.35">
      <c r="A246" s="339" t="s">
        <v>0</v>
      </c>
      <c r="B246" s="339" t="s">
        <v>0</v>
      </c>
      <c r="C246" s="339" t="s">
        <v>17</v>
      </c>
      <c r="D246" t="s">
        <v>648</v>
      </c>
      <c r="E246" t="s">
        <v>649</v>
      </c>
      <c r="F246" t="s">
        <v>650</v>
      </c>
      <c r="G246" t="s">
        <v>651</v>
      </c>
      <c r="H246" t="s">
        <v>652</v>
      </c>
      <c r="I246" t="s">
        <v>653</v>
      </c>
      <c r="J246" t="s">
        <v>654</v>
      </c>
      <c r="K246" t="s">
        <v>655</v>
      </c>
      <c r="L246" t="s">
        <v>656</v>
      </c>
    </row>
    <row r="247" spans="1:37" x14ac:dyDescent="0.35">
      <c r="A247" s="339" t="s">
        <v>657</v>
      </c>
      <c r="B247" s="339" t="s">
        <v>33</v>
      </c>
      <c r="C247" s="340">
        <v>1512</v>
      </c>
      <c r="D247" s="1">
        <v>222</v>
      </c>
      <c r="E247" s="1">
        <v>29</v>
      </c>
      <c r="F247" s="1">
        <v>4</v>
      </c>
      <c r="G247" s="1">
        <v>11</v>
      </c>
      <c r="H247" s="1">
        <v>26</v>
      </c>
      <c r="I247" s="1">
        <v>57</v>
      </c>
      <c r="J247" s="1">
        <v>24</v>
      </c>
      <c r="K247" s="1">
        <v>248</v>
      </c>
      <c r="L247" s="1">
        <v>190</v>
      </c>
      <c r="AC247" s="238"/>
      <c r="AD247" s="238"/>
      <c r="AE247" s="227"/>
      <c r="AG247" s="227"/>
      <c r="AH247" s="238"/>
      <c r="AK247" s="227"/>
    </row>
    <row r="248" spans="1:37" x14ac:dyDescent="0.35">
      <c r="A248" s="339" t="s">
        <v>0</v>
      </c>
      <c r="B248" s="339" t="s">
        <v>0</v>
      </c>
      <c r="C248" s="340">
        <v>1512</v>
      </c>
      <c r="D248" s="2">
        <v>1734</v>
      </c>
      <c r="E248" s="2">
        <v>1763</v>
      </c>
      <c r="F248" s="2">
        <v>1767</v>
      </c>
      <c r="G248" s="2">
        <v>1778</v>
      </c>
      <c r="H248" s="2">
        <v>1804</v>
      </c>
      <c r="I248" s="2">
        <v>1861</v>
      </c>
      <c r="J248" s="2">
        <v>1885</v>
      </c>
      <c r="K248" s="2">
        <v>2133</v>
      </c>
      <c r="L248" s="2">
        <v>2323</v>
      </c>
    </row>
    <row r="249" spans="1:37" x14ac:dyDescent="0.35">
      <c r="A249" s="339" t="s">
        <v>658</v>
      </c>
      <c r="B249" s="339" t="s">
        <v>33</v>
      </c>
      <c r="C249" s="340">
        <v>2759</v>
      </c>
      <c r="D249" s="1">
        <v>-482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</row>
    <row r="250" spans="1:37" x14ac:dyDescent="0.35">
      <c r="A250" s="339" t="s">
        <v>0</v>
      </c>
      <c r="B250" s="339" t="s">
        <v>0</v>
      </c>
      <c r="C250" s="340">
        <v>2759</v>
      </c>
      <c r="D250" s="2">
        <v>2277</v>
      </c>
      <c r="E250" s="2">
        <v>2277</v>
      </c>
      <c r="F250" s="2">
        <v>2277</v>
      </c>
      <c r="G250" s="2">
        <v>2277</v>
      </c>
      <c r="H250" s="2">
        <v>2277</v>
      </c>
      <c r="I250" s="2">
        <v>2277</v>
      </c>
      <c r="J250" s="2">
        <v>2277</v>
      </c>
      <c r="K250" s="2">
        <v>2277</v>
      </c>
      <c r="L250" s="2">
        <v>2277</v>
      </c>
    </row>
    <row r="251" spans="1:37" x14ac:dyDescent="0.35">
      <c r="A251" s="339" t="s">
        <v>2900</v>
      </c>
      <c r="B251" s="339" t="s">
        <v>33</v>
      </c>
      <c r="C251" s="340">
        <v>911</v>
      </c>
      <c r="D251" s="1">
        <v>18</v>
      </c>
      <c r="E251" s="1">
        <v>13</v>
      </c>
      <c r="F251" s="1">
        <v>14</v>
      </c>
      <c r="G251" s="1">
        <v>203</v>
      </c>
      <c r="H251" s="1">
        <v>28</v>
      </c>
      <c r="I251" s="1">
        <v>265</v>
      </c>
      <c r="J251" s="1">
        <v>22</v>
      </c>
      <c r="K251" s="1">
        <v>37</v>
      </c>
      <c r="L251" s="1">
        <v>89</v>
      </c>
    </row>
    <row r="252" spans="1:37" x14ac:dyDescent="0.35">
      <c r="A252" s="339" t="s">
        <v>0</v>
      </c>
      <c r="B252" s="339" t="s">
        <v>0</v>
      </c>
      <c r="C252" s="340">
        <v>911</v>
      </c>
      <c r="D252" s="2">
        <v>929</v>
      </c>
      <c r="E252" s="2">
        <v>942</v>
      </c>
      <c r="F252" s="2">
        <v>956</v>
      </c>
      <c r="G252" s="2">
        <v>1159</v>
      </c>
      <c r="H252" s="2">
        <v>1187</v>
      </c>
      <c r="I252" s="2">
        <v>1452</v>
      </c>
      <c r="J252" s="2">
        <v>1474</v>
      </c>
      <c r="K252" s="2">
        <v>1511</v>
      </c>
      <c r="L252" s="2">
        <v>1600</v>
      </c>
    </row>
    <row r="253" spans="1:37" x14ac:dyDescent="0.35">
      <c r="A253" s="339" t="s">
        <v>659</v>
      </c>
      <c r="B253" s="339" t="s">
        <v>33</v>
      </c>
      <c r="C253" s="340">
        <v>939</v>
      </c>
      <c r="D253" s="1">
        <v>66</v>
      </c>
      <c r="E253" s="1">
        <v>23</v>
      </c>
      <c r="F253" s="1">
        <v>3</v>
      </c>
      <c r="G253" s="1">
        <v>3</v>
      </c>
      <c r="H253" s="1">
        <v>5</v>
      </c>
      <c r="I253" s="1">
        <v>49</v>
      </c>
      <c r="J253" s="1">
        <v>8</v>
      </c>
      <c r="K253" s="1">
        <v>-1096</v>
      </c>
      <c r="L253" s="1">
        <v>0</v>
      </c>
    </row>
    <row r="254" spans="1:37" x14ac:dyDescent="0.35">
      <c r="A254" s="339" t="s">
        <v>0</v>
      </c>
      <c r="B254" s="339" t="s">
        <v>0</v>
      </c>
      <c r="C254" s="340">
        <v>939</v>
      </c>
      <c r="D254" s="2">
        <v>1005</v>
      </c>
      <c r="E254" s="2">
        <v>1028</v>
      </c>
      <c r="F254" s="2">
        <v>1031</v>
      </c>
      <c r="G254" s="2">
        <v>1034</v>
      </c>
      <c r="H254" s="2">
        <v>1039</v>
      </c>
      <c r="I254" s="2">
        <v>1088</v>
      </c>
      <c r="J254" s="2">
        <v>1096</v>
      </c>
      <c r="K254" s="2">
        <v>0</v>
      </c>
      <c r="L254" s="2">
        <v>0</v>
      </c>
    </row>
    <row r="255" spans="1:37" x14ac:dyDescent="0.35">
      <c r="A255" s="339" t="s">
        <v>2875</v>
      </c>
      <c r="B255" s="339" t="s">
        <v>33</v>
      </c>
      <c r="C255" s="340">
        <v>943</v>
      </c>
      <c r="D255" s="1">
        <v>32</v>
      </c>
      <c r="E255" s="1">
        <v>71</v>
      </c>
      <c r="F255" s="1">
        <v>42</v>
      </c>
      <c r="G255" s="1">
        <v>12</v>
      </c>
      <c r="H255" s="1">
        <v>30</v>
      </c>
      <c r="I255" s="1">
        <v>34</v>
      </c>
      <c r="J255" s="1">
        <v>30</v>
      </c>
      <c r="K255" s="1">
        <v>135</v>
      </c>
      <c r="L255" s="1">
        <v>-1329</v>
      </c>
    </row>
    <row r="256" spans="1:37" x14ac:dyDescent="0.35">
      <c r="A256" s="339" t="s">
        <v>0</v>
      </c>
      <c r="B256" s="339" t="s">
        <v>0</v>
      </c>
      <c r="C256" s="340">
        <v>943</v>
      </c>
      <c r="D256" s="2">
        <v>975</v>
      </c>
      <c r="E256" s="2">
        <v>1046</v>
      </c>
      <c r="F256" s="2">
        <v>1088</v>
      </c>
      <c r="G256" s="2">
        <v>1100</v>
      </c>
      <c r="H256" s="2">
        <v>1130</v>
      </c>
      <c r="I256" s="2">
        <v>1164</v>
      </c>
      <c r="J256" s="2">
        <v>1194</v>
      </c>
      <c r="K256" s="2">
        <v>1329</v>
      </c>
      <c r="L256" s="2">
        <v>0</v>
      </c>
    </row>
    <row r="257" spans="1:12" x14ac:dyDescent="0.35">
      <c r="A257" s="339" t="s">
        <v>2863</v>
      </c>
      <c r="B257" s="339" t="s">
        <v>33</v>
      </c>
      <c r="C257" s="340">
        <v>359</v>
      </c>
      <c r="D257" s="1">
        <v>13</v>
      </c>
      <c r="E257" s="1">
        <v>-372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35">
      <c r="A258" s="339" t="s">
        <v>0</v>
      </c>
      <c r="B258" s="339" t="s">
        <v>0</v>
      </c>
      <c r="C258" s="340">
        <v>359</v>
      </c>
      <c r="D258" s="2">
        <v>372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</row>
    <row r="259" spans="1:12" x14ac:dyDescent="0.35">
      <c r="A259" s="339" t="s">
        <v>660</v>
      </c>
      <c r="B259" s="339" t="s">
        <v>31</v>
      </c>
      <c r="C259" s="340">
        <v>675</v>
      </c>
      <c r="D259" s="1">
        <v>11</v>
      </c>
      <c r="E259" s="1">
        <v>11</v>
      </c>
      <c r="F259" s="1">
        <v>40</v>
      </c>
      <c r="G259" s="1">
        <v>10</v>
      </c>
      <c r="H259" s="1">
        <v>287</v>
      </c>
      <c r="I259" s="1">
        <v>34</v>
      </c>
      <c r="J259" s="1">
        <v>-1068</v>
      </c>
      <c r="K259" s="1">
        <v>0</v>
      </c>
      <c r="L259" s="1">
        <v>0</v>
      </c>
    </row>
    <row r="260" spans="1:12" x14ac:dyDescent="0.35">
      <c r="A260" s="339" t="s">
        <v>0</v>
      </c>
      <c r="B260" s="339" t="s">
        <v>0</v>
      </c>
      <c r="C260" s="340">
        <v>675</v>
      </c>
      <c r="D260" s="2">
        <v>686</v>
      </c>
      <c r="E260" s="2">
        <v>697</v>
      </c>
      <c r="F260" s="2">
        <v>737</v>
      </c>
      <c r="G260" s="2">
        <v>747</v>
      </c>
      <c r="H260" s="2">
        <v>1034</v>
      </c>
      <c r="I260" s="2">
        <v>1068</v>
      </c>
      <c r="J260" s="2">
        <v>0</v>
      </c>
      <c r="K260" s="2">
        <v>0</v>
      </c>
      <c r="L260" s="2">
        <v>0</v>
      </c>
    </row>
    <row r="261" spans="1:12" x14ac:dyDescent="0.35">
      <c r="A261" s="339" t="s">
        <v>661</v>
      </c>
      <c r="B261" s="339" t="s">
        <v>33</v>
      </c>
      <c r="C261" s="340">
        <v>992</v>
      </c>
      <c r="D261" s="1">
        <v>23</v>
      </c>
      <c r="E261" s="1">
        <v>13</v>
      </c>
      <c r="F261" s="1">
        <v>42</v>
      </c>
      <c r="G261" s="1">
        <v>15</v>
      </c>
      <c r="H261" s="1">
        <v>204</v>
      </c>
      <c r="I261" s="1">
        <v>48</v>
      </c>
      <c r="J261" s="1">
        <v>773</v>
      </c>
      <c r="K261" s="1">
        <v>25</v>
      </c>
      <c r="L261" s="1">
        <v>130</v>
      </c>
    </row>
    <row r="262" spans="1:12" x14ac:dyDescent="0.35">
      <c r="A262" s="339" t="s">
        <v>0</v>
      </c>
      <c r="B262" s="339" t="s">
        <v>0</v>
      </c>
      <c r="C262" s="340">
        <v>992</v>
      </c>
      <c r="D262" s="2">
        <v>1015</v>
      </c>
      <c r="E262" s="2">
        <v>1028</v>
      </c>
      <c r="F262" s="2">
        <v>1070</v>
      </c>
      <c r="G262" s="2">
        <v>1085</v>
      </c>
      <c r="H262" s="2">
        <v>1289</v>
      </c>
      <c r="I262" s="2">
        <v>1337</v>
      </c>
      <c r="J262" s="2">
        <v>2110</v>
      </c>
      <c r="K262" s="2">
        <v>2135</v>
      </c>
      <c r="L262" s="2">
        <v>2265</v>
      </c>
    </row>
    <row r="263" spans="1:12" x14ac:dyDescent="0.35">
      <c r="A263" s="339" t="s">
        <v>662</v>
      </c>
      <c r="B263" s="339" t="s">
        <v>33</v>
      </c>
      <c r="C263" s="340">
        <v>466</v>
      </c>
      <c r="D263" s="1">
        <v>4</v>
      </c>
      <c r="E263" s="1">
        <v>7</v>
      </c>
      <c r="F263" s="1">
        <v>13</v>
      </c>
      <c r="G263" s="1">
        <v>-490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35">
      <c r="A264" s="339" t="s">
        <v>0</v>
      </c>
      <c r="B264" s="339" t="s">
        <v>0</v>
      </c>
      <c r="C264" s="340">
        <v>466</v>
      </c>
      <c r="D264" s="2">
        <v>470</v>
      </c>
      <c r="E264" s="2">
        <v>477</v>
      </c>
      <c r="F264" s="2">
        <v>490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</row>
    <row r="265" spans="1:12" x14ac:dyDescent="0.35">
      <c r="A265" s="339" t="s">
        <v>663</v>
      </c>
      <c r="B265" s="339" t="s">
        <v>31</v>
      </c>
      <c r="C265" s="340">
        <v>426</v>
      </c>
      <c r="D265" s="1">
        <v>5</v>
      </c>
      <c r="E265" s="1">
        <v>31</v>
      </c>
      <c r="F265" s="1">
        <v>-462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35">
      <c r="A266" s="339" t="s">
        <v>0</v>
      </c>
      <c r="B266" s="339" t="s">
        <v>0</v>
      </c>
      <c r="C266" s="340">
        <v>426</v>
      </c>
      <c r="D266" s="2">
        <v>431</v>
      </c>
      <c r="E266" s="2">
        <v>462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</row>
    <row r="267" spans="1:12" x14ac:dyDescent="0.35">
      <c r="A267" s="339" t="s">
        <v>664</v>
      </c>
      <c r="B267" s="339" t="s">
        <v>33</v>
      </c>
      <c r="C267" s="340">
        <v>1387</v>
      </c>
      <c r="D267" s="1">
        <v>24</v>
      </c>
      <c r="E267" s="1">
        <v>94</v>
      </c>
      <c r="F267" s="1">
        <v>189</v>
      </c>
      <c r="G267" s="1">
        <v>27</v>
      </c>
      <c r="H267" s="1">
        <v>60</v>
      </c>
      <c r="I267" s="1">
        <v>55</v>
      </c>
      <c r="J267" s="1">
        <v>72</v>
      </c>
      <c r="K267" s="1">
        <v>69</v>
      </c>
      <c r="L267" s="1">
        <v>453</v>
      </c>
    </row>
    <row r="268" spans="1:12" x14ac:dyDescent="0.35">
      <c r="A268" s="339" t="s">
        <v>0</v>
      </c>
      <c r="B268" s="339" t="s">
        <v>0</v>
      </c>
      <c r="C268" s="340">
        <v>1387</v>
      </c>
      <c r="D268" s="2">
        <v>1411</v>
      </c>
      <c r="E268" s="2">
        <v>1505</v>
      </c>
      <c r="F268" s="2">
        <v>1694</v>
      </c>
      <c r="G268" s="2">
        <v>1721</v>
      </c>
      <c r="H268" s="2">
        <v>1781</v>
      </c>
      <c r="I268" s="2">
        <v>1836</v>
      </c>
      <c r="J268" s="2">
        <v>1908</v>
      </c>
      <c r="K268" s="2">
        <v>1977</v>
      </c>
      <c r="L268" s="2">
        <v>2430</v>
      </c>
    </row>
    <row r="269" spans="1:12" x14ac:dyDescent="0.35">
      <c r="A269" s="339" t="s">
        <v>2923</v>
      </c>
      <c r="B269" s="339" t="s">
        <v>33</v>
      </c>
      <c r="C269" s="340">
        <v>617</v>
      </c>
      <c r="D269" s="1">
        <v>12</v>
      </c>
      <c r="E269" s="1">
        <v>4</v>
      </c>
      <c r="F269" s="1">
        <v>14</v>
      </c>
      <c r="G269" s="1">
        <v>93</v>
      </c>
      <c r="H269" s="1">
        <v>15</v>
      </c>
      <c r="I269" s="1">
        <v>-755</v>
      </c>
      <c r="J269" s="1">
        <v>0</v>
      </c>
      <c r="K269" s="1">
        <v>0</v>
      </c>
      <c r="L269" s="1">
        <v>0</v>
      </c>
    </row>
    <row r="270" spans="1:12" x14ac:dyDescent="0.35">
      <c r="A270" s="339" t="s">
        <v>0</v>
      </c>
      <c r="B270" s="339" t="s">
        <v>0</v>
      </c>
      <c r="C270" s="340">
        <v>617</v>
      </c>
      <c r="D270" s="2">
        <v>629</v>
      </c>
      <c r="E270" s="2">
        <v>633</v>
      </c>
      <c r="F270" s="2">
        <v>647</v>
      </c>
      <c r="G270" s="2">
        <v>740</v>
      </c>
      <c r="H270" s="2">
        <v>755</v>
      </c>
      <c r="I270" s="2">
        <v>0</v>
      </c>
      <c r="J270" s="2">
        <v>0</v>
      </c>
      <c r="K270" s="2">
        <v>0</v>
      </c>
      <c r="L270" s="2">
        <v>0</v>
      </c>
    </row>
    <row r="271" spans="1:12" x14ac:dyDescent="0.35">
      <c r="A271" s="339" t="s">
        <v>665</v>
      </c>
      <c r="B271" s="339" t="s">
        <v>31</v>
      </c>
      <c r="C271" s="340">
        <v>636</v>
      </c>
      <c r="D271" s="1">
        <v>21</v>
      </c>
      <c r="E271" s="1">
        <v>9</v>
      </c>
      <c r="F271" s="1">
        <v>50</v>
      </c>
      <c r="G271" s="1">
        <v>14</v>
      </c>
      <c r="H271" s="1">
        <v>-730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35">
      <c r="A272" s="339" t="s">
        <v>0</v>
      </c>
      <c r="B272" s="339" t="s">
        <v>0</v>
      </c>
      <c r="C272" s="340">
        <v>636</v>
      </c>
      <c r="D272" s="2">
        <v>657</v>
      </c>
      <c r="E272" s="2">
        <v>666</v>
      </c>
      <c r="F272" s="2">
        <v>716</v>
      </c>
      <c r="G272" s="2">
        <v>730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</row>
    <row r="273" spans="1:12" x14ac:dyDescent="0.35">
      <c r="A273" s="339" t="s">
        <v>666</v>
      </c>
      <c r="B273" s="339" t="s">
        <v>31</v>
      </c>
      <c r="C273" s="340">
        <v>1036</v>
      </c>
      <c r="D273" s="1">
        <v>31</v>
      </c>
      <c r="E273" s="1">
        <v>50</v>
      </c>
      <c r="F273" s="1">
        <v>10</v>
      </c>
      <c r="G273" s="1">
        <v>1</v>
      </c>
      <c r="H273" s="1">
        <v>29</v>
      </c>
      <c r="I273" s="1">
        <v>20</v>
      </c>
      <c r="J273" s="1">
        <v>20</v>
      </c>
      <c r="K273" s="1">
        <v>475</v>
      </c>
      <c r="L273" s="1">
        <v>235</v>
      </c>
    </row>
    <row r="274" spans="1:12" x14ac:dyDescent="0.35">
      <c r="A274" s="339" t="s">
        <v>0</v>
      </c>
      <c r="B274" s="339" t="s">
        <v>0</v>
      </c>
      <c r="C274" s="340">
        <v>1036</v>
      </c>
      <c r="D274" s="2">
        <v>1067</v>
      </c>
      <c r="E274" s="2">
        <v>1117</v>
      </c>
      <c r="F274" s="2">
        <v>1127</v>
      </c>
      <c r="G274" s="2">
        <v>1128</v>
      </c>
      <c r="H274" s="2">
        <v>1157</v>
      </c>
      <c r="I274" s="2">
        <v>1177</v>
      </c>
      <c r="J274" s="2">
        <v>1197</v>
      </c>
      <c r="K274" s="2">
        <v>1672</v>
      </c>
      <c r="L274" s="2">
        <v>1907</v>
      </c>
    </row>
    <row r="275" spans="1:12" x14ac:dyDescent="0.35">
      <c r="A275" s="339" t="s">
        <v>47</v>
      </c>
      <c r="B275" s="339" t="s">
        <v>0</v>
      </c>
      <c r="C275" s="341">
        <v>0</v>
      </c>
      <c r="D275" s="1">
        <f>(D247+D249+D251+D253+D255+D257+D259+D261+D263+D265+D267+D269+D271+D273)*(-1)</f>
        <v>0</v>
      </c>
      <c r="E275" s="1">
        <f t="shared" ref="E275:L275" si="5">(E247+E249+E251+E253+E255+E257+E259+E261+E263+E265+E267+E269+E271+E273)*(-1)</f>
        <v>17</v>
      </c>
      <c r="F275" s="1">
        <f t="shared" si="5"/>
        <v>41</v>
      </c>
      <c r="G275" s="1">
        <f t="shared" si="5"/>
        <v>101</v>
      </c>
      <c r="H275" s="1">
        <f t="shared" si="5"/>
        <v>46</v>
      </c>
      <c r="I275" s="1">
        <f t="shared" si="5"/>
        <v>193</v>
      </c>
      <c r="J275" s="1">
        <f t="shared" si="5"/>
        <v>119</v>
      </c>
      <c r="K275" s="1">
        <f t="shared" si="5"/>
        <v>107</v>
      </c>
      <c r="L275" s="1">
        <f t="shared" si="5"/>
        <v>232</v>
      </c>
    </row>
    <row r="276" spans="1:12" x14ac:dyDescent="0.35">
      <c r="A276" s="339" t="s">
        <v>0</v>
      </c>
      <c r="B276" s="339" t="s">
        <v>0</v>
      </c>
      <c r="C276" s="340">
        <v>0</v>
      </c>
      <c r="D276" s="2">
        <v>0</v>
      </c>
      <c r="E276" s="2">
        <v>17</v>
      </c>
      <c r="F276" s="2">
        <v>58</v>
      </c>
      <c r="G276" s="2">
        <v>159</v>
      </c>
      <c r="H276" s="2">
        <v>205</v>
      </c>
      <c r="I276" s="2">
        <v>398</v>
      </c>
      <c r="J276" s="2">
        <v>517</v>
      </c>
      <c r="K276" s="2">
        <v>624</v>
      </c>
      <c r="L276" s="2">
        <v>856</v>
      </c>
    </row>
    <row r="277" spans="1:12" x14ac:dyDescent="0.35">
      <c r="A277" t="s">
        <v>48</v>
      </c>
      <c r="B277" t="s">
        <v>0</v>
      </c>
      <c r="C277" s="2">
        <v>13658</v>
      </c>
      <c r="D277" s="2">
        <v>13658</v>
      </c>
      <c r="E277" s="2">
        <v>13658</v>
      </c>
      <c r="F277" s="2">
        <v>13658</v>
      </c>
      <c r="G277" s="2">
        <v>13658</v>
      </c>
      <c r="H277" s="2">
        <v>13658</v>
      </c>
      <c r="I277" s="2">
        <v>13658</v>
      </c>
      <c r="J277" s="2">
        <v>13658</v>
      </c>
      <c r="K277" s="2">
        <v>13658</v>
      </c>
      <c r="L277" s="2">
        <v>13658</v>
      </c>
    </row>
    <row r="281" spans="1:12" x14ac:dyDescent="0.35">
      <c r="A281" t="s">
        <v>0</v>
      </c>
      <c r="B281" t="s">
        <v>0</v>
      </c>
      <c r="C281" t="s">
        <v>0</v>
      </c>
      <c r="D281" t="s">
        <v>0</v>
      </c>
      <c r="E281" t="s">
        <v>0</v>
      </c>
      <c r="F281" t="s">
        <v>0</v>
      </c>
      <c r="G281" t="s">
        <v>0</v>
      </c>
      <c r="H281" t="s">
        <v>0</v>
      </c>
      <c r="I281" t="s">
        <v>0</v>
      </c>
      <c r="J281" t="s">
        <v>0</v>
      </c>
      <c r="K281" t="s">
        <v>0</v>
      </c>
    </row>
    <row r="282" spans="1:12" x14ac:dyDescent="0.35">
      <c r="A282" t="s">
        <v>0</v>
      </c>
      <c r="B282" t="s">
        <v>0</v>
      </c>
      <c r="C282" t="s">
        <v>0</v>
      </c>
      <c r="D282" t="s">
        <v>0</v>
      </c>
      <c r="E282" t="s">
        <v>0</v>
      </c>
      <c r="F282" t="s">
        <v>0</v>
      </c>
      <c r="G282" t="s">
        <v>0</v>
      </c>
      <c r="H282" t="s">
        <v>0</v>
      </c>
      <c r="I282" t="s">
        <v>0</v>
      </c>
      <c r="J282" t="s">
        <v>0</v>
      </c>
      <c r="K282" t="s">
        <v>0</v>
      </c>
    </row>
    <row r="283" spans="1:12" x14ac:dyDescent="0.35">
      <c r="A283" t="s">
        <v>0</v>
      </c>
      <c r="B283" t="s">
        <v>0</v>
      </c>
      <c r="C283" t="s">
        <v>0</v>
      </c>
      <c r="D283" t="s">
        <v>0</v>
      </c>
      <c r="E283" t="s">
        <v>0</v>
      </c>
      <c r="F283" t="s">
        <v>0</v>
      </c>
      <c r="G283" t="s">
        <v>0</v>
      </c>
      <c r="H283" t="s">
        <v>0</v>
      </c>
      <c r="I283" t="s">
        <v>0</v>
      </c>
      <c r="J283" t="s">
        <v>0</v>
      </c>
      <c r="K283" t="s">
        <v>0</v>
      </c>
    </row>
    <row r="284" spans="1:12" x14ac:dyDescent="0.35">
      <c r="A284" t="s">
        <v>0</v>
      </c>
      <c r="B284" t="s">
        <v>0</v>
      </c>
      <c r="C284" t="s">
        <v>0</v>
      </c>
      <c r="D284" t="s">
        <v>0</v>
      </c>
      <c r="E284" t="s">
        <v>0</v>
      </c>
      <c r="F284" t="s">
        <v>0</v>
      </c>
      <c r="G284" t="s">
        <v>0</v>
      </c>
      <c r="H284" t="s">
        <v>0</v>
      </c>
      <c r="I284" t="s">
        <v>0</v>
      </c>
      <c r="J284" t="s">
        <v>0</v>
      </c>
      <c r="K284" t="s">
        <v>0</v>
      </c>
    </row>
    <row r="285" spans="1:12" x14ac:dyDescent="0.35">
      <c r="A285" t="s">
        <v>0</v>
      </c>
      <c r="B285" t="s">
        <v>0</v>
      </c>
      <c r="C285" t="s">
        <v>0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</row>
    <row r="286" spans="1:12" x14ac:dyDescent="0.35">
      <c r="A286" t="s">
        <v>0</v>
      </c>
      <c r="B286" t="s">
        <v>0</v>
      </c>
      <c r="C286" t="s">
        <v>0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</row>
    <row r="287" spans="1:12" x14ac:dyDescent="0.35">
      <c r="A287" t="s">
        <v>0</v>
      </c>
      <c r="B287" t="s">
        <v>0</v>
      </c>
      <c r="C287" t="s">
        <v>0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</row>
    <row r="288" spans="1:12" x14ac:dyDescent="0.35">
      <c r="A288" s="339" t="s">
        <v>59</v>
      </c>
      <c r="B288" s="339" t="s">
        <v>2</v>
      </c>
      <c r="C288" s="339" t="s">
        <v>3</v>
      </c>
      <c r="D288" t="s">
        <v>4</v>
      </c>
      <c r="E288" t="s">
        <v>5</v>
      </c>
      <c r="F288" t="s">
        <v>6</v>
      </c>
      <c r="G288" t="s">
        <v>7</v>
      </c>
      <c r="H288" t="s">
        <v>8</v>
      </c>
      <c r="I288" t="s">
        <v>9</v>
      </c>
      <c r="J288" t="s">
        <v>10</v>
      </c>
      <c r="K288" t="s">
        <v>11</v>
      </c>
    </row>
    <row r="289" spans="1:37" x14ac:dyDescent="0.35">
      <c r="A289" s="339" t="s">
        <v>0</v>
      </c>
      <c r="B289" s="339" t="s">
        <v>0</v>
      </c>
      <c r="C289" s="339" t="s">
        <v>17</v>
      </c>
      <c r="D289" t="s">
        <v>667</v>
      </c>
      <c r="E289" t="s">
        <v>668</v>
      </c>
      <c r="F289" t="s">
        <v>669</v>
      </c>
      <c r="G289" t="s">
        <v>670</v>
      </c>
      <c r="H289" t="s">
        <v>671</v>
      </c>
      <c r="I289" t="s">
        <v>672</v>
      </c>
      <c r="J289" t="s">
        <v>673</v>
      </c>
      <c r="K289" t="s">
        <v>674</v>
      </c>
    </row>
    <row r="290" spans="1:37" x14ac:dyDescent="0.35">
      <c r="A290" s="339" t="s">
        <v>2876</v>
      </c>
      <c r="B290" s="339" t="s">
        <v>31</v>
      </c>
      <c r="C290" s="340">
        <v>1811</v>
      </c>
      <c r="D290" s="1">
        <v>1</v>
      </c>
      <c r="E290" s="1">
        <v>41</v>
      </c>
      <c r="F290" s="1">
        <v>24</v>
      </c>
      <c r="G290" s="1">
        <v>50</v>
      </c>
      <c r="H290" s="1">
        <v>73</v>
      </c>
      <c r="I290" s="1">
        <v>46</v>
      </c>
      <c r="J290" s="1">
        <v>15</v>
      </c>
      <c r="K290" s="1">
        <v>206</v>
      </c>
      <c r="AC290" s="238"/>
      <c r="AD290" s="238"/>
      <c r="AE290" s="227"/>
      <c r="AG290" s="227"/>
      <c r="AH290" s="238"/>
      <c r="AK290" s="227"/>
    </row>
    <row r="291" spans="1:37" x14ac:dyDescent="0.35">
      <c r="A291" s="339" t="s">
        <v>0</v>
      </c>
      <c r="B291" s="339" t="s">
        <v>0</v>
      </c>
      <c r="C291" s="340">
        <v>1811</v>
      </c>
      <c r="D291" s="2">
        <v>1812</v>
      </c>
      <c r="E291" s="2">
        <v>1853</v>
      </c>
      <c r="F291" s="2">
        <v>1877</v>
      </c>
      <c r="G291" s="2">
        <v>1927</v>
      </c>
      <c r="H291" s="2">
        <v>2000</v>
      </c>
      <c r="I291" s="2">
        <v>2046</v>
      </c>
      <c r="J291" s="2">
        <v>2061</v>
      </c>
      <c r="K291" s="2">
        <v>2267</v>
      </c>
    </row>
    <row r="292" spans="1:37" x14ac:dyDescent="0.35">
      <c r="A292" s="339" t="s">
        <v>675</v>
      </c>
      <c r="B292" s="339" t="s">
        <v>33</v>
      </c>
      <c r="C292" s="340">
        <v>1047</v>
      </c>
      <c r="D292" s="1">
        <v>4</v>
      </c>
      <c r="E292" s="1">
        <v>289</v>
      </c>
      <c r="F292" s="1">
        <v>17</v>
      </c>
      <c r="G292" s="1">
        <v>7</v>
      </c>
      <c r="H292" s="1">
        <v>43</v>
      </c>
      <c r="I292" s="1">
        <v>31</v>
      </c>
      <c r="J292" s="1">
        <v>17</v>
      </c>
      <c r="K292" s="1">
        <v>-1455</v>
      </c>
    </row>
    <row r="293" spans="1:37" x14ac:dyDescent="0.35">
      <c r="A293" s="339" t="s">
        <v>0</v>
      </c>
      <c r="B293" s="339" t="s">
        <v>0</v>
      </c>
      <c r="C293" s="340">
        <v>1047</v>
      </c>
      <c r="D293" s="2">
        <v>1051</v>
      </c>
      <c r="E293" s="2">
        <v>1340</v>
      </c>
      <c r="F293" s="2">
        <v>1357</v>
      </c>
      <c r="G293" s="2">
        <v>1364</v>
      </c>
      <c r="H293" s="2">
        <v>1407</v>
      </c>
      <c r="I293" s="2">
        <v>1438</v>
      </c>
      <c r="J293" s="2">
        <v>1455</v>
      </c>
      <c r="K293" s="2">
        <v>0</v>
      </c>
    </row>
    <row r="294" spans="1:37" x14ac:dyDescent="0.35">
      <c r="A294" s="339" t="s">
        <v>676</v>
      </c>
      <c r="B294" s="339" t="s">
        <v>31</v>
      </c>
      <c r="C294" s="340">
        <v>523</v>
      </c>
      <c r="D294" s="1">
        <v>5</v>
      </c>
      <c r="E294" s="1">
        <v>-528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</row>
    <row r="295" spans="1:37" x14ac:dyDescent="0.35">
      <c r="A295" s="339" t="s">
        <v>0</v>
      </c>
      <c r="B295" s="339" t="s">
        <v>0</v>
      </c>
      <c r="C295" s="340">
        <v>523</v>
      </c>
      <c r="D295" s="2">
        <v>528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</row>
    <row r="296" spans="1:37" x14ac:dyDescent="0.35">
      <c r="A296" s="339" t="s">
        <v>677</v>
      </c>
      <c r="B296" s="339" t="s">
        <v>31</v>
      </c>
      <c r="C296" s="340">
        <v>895</v>
      </c>
      <c r="D296" s="1">
        <v>4</v>
      </c>
      <c r="E296" s="1">
        <v>4</v>
      </c>
      <c r="F296" s="1">
        <v>434</v>
      </c>
      <c r="G296" s="1">
        <v>109</v>
      </c>
      <c r="H296" s="1">
        <v>100</v>
      </c>
      <c r="I296" s="1">
        <v>113</v>
      </c>
      <c r="J296" s="1">
        <v>53</v>
      </c>
      <c r="K296" s="1">
        <v>48</v>
      </c>
    </row>
    <row r="297" spans="1:37" x14ac:dyDescent="0.35">
      <c r="A297" s="339" t="s">
        <v>0</v>
      </c>
      <c r="B297" s="339" t="s">
        <v>0</v>
      </c>
      <c r="C297" s="340">
        <v>895</v>
      </c>
      <c r="D297" s="2">
        <v>899</v>
      </c>
      <c r="E297" s="2">
        <v>903</v>
      </c>
      <c r="F297" s="2">
        <v>1337</v>
      </c>
      <c r="G297" s="2">
        <v>1446</v>
      </c>
      <c r="H297" s="2">
        <v>1546</v>
      </c>
      <c r="I297" s="2">
        <v>1659</v>
      </c>
      <c r="J297" s="2">
        <v>1712</v>
      </c>
      <c r="K297" s="2">
        <v>1760</v>
      </c>
    </row>
    <row r="298" spans="1:37" x14ac:dyDescent="0.35">
      <c r="A298" s="339" t="s">
        <v>2902</v>
      </c>
      <c r="B298" s="339" t="s">
        <v>33</v>
      </c>
      <c r="C298" s="340">
        <v>887</v>
      </c>
      <c r="D298" s="1">
        <v>71</v>
      </c>
      <c r="E298" s="1">
        <v>5</v>
      </c>
      <c r="F298" s="1">
        <v>35</v>
      </c>
      <c r="G298" s="1">
        <v>47</v>
      </c>
      <c r="H298" s="1">
        <v>-1045</v>
      </c>
      <c r="I298" s="1">
        <v>0</v>
      </c>
      <c r="J298" s="1">
        <v>0</v>
      </c>
      <c r="K298" s="1">
        <v>0</v>
      </c>
    </row>
    <row r="299" spans="1:37" x14ac:dyDescent="0.35">
      <c r="A299" s="339" t="s">
        <v>0</v>
      </c>
      <c r="B299" s="339" t="s">
        <v>0</v>
      </c>
      <c r="C299" s="340">
        <v>887</v>
      </c>
      <c r="D299" s="2">
        <v>958</v>
      </c>
      <c r="E299" s="2">
        <v>963</v>
      </c>
      <c r="F299" s="2">
        <v>998</v>
      </c>
      <c r="G299" s="2">
        <v>1045</v>
      </c>
      <c r="H299" s="2">
        <v>0</v>
      </c>
      <c r="I299" s="2">
        <v>0</v>
      </c>
      <c r="J299" s="2">
        <v>0</v>
      </c>
      <c r="K299" s="2">
        <v>0</v>
      </c>
    </row>
    <row r="300" spans="1:37" x14ac:dyDescent="0.35">
      <c r="A300" s="339" t="s">
        <v>2903</v>
      </c>
      <c r="B300" s="339" t="s">
        <v>33</v>
      </c>
      <c r="C300" s="340">
        <v>44</v>
      </c>
      <c r="D300" s="1">
        <v>-44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</row>
    <row r="301" spans="1:37" x14ac:dyDescent="0.35">
      <c r="A301" s="339" t="s">
        <v>0</v>
      </c>
      <c r="B301" s="339" t="s">
        <v>0</v>
      </c>
      <c r="C301" s="340">
        <v>44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</row>
    <row r="302" spans="1:37" x14ac:dyDescent="0.35">
      <c r="A302" s="339" t="s">
        <v>678</v>
      </c>
      <c r="B302" s="339" t="s">
        <v>33</v>
      </c>
      <c r="C302" s="340">
        <v>1786</v>
      </c>
      <c r="D302" s="1">
        <v>22</v>
      </c>
      <c r="E302" s="1">
        <v>7</v>
      </c>
      <c r="F302" s="1">
        <v>43</v>
      </c>
      <c r="G302" s="1">
        <v>177</v>
      </c>
      <c r="H302" s="1">
        <v>196</v>
      </c>
      <c r="I302" s="1">
        <v>396</v>
      </c>
      <c r="J302" s="1">
        <v>-255</v>
      </c>
      <c r="K302" s="1">
        <v>0</v>
      </c>
    </row>
    <row r="303" spans="1:37" x14ac:dyDescent="0.35">
      <c r="A303" s="339" t="s">
        <v>0</v>
      </c>
      <c r="B303" s="339" t="s">
        <v>0</v>
      </c>
      <c r="C303" s="340">
        <v>1786</v>
      </c>
      <c r="D303" s="2">
        <v>1808</v>
      </c>
      <c r="E303" s="2">
        <v>1815</v>
      </c>
      <c r="F303" s="2">
        <v>1858</v>
      </c>
      <c r="G303" s="2">
        <v>2035</v>
      </c>
      <c r="H303" s="2">
        <v>2231</v>
      </c>
      <c r="I303" s="2">
        <v>2627</v>
      </c>
      <c r="J303" s="2">
        <v>2372</v>
      </c>
      <c r="K303" s="2">
        <v>2372</v>
      </c>
    </row>
    <row r="304" spans="1:37" x14ac:dyDescent="0.35">
      <c r="A304" s="339" t="s">
        <v>679</v>
      </c>
      <c r="B304" s="339" t="s">
        <v>33</v>
      </c>
      <c r="C304" s="340">
        <v>1652</v>
      </c>
      <c r="D304" s="1">
        <v>7</v>
      </c>
      <c r="E304" s="1">
        <v>9</v>
      </c>
      <c r="F304" s="1">
        <v>32</v>
      </c>
      <c r="G304" s="1">
        <v>197</v>
      </c>
      <c r="H304" s="1">
        <v>69</v>
      </c>
      <c r="I304" s="1">
        <v>53</v>
      </c>
      <c r="J304" s="1">
        <v>28</v>
      </c>
      <c r="K304" s="1">
        <v>86</v>
      </c>
    </row>
    <row r="305" spans="1:11" x14ac:dyDescent="0.35">
      <c r="A305" s="339" t="s">
        <v>0</v>
      </c>
      <c r="B305" s="339" t="s">
        <v>0</v>
      </c>
      <c r="C305" s="340">
        <v>1652</v>
      </c>
      <c r="D305" s="2">
        <v>1659</v>
      </c>
      <c r="E305" s="2">
        <v>1668</v>
      </c>
      <c r="F305" s="2">
        <v>1700</v>
      </c>
      <c r="G305" s="2">
        <v>1897</v>
      </c>
      <c r="H305" s="2">
        <v>1966</v>
      </c>
      <c r="I305" s="2">
        <v>2019</v>
      </c>
      <c r="J305" s="2">
        <v>2047</v>
      </c>
      <c r="K305" s="2">
        <v>2133</v>
      </c>
    </row>
    <row r="306" spans="1:11" x14ac:dyDescent="0.35">
      <c r="A306" s="339" t="s">
        <v>680</v>
      </c>
      <c r="B306" s="339" t="s">
        <v>33</v>
      </c>
      <c r="C306" s="340">
        <v>1540</v>
      </c>
      <c r="D306" s="1">
        <v>8</v>
      </c>
      <c r="E306" s="1">
        <v>74</v>
      </c>
      <c r="F306" s="1">
        <v>3</v>
      </c>
      <c r="G306" s="1">
        <v>2</v>
      </c>
      <c r="H306" s="1">
        <v>22</v>
      </c>
      <c r="I306" s="1">
        <v>20</v>
      </c>
      <c r="J306" s="1">
        <v>11</v>
      </c>
      <c r="K306" s="1">
        <v>453</v>
      </c>
    </row>
    <row r="307" spans="1:11" x14ac:dyDescent="0.35">
      <c r="A307" s="339" t="s">
        <v>0</v>
      </c>
      <c r="B307" s="339" t="s">
        <v>0</v>
      </c>
      <c r="C307" s="340">
        <v>1540</v>
      </c>
      <c r="D307" s="2">
        <v>1548</v>
      </c>
      <c r="E307" s="2">
        <v>1622</v>
      </c>
      <c r="F307" s="2">
        <v>1625</v>
      </c>
      <c r="G307" s="2">
        <v>1627</v>
      </c>
      <c r="H307" s="2">
        <v>1649</v>
      </c>
      <c r="I307" s="2">
        <v>1669</v>
      </c>
      <c r="J307" s="2">
        <v>1680</v>
      </c>
      <c r="K307" s="2">
        <v>2133</v>
      </c>
    </row>
    <row r="308" spans="1:11" x14ac:dyDescent="0.35">
      <c r="A308" s="339" t="s">
        <v>681</v>
      </c>
      <c r="B308" s="339" t="s">
        <v>33</v>
      </c>
      <c r="C308" s="340">
        <v>711</v>
      </c>
      <c r="D308" s="1">
        <v>8</v>
      </c>
      <c r="E308" s="1">
        <v>2</v>
      </c>
      <c r="F308" s="1">
        <v>37</v>
      </c>
      <c r="G308" s="1">
        <v>-758</v>
      </c>
      <c r="H308" s="1">
        <v>0</v>
      </c>
      <c r="I308" s="1">
        <v>0</v>
      </c>
      <c r="J308" s="1">
        <v>0</v>
      </c>
      <c r="K308" s="1">
        <v>0</v>
      </c>
    </row>
    <row r="309" spans="1:11" x14ac:dyDescent="0.35">
      <c r="A309" s="339" t="s">
        <v>0</v>
      </c>
      <c r="B309" s="339" t="s">
        <v>0</v>
      </c>
      <c r="C309" s="340">
        <v>711</v>
      </c>
      <c r="D309" s="2">
        <v>719</v>
      </c>
      <c r="E309" s="2">
        <v>721</v>
      </c>
      <c r="F309" s="2">
        <v>758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</row>
    <row r="310" spans="1:11" x14ac:dyDescent="0.35">
      <c r="A310" s="339" t="s">
        <v>2864</v>
      </c>
      <c r="B310" s="339" t="s">
        <v>31</v>
      </c>
      <c r="C310" s="340">
        <v>2026</v>
      </c>
      <c r="D310" s="1">
        <v>4</v>
      </c>
      <c r="E310" s="1">
        <v>22</v>
      </c>
      <c r="F310" s="1">
        <v>15</v>
      </c>
      <c r="G310" s="1">
        <v>65</v>
      </c>
      <c r="H310" s="1">
        <v>37</v>
      </c>
      <c r="I310" s="1">
        <v>29</v>
      </c>
      <c r="J310" s="1">
        <v>4</v>
      </c>
      <c r="K310" s="1">
        <v>150</v>
      </c>
    </row>
    <row r="311" spans="1:11" x14ac:dyDescent="0.35">
      <c r="A311" s="339" t="s">
        <v>0</v>
      </c>
      <c r="B311" s="339" t="s">
        <v>0</v>
      </c>
      <c r="C311" s="340">
        <v>2026</v>
      </c>
      <c r="D311" s="2">
        <v>2030</v>
      </c>
      <c r="E311" s="2">
        <v>2052</v>
      </c>
      <c r="F311" s="2">
        <v>2067</v>
      </c>
      <c r="G311" s="2">
        <v>2132</v>
      </c>
      <c r="H311" s="2">
        <v>2169</v>
      </c>
      <c r="I311" s="2">
        <v>2198</v>
      </c>
      <c r="J311" s="2">
        <v>2202</v>
      </c>
      <c r="K311" s="2">
        <v>2352</v>
      </c>
    </row>
    <row r="312" spans="1:11" x14ac:dyDescent="0.35">
      <c r="A312" s="339" t="s">
        <v>682</v>
      </c>
      <c r="B312" s="339" t="s">
        <v>33</v>
      </c>
      <c r="C312" s="340">
        <v>678</v>
      </c>
      <c r="D312" s="1">
        <v>6</v>
      </c>
      <c r="E312" s="1">
        <v>2</v>
      </c>
      <c r="F312" s="1">
        <v>-686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</row>
    <row r="313" spans="1:11" x14ac:dyDescent="0.35">
      <c r="A313" s="339" t="s">
        <v>0</v>
      </c>
      <c r="B313" s="339" t="s">
        <v>0</v>
      </c>
      <c r="C313" s="340">
        <v>678</v>
      </c>
      <c r="D313" s="2">
        <v>684</v>
      </c>
      <c r="E313" s="2">
        <v>686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</row>
    <row r="314" spans="1:11" x14ac:dyDescent="0.35">
      <c r="A314" s="339" t="s">
        <v>683</v>
      </c>
      <c r="B314" s="339" t="s">
        <v>31</v>
      </c>
      <c r="C314" s="340">
        <v>1837</v>
      </c>
      <c r="D314" s="1">
        <v>2</v>
      </c>
      <c r="E314" s="1">
        <v>56</v>
      </c>
      <c r="F314" s="1">
        <v>7</v>
      </c>
      <c r="G314" s="1">
        <v>7</v>
      </c>
      <c r="H314" s="1">
        <v>18</v>
      </c>
      <c r="I314" s="1">
        <v>30</v>
      </c>
      <c r="J314" s="1">
        <v>6</v>
      </c>
      <c r="K314" s="1">
        <v>214</v>
      </c>
    </row>
    <row r="315" spans="1:11" x14ac:dyDescent="0.35">
      <c r="A315" s="339" t="s">
        <v>0</v>
      </c>
      <c r="B315" s="339" t="s">
        <v>0</v>
      </c>
      <c r="C315" s="340">
        <v>1837</v>
      </c>
      <c r="D315" s="2">
        <v>1839</v>
      </c>
      <c r="E315" s="2">
        <v>1895</v>
      </c>
      <c r="F315" s="2">
        <v>1902</v>
      </c>
      <c r="G315" s="2">
        <v>1909</v>
      </c>
      <c r="H315" s="2">
        <v>1927</v>
      </c>
      <c r="I315" s="2">
        <v>1957</v>
      </c>
      <c r="J315" s="2">
        <v>1963</v>
      </c>
      <c r="K315" s="2">
        <v>2177</v>
      </c>
    </row>
    <row r="316" spans="1:11" x14ac:dyDescent="0.35">
      <c r="A316" s="339" t="s">
        <v>684</v>
      </c>
      <c r="B316" s="339" t="s">
        <v>33</v>
      </c>
      <c r="C316" s="340">
        <v>309</v>
      </c>
      <c r="D316" s="1">
        <v>-309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</row>
    <row r="317" spans="1:11" x14ac:dyDescent="0.35">
      <c r="A317" s="339" t="s">
        <v>0</v>
      </c>
      <c r="B317" s="339" t="s">
        <v>0</v>
      </c>
      <c r="C317" s="340">
        <v>309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</row>
    <row r="318" spans="1:11" x14ac:dyDescent="0.35">
      <c r="A318" s="339" t="s">
        <v>2883</v>
      </c>
      <c r="B318" s="339" t="s">
        <v>33</v>
      </c>
      <c r="C318" s="340">
        <v>851</v>
      </c>
      <c r="D318" s="1">
        <v>170</v>
      </c>
      <c r="E318" s="1">
        <v>1</v>
      </c>
      <c r="F318" s="1">
        <v>20</v>
      </c>
      <c r="G318" s="1">
        <v>46</v>
      </c>
      <c r="H318" s="1">
        <v>269</v>
      </c>
      <c r="I318" s="1">
        <v>-1357</v>
      </c>
      <c r="J318" s="1">
        <v>0</v>
      </c>
      <c r="K318" s="1">
        <v>0</v>
      </c>
    </row>
    <row r="319" spans="1:11" x14ac:dyDescent="0.35">
      <c r="A319" s="339" t="s">
        <v>0</v>
      </c>
      <c r="B319" s="339" t="s">
        <v>0</v>
      </c>
      <c r="C319" s="340">
        <v>851</v>
      </c>
      <c r="D319" s="2">
        <v>1021</v>
      </c>
      <c r="E319" s="2">
        <v>1022</v>
      </c>
      <c r="F319" s="2">
        <v>1042</v>
      </c>
      <c r="G319" s="2">
        <v>1088</v>
      </c>
      <c r="H319" s="2">
        <v>1357</v>
      </c>
      <c r="I319" s="2">
        <v>0</v>
      </c>
      <c r="J319" s="2">
        <v>0</v>
      </c>
      <c r="K319" s="2">
        <v>0</v>
      </c>
    </row>
    <row r="320" spans="1:11" x14ac:dyDescent="0.35">
      <c r="A320" s="339" t="s">
        <v>47</v>
      </c>
      <c r="B320" s="339" t="s">
        <v>0</v>
      </c>
      <c r="C320" s="341">
        <v>0</v>
      </c>
      <c r="D320" s="1">
        <f>(D290+D292+D294+D296+D298+D300+D302+D304+D306+D308+D310+D312+D314+D316+D318)*(-1)</f>
        <v>41</v>
      </c>
      <c r="E320" s="1">
        <f t="shared" ref="E320:K320" si="6">(E290+E292+E294+E296+E298+E300+E302+E304+E306+E308+E310+E312+E314+E316+E318)*(-1)</f>
        <v>16</v>
      </c>
      <c r="F320" s="1">
        <f t="shared" si="6"/>
        <v>19</v>
      </c>
      <c r="G320" s="1">
        <f t="shared" si="6"/>
        <v>51</v>
      </c>
      <c r="H320" s="1">
        <f t="shared" si="6"/>
        <v>218</v>
      </c>
      <c r="I320" s="1">
        <f t="shared" si="6"/>
        <v>639</v>
      </c>
      <c r="J320" s="1">
        <f t="shared" si="6"/>
        <v>121</v>
      </c>
      <c r="K320" s="1">
        <f t="shared" si="6"/>
        <v>298</v>
      </c>
    </row>
    <row r="321" spans="1:37" x14ac:dyDescent="0.35">
      <c r="A321" s="339" t="s">
        <v>0</v>
      </c>
      <c r="B321" s="339" t="s">
        <v>0</v>
      </c>
      <c r="C321" s="340">
        <v>0</v>
      </c>
      <c r="D321" s="2">
        <v>41</v>
      </c>
      <c r="E321" s="2">
        <v>57</v>
      </c>
      <c r="F321" s="2">
        <v>76</v>
      </c>
      <c r="G321" s="2">
        <v>127</v>
      </c>
      <c r="H321" s="2">
        <v>345</v>
      </c>
      <c r="I321" s="2">
        <v>984</v>
      </c>
      <c r="J321" s="2">
        <v>1105</v>
      </c>
      <c r="K321" s="2">
        <v>1403</v>
      </c>
    </row>
    <row r="322" spans="1:37" x14ac:dyDescent="0.35">
      <c r="A322" t="s">
        <v>48</v>
      </c>
      <c r="B322" t="s">
        <v>0</v>
      </c>
      <c r="C322" s="2">
        <v>16597</v>
      </c>
      <c r="D322" s="2">
        <v>16597</v>
      </c>
      <c r="E322" s="2">
        <v>16597</v>
      </c>
      <c r="F322" s="2">
        <v>16597</v>
      </c>
      <c r="G322" s="2">
        <v>16597</v>
      </c>
      <c r="H322" s="2">
        <v>16597</v>
      </c>
      <c r="I322" s="2">
        <v>16597</v>
      </c>
      <c r="J322" s="2">
        <v>16597</v>
      </c>
      <c r="K322" s="2">
        <v>16597</v>
      </c>
    </row>
    <row r="326" spans="1:37" x14ac:dyDescent="0.35">
      <c r="A326" t="s">
        <v>0</v>
      </c>
      <c r="B326" t="s">
        <v>0</v>
      </c>
      <c r="C326" t="s">
        <v>0</v>
      </c>
      <c r="D326" t="s">
        <v>0</v>
      </c>
      <c r="E326" t="s">
        <v>0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</row>
    <row r="327" spans="1:37" x14ac:dyDescent="0.35">
      <c r="A327" t="s">
        <v>0</v>
      </c>
      <c r="B327" t="s">
        <v>0</v>
      </c>
      <c r="C327" t="s">
        <v>0</v>
      </c>
      <c r="D327" t="s">
        <v>0</v>
      </c>
      <c r="E327" t="s">
        <v>0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</row>
    <row r="328" spans="1:37" x14ac:dyDescent="0.35">
      <c r="A328" t="s">
        <v>0</v>
      </c>
      <c r="B328" t="s">
        <v>0</v>
      </c>
      <c r="C328" t="s">
        <v>0</v>
      </c>
      <c r="D328" t="s">
        <v>0</v>
      </c>
      <c r="E328" t="s">
        <v>0</v>
      </c>
      <c r="F328" t="s">
        <v>0</v>
      </c>
      <c r="G328" t="s">
        <v>0</v>
      </c>
      <c r="H328" t="s">
        <v>0</v>
      </c>
      <c r="I328" t="s">
        <v>0</v>
      </c>
      <c r="J328" t="s">
        <v>0</v>
      </c>
      <c r="K328" t="s">
        <v>0</v>
      </c>
      <c r="L328" t="s">
        <v>0</v>
      </c>
      <c r="M328" t="s">
        <v>0</v>
      </c>
      <c r="N328" t="s">
        <v>0</v>
      </c>
    </row>
    <row r="329" spans="1:37" x14ac:dyDescent="0.35">
      <c r="A329" t="s">
        <v>0</v>
      </c>
      <c r="B329" t="s">
        <v>0</v>
      </c>
      <c r="C329" t="s">
        <v>0</v>
      </c>
      <c r="D329" t="s">
        <v>0</v>
      </c>
      <c r="E329" t="s">
        <v>0</v>
      </c>
      <c r="F329" t="s">
        <v>0</v>
      </c>
      <c r="G329" t="s">
        <v>0</v>
      </c>
      <c r="H329" t="s">
        <v>0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</row>
    <row r="330" spans="1:37" x14ac:dyDescent="0.35">
      <c r="A330" t="s">
        <v>0</v>
      </c>
      <c r="B330" t="s">
        <v>0</v>
      </c>
      <c r="C330" t="s">
        <v>0</v>
      </c>
      <c r="D330" t="s">
        <v>0</v>
      </c>
      <c r="E330" t="s">
        <v>0</v>
      </c>
      <c r="F330" t="s">
        <v>0</v>
      </c>
      <c r="G330" t="s">
        <v>0</v>
      </c>
      <c r="H330" t="s">
        <v>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</row>
    <row r="331" spans="1:37" x14ac:dyDescent="0.35">
      <c r="A331" t="s">
        <v>0</v>
      </c>
      <c r="B331" t="s">
        <v>0</v>
      </c>
      <c r="C331" t="s">
        <v>0</v>
      </c>
      <c r="D331" t="s">
        <v>0</v>
      </c>
      <c r="E331" t="s">
        <v>0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</row>
    <row r="332" spans="1:37" x14ac:dyDescent="0.35">
      <c r="A332" t="s">
        <v>0</v>
      </c>
      <c r="B332" t="s">
        <v>0</v>
      </c>
      <c r="C332" t="s">
        <v>0</v>
      </c>
      <c r="D332" t="s">
        <v>0</v>
      </c>
      <c r="E332" t="s">
        <v>0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</row>
    <row r="333" spans="1:37" x14ac:dyDescent="0.35">
      <c r="A333" s="339" t="s">
        <v>685</v>
      </c>
      <c r="B333" s="339" t="s">
        <v>2</v>
      </c>
      <c r="C333" s="339" t="s">
        <v>3</v>
      </c>
      <c r="D333" t="s">
        <v>4</v>
      </c>
      <c r="E333" t="s">
        <v>5</v>
      </c>
      <c r="F333" t="s">
        <v>6</v>
      </c>
      <c r="G333" t="s">
        <v>7</v>
      </c>
      <c r="H333" t="s">
        <v>8</v>
      </c>
      <c r="I333" t="s">
        <v>9</v>
      </c>
      <c r="J333" t="s">
        <v>10</v>
      </c>
      <c r="K333" t="s">
        <v>11</v>
      </c>
      <c r="L333" t="s">
        <v>12</v>
      </c>
      <c r="M333" t="s">
        <v>13</v>
      </c>
      <c r="N333" t="s">
        <v>14</v>
      </c>
    </row>
    <row r="334" spans="1:37" x14ac:dyDescent="0.35">
      <c r="A334" s="339" t="s">
        <v>0</v>
      </c>
      <c r="B334" s="339" t="s">
        <v>0</v>
      </c>
      <c r="C334" s="339" t="s">
        <v>17</v>
      </c>
      <c r="D334" t="s">
        <v>686</v>
      </c>
      <c r="E334" t="s">
        <v>687</v>
      </c>
      <c r="F334" t="s">
        <v>688</v>
      </c>
      <c r="G334" t="s">
        <v>689</v>
      </c>
      <c r="H334" t="s">
        <v>690</v>
      </c>
      <c r="I334" t="s">
        <v>691</v>
      </c>
      <c r="J334" t="s">
        <v>692</v>
      </c>
      <c r="K334" t="s">
        <v>693</v>
      </c>
      <c r="L334" t="s">
        <v>694</v>
      </c>
      <c r="M334" t="s">
        <v>695</v>
      </c>
      <c r="N334" t="s">
        <v>696</v>
      </c>
    </row>
    <row r="335" spans="1:37" x14ac:dyDescent="0.35">
      <c r="A335" s="339" t="s">
        <v>697</v>
      </c>
      <c r="B335" s="339" t="s">
        <v>33</v>
      </c>
      <c r="C335" s="340">
        <v>324</v>
      </c>
      <c r="D335" s="1">
        <v>31</v>
      </c>
      <c r="E335" s="1">
        <v>67</v>
      </c>
      <c r="F335" s="1">
        <v>0</v>
      </c>
      <c r="G335" s="1">
        <v>12</v>
      </c>
      <c r="H335" s="1">
        <v>1</v>
      </c>
      <c r="I335" s="1">
        <v>6</v>
      </c>
      <c r="J335" s="1">
        <v>-441</v>
      </c>
      <c r="K335" s="1">
        <v>0</v>
      </c>
      <c r="L335" s="1">
        <v>0</v>
      </c>
      <c r="M335" s="1">
        <v>0</v>
      </c>
      <c r="N335" s="1">
        <v>0</v>
      </c>
      <c r="AC335" s="238"/>
      <c r="AD335" s="238"/>
      <c r="AE335" s="227"/>
      <c r="AG335" s="227"/>
      <c r="AH335" s="238"/>
      <c r="AK335" s="227"/>
    </row>
    <row r="336" spans="1:37" x14ac:dyDescent="0.35">
      <c r="A336" s="339" t="s">
        <v>0</v>
      </c>
      <c r="B336" s="339" t="s">
        <v>0</v>
      </c>
      <c r="C336" s="340">
        <v>324</v>
      </c>
      <c r="D336" s="2">
        <v>355</v>
      </c>
      <c r="E336" s="2">
        <v>422</v>
      </c>
      <c r="F336" s="2">
        <v>422</v>
      </c>
      <c r="G336" s="2">
        <v>434</v>
      </c>
      <c r="H336" s="2">
        <v>435</v>
      </c>
      <c r="I336" s="2">
        <v>441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x14ac:dyDescent="0.35">
      <c r="A337" s="339" t="s">
        <v>698</v>
      </c>
      <c r="B337" s="339" t="s">
        <v>31</v>
      </c>
      <c r="C337" s="340">
        <v>843</v>
      </c>
      <c r="D337" s="1">
        <v>2</v>
      </c>
      <c r="E337" s="1">
        <v>6</v>
      </c>
      <c r="F337" s="1">
        <v>77</v>
      </c>
      <c r="G337" s="1">
        <v>12</v>
      </c>
      <c r="H337" s="1">
        <v>13</v>
      </c>
      <c r="I337" s="1">
        <v>211</v>
      </c>
      <c r="J337" s="1">
        <v>31</v>
      </c>
      <c r="K337" s="1">
        <v>3</v>
      </c>
      <c r="L337" s="1">
        <v>26</v>
      </c>
      <c r="M337" s="1">
        <v>48</v>
      </c>
      <c r="N337" s="1">
        <v>19</v>
      </c>
    </row>
    <row r="338" spans="1:14" x14ac:dyDescent="0.35">
      <c r="A338" s="339" t="s">
        <v>0</v>
      </c>
      <c r="B338" s="339" t="s">
        <v>0</v>
      </c>
      <c r="C338" s="340">
        <v>843</v>
      </c>
      <c r="D338" s="2">
        <v>845</v>
      </c>
      <c r="E338" s="2">
        <v>851</v>
      </c>
      <c r="F338" s="2">
        <v>928</v>
      </c>
      <c r="G338" s="2">
        <v>940</v>
      </c>
      <c r="H338" s="2">
        <v>953</v>
      </c>
      <c r="I338" s="2">
        <v>1164</v>
      </c>
      <c r="J338" s="2">
        <v>1195</v>
      </c>
      <c r="K338" s="2">
        <v>1198</v>
      </c>
      <c r="L338" s="2">
        <v>1224</v>
      </c>
      <c r="M338" s="2">
        <v>1272</v>
      </c>
      <c r="N338" s="2">
        <v>1291</v>
      </c>
    </row>
    <row r="339" spans="1:14" x14ac:dyDescent="0.35">
      <c r="A339" s="339" t="s">
        <v>2904</v>
      </c>
      <c r="B339" s="339" t="s">
        <v>33</v>
      </c>
      <c r="C339" s="340">
        <v>1021</v>
      </c>
      <c r="D339" s="1">
        <v>9</v>
      </c>
      <c r="E339" s="1">
        <v>12</v>
      </c>
      <c r="F339" s="1">
        <v>24</v>
      </c>
      <c r="G339" s="1">
        <v>21</v>
      </c>
      <c r="H339" s="1">
        <v>77</v>
      </c>
      <c r="I339" s="1">
        <v>37</v>
      </c>
      <c r="J339" s="1">
        <v>38</v>
      </c>
      <c r="K339" s="1">
        <v>15</v>
      </c>
      <c r="L339" s="1">
        <v>9</v>
      </c>
      <c r="M339" s="1">
        <v>199</v>
      </c>
      <c r="N339" s="1">
        <v>-182</v>
      </c>
    </row>
    <row r="340" spans="1:14" x14ac:dyDescent="0.35">
      <c r="A340" s="339" t="s">
        <v>0</v>
      </c>
      <c r="B340" s="339" t="s">
        <v>0</v>
      </c>
      <c r="C340" s="340">
        <v>1021</v>
      </c>
      <c r="D340" s="2">
        <v>1030</v>
      </c>
      <c r="E340" s="2">
        <v>1042</v>
      </c>
      <c r="F340" s="2">
        <v>1066</v>
      </c>
      <c r="G340" s="2">
        <v>1087</v>
      </c>
      <c r="H340" s="2">
        <v>1164</v>
      </c>
      <c r="I340" s="2">
        <v>1201</v>
      </c>
      <c r="J340" s="2">
        <v>1239</v>
      </c>
      <c r="K340" s="2">
        <v>1254</v>
      </c>
      <c r="L340" s="2">
        <v>1263</v>
      </c>
      <c r="M340" s="2">
        <v>1462</v>
      </c>
      <c r="N340" s="2">
        <v>1280</v>
      </c>
    </row>
    <row r="341" spans="1:14" x14ac:dyDescent="0.35">
      <c r="A341" s="339" t="s">
        <v>699</v>
      </c>
      <c r="B341" s="339" t="s">
        <v>31</v>
      </c>
      <c r="C341" s="340">
        <v>183</v>
      </c>
      <c r="D341" s="1">
        <v>13</v>
      </c>
      <c r="E341" s="1">
        <v>-196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</row>
    <row r="342" spans="1:14" x14ac:dyDescent="0.35">
      <c r="A342" s="339" t="s">
        <v>0</v>
      </c>
      <c r="B342" s="339" t="s">
        <v>0</v>
      </c>
      <c r="C342" s="340">
        <v>183</v>
      </c>
      <c r="D342" s="2">
        <v>196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</row>
    <row r="343" spans="1:14" x14ac:dyDescent="0.35">
      <c r="A343" s="339" t="s">
        <v>700</v>
      </c>
      <c r="B343" s="339" t="s">
        <v>33</v>
      </c>
      <c r="C343" s="340">
        <v>667</v>
      </c>
      <c r="D343" s="1">
        <v>3</v>
      </c>
      <c r="E343" s="1">
        <v>4</v>
      </c>
      <c r="F343" s="1">
        <v>19</v>
      </c>
      <c r="G343" s="1">
        <v>28</v>
      </c>
      <c r="H343" s="1">
        <v>25</v>
      </c>
      <c r="I343" s="1">
        <v>29</v>
      </c>
      <c r="J343" s="1">
        <v>25</v>
      </c>
      <c r="K343" s="1">
        <v>6</v>
      </c>
      <c r="L343" s="1">
        <v>310</v>
      </c>
      <c r="M343" s="1">
        <v>51</v>
      </c>
      <c r="N343" s="1">
        <v>21</v>
      </c>
    </row>
    <row r="344" spans="1:14" x14ac:dyDescent="0.35">
      <c r="A344" s="339" t="s">
        <v>0</v>
      </c>
      <c r="B344" s="339" t="s">
        <v>0</v>
      </c>
      <c r="C344" s="340">
        <v>667</v>
      </c>
      <c r="D344" s="2">
        <v>670</v>
      </c>
      <c r="E344" s="2">
        <v>674</v>
      </c>
      <c r="F344" s="2">
        <v>693</v>
      </c>
      <c r="G344" s="2">
        <v>721</v>
      </c>
      <c r="H344" s="2">
        <v>746</v>
      </c>
      <c r="I344" s="2">
        <v>775</v>
      </c>
      <c r="J344" s="2">
        <v>800</v>
      </c>
      <c r="K344" s="2">
        <v>806</v>
      </c>
      <c r="L344" s="2">
        <v>1116</v>
      </c>
      <c r="M344" s="2">
        <v>1167</v>
      </c>
      <c r="N344" s="2">
        <v>1188</v>
      </c>
    </row>
    <row r="345" spans="1:14" x14ac:dyDescent="0.35">
      <c r="A345" s="339" t="s">
        <v>2905</v>
      </c>
      <c r="B345" s="339" t="s">
        <v>33</v>
      </c>
      <c r="C345" s="340">
        <v>78</v>
      </c>
      <c r="D345" s="1">
        <v>-78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</row>
    <row r="346" spans="1:14" x14ac:dyDescent="0.35">
      <c r="A346" s="339" t="s">
        <v>0</v>
      </c>
      <c r="B346" s="339" t="s">
        <v>0</v>
      </c>
      <c r="C346" s="340">
        <v>78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</row>
    <row r="347" spans="1:14" x14ac:dyDescent="0.35">
      <c r="A347" s="339" t="s">
        <v>701</v>
      </c>
      <c r="B347" s="339" t="s">
        <v>33</v>
      </c>
      <c r="C347" s="340">
        <v>275</v>
      </c>
      <c r="D347" s="1">
        <v>2</v>
      </c>
      <c r="E347" s="1">
        <v>1</v>
      </c>
      <c r="F347" s="1">
        <v>-278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</row>
    <row r="348" spans="1:14" x14ac:dyDescent="0.35">
      <c r="A348" s="339" t="s">
        <v>0</v>
      </c>
      <c r="B348" s="339" t="s">
        <v>0</v>
      </c>
      <c r="C348" s="340">
        <v>275</v>
      </c>
      <c r="D348" s="2">
        <v>277</v>
      </c>
      <c r="E348" s="2">
        <v>278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</row>
    <row r="349" spans="1:14" x14ac:dyDescent="0.35">
      <c r="A349" s="339" t="s">
        <v>2865</v>
      </c>
      <c r="B349" s="339" t="s">
        <v>31</v>
      </c>
      <c r="C349" s="340">
        <v>974</v>
      </c>
      <c r="D349" s="1">
        <v>3</v>
      </c>
      <c r="E349" s="1">
        <v>15</v>
      </c>
      <c r="F349" s="1">
        <v>4</v>
      </c>
      <c r="G349" s="1">
        <v>70</v>
      </c>
      <c r="H349" s="1">
        <v>9</v>
      </c>
      <c r="I349" s="1">
        <v>6</v>
      </c>
      <c r="J349" s="1">
        <v>59</v>
      </c>
      <c r="K349" s="1">
        <v>28</v>
      </c>
      <c r="L349" s="1">
        <v>126</v>
      </c>
      <c r="M349" s="1">
        <v>0</v>
      </c>
      <c r="N349" s="1">
        <v>0</v>
      </c>
    </row>
    <row r="350" spans="1:14" x14ac:dyDescent="0.35">
      <c r="A350" s="339" t="s">
        <v>0</v>
      </c>
      <c r="B350" s="339" t="s">
        <v>0</v>
      </c>
      <c r="C350" s="340">
        <v>974</v>
      </c>
      <c r="D350" s="2">
        <v>977</v>
      </c>
      <c r="E350" s="2">
        <v>992</v>
      </c>
      <c r="F350" s="2">
        <v>996</v>
      </c>
      <c r="G350" s="2">
        <v>1066</v>
      </c>
      <c r="H350" s="2">
        <v>1075</v>
      </c>
      <c r="I350" s="2">
        <v>1081</v>
      </c>
      <c r="J350" s="2">
        <v>1140</v>
      </c>
      <c r="K350" s="2">
        <v>1168</v>
      </c>
      <c r="L350" s="2">
        <v>1294</v>
      </c>
      <c r="M350" s="2">
        <v>1294</v>
      </c>
      <c r="N350" s="2">
        <v>1294</v>
      </c>
    </row>
    <row r="351" spans="1:14" x14ac:dyDescent="0.35">
      <c r="A351" s="339" t="s">
        <v>702</v>
      </c>
      <c r="B351" s="339" t="s">
        <v>33</v>
      </c>
      <c r="C351" s="340">
        <v>1143</v>
      </c>
      <c r="D351" s="1">
        <v>6</v>
      </c>
      <c r="E351" s="1">
        <v>41</v>
      </c>
      <c r="F351" s="1">
        <v>3</v>
      </c>
      <c r="G351" s="1">
        <v>50</v>
      </c>
      <c r="H351" s="1">
        <v>14</v>
      </c>
      <c r="I351" s="1">
        <v>7</v>
      </c>
      <c r="J351" s="1">
        <v>109</v>
      </c>
      <c r="K351" s="1">
        <v>-93</v>
      </c>
      <c r="L351" s="1">
        <v>0</v>
      </c>
      <c r="M351" s="1">
        <v>0</v>
      </c>
      <c r="N351" s="1">
        <v>0</v>
      </c>
    </row>
    <row r="352" spans="1:14" x14ac:dyDescent="0.35">
      <c r="A352" s="339" t="s">
        <v>0</v>
      </c>
      <c r="B352" s="339" t="s">
        <v>0</v>
      </c>
      <c r="C352" s="340">
        <v>1143</v>
      </c>
      <c r="D352" s="2">
        <v>1149</v>
      </c>
      <c r="E352" s="2">
        <v>1190</v>
      </c>
      <c r="F352" s="2">
        <v>1193</v>
      </c>
      <c r="G352" s="2">
        <v>1243</v>
      </c>
      <c r="H352" s="2">
        <v>1257</v>
      </c>
      <c r="I352" s="2">
        <v>1264</v>
      </c>
      <c r="J352" s="2">
        <v>1373</v>
      </c>
      <c r="K352" s="2">
        <v>1280</v>
      </c>
      <c r="L352" s="2">
        <v>1280</v>
      </c>
      <c r="M352" s="2">
        <v>1280</v>
      </c>
      <c r="N352" s="2">
        <v>1280</v>
      </c>
    </row>
    <row r="353" spans="1:14" x14ac:dyDescent="0.35">
      <c r="A353" s="339" t="s">
        <v>2906</v>
      </c>
      <c r="B353" s="339" t="s">
        <v>31</v>
      </c>
      <c r="C353" s="340">
        <v>308</v>
      </c>
      <c r="D353" s="1">
        <v>8</v>
      </c>
      <c r="E353" s="1">
        <v>4</v>
      </c>
      <c r="F353" s="1">
        <v>7</v>
      </c>
      <c r="G353" s="1">
        <v>10</v>
      </c>
      <c r="H353" s="1">
        <v>-337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</row>
    <row r="354" spans="1:14" x14ac:dyDescent="0.35">
      <c r="A354" s="339" t="s">
        <v>0</v>
      </c>
      <c r="B354" s="339" t="s">
        <v>0</v>
      </c>
      <c r="C354" s="340">
        <v>308</v>
      </c>
      <c r="D354" s="2">
        <v>316</v>
      </c>
      <c r="E354" s="2">
        <v>320</v>
      </c>
      <c r="F354" s="2">
        <v>327</v>
      </c>
      <c r="G354" s="2">
        <v>337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x14ac:dyDescent="0.35">
      <c r="A355" s="339" t="s">
        <v>2907</v>
      </c>
      <c r="B355" s="339" t="s">
        <v>33</v>
      </c>
      <c r="C355" s="340">
        <v>535</v>
      </c>
      <c r="D355" s="1">
        <v>17</v>
      </c>
      <c r="E355" s="1">
        <v>2</v>
      </c>
      <c r="F355" s="1">
        <v>6</v>
      </c>
      <c r="G355" s="1">
        <v>6</v>
      </c>
      <c r="H355" s="1">
        <v>68</v>
      </c>
      <c r="I355" s="1">
        <v>19</v>
      </c>
      <c r="J355" s="1">
        <v>7</v>
      </c>
      <c r="K355" s="1">
        <v>0</v>
      </c>
      <c r="L355" s="1">
        <v>6</v>
      </c>
      <c r="M355" s="1">
        <v>-666</v>
      </c>
      <c r="N355" s="1">
        <v>0</v>
      </c>
    </row>
    <row r="356" spans="1:14" x14ac:dyDescent="0.35">
      <c r="A356" s="339" t="s">
        <v>0</v>
      </c>
      <c r="B356" s="339" t="s">
        <v>0</v>
      </c>
      <c r="C356" s="340">
        <v>535</v>
      </c>
      <c r="D356" s="2">
        <v>552</v>
      </c>
      <c r="E356" s="2">
        <v>554</v>
      </c>
      <c r="F356" s="2">
        <v>560</v>
      </c>
      <c r="G356" s="2">
        <v>566</v>
      </c>
      <c r="H356" s="2">
        <v>634</v>
      </c>
      <c r="I356" s="2">
        <v>653</v>
      </c>
      <c r="J356" s="2">
        <v>660</v>
      </c>
      <c r="K356" s="2">
        <v>660</v>
      </c>
      <c r="L356" s="2">
        <v>666</v>
      </c>
      <c r="M356" s="2">
        <v>0</v>
      </c>
      <c r="N356" s="2">
        <v>0</v>
      </c>
    </row>
    <row r="357" spans="1:14" x14ac:dyDescent="0.35">
      <c r="A357" s="339" t="s">
        <v>703</v>
      </c>
      <c r="B357" s="339" t="s">
        <v>33</v>
      </c>
      <c r="C357" s="340">
        <v>875</v>
      </c>
      <c r="D357" s="1">
        <v>11</v>
      </c>
      <c r="E357" s="1">
        <v>4</v>
      </c>
      <c r="F357" s="1">
        <v>8</v>
      </c>
      <c r="G357" s="1">
        <v>21</v>
      </c>
      <c r="H357" s="1">
        <v>7</v>
      </c>
      <c r="I357" s="1">
        <v>13</v>
      </c>
      <c r="J357" s="1">
        <v>20</v>
      </c>
      <c r="K357" s="1">
        <v>3</v>
      </c>
      <c r="L357" s="1">
        <v>100</v>
      </c>
      <c r="M357" s="1">
        <v>27</v>
      </c>
      <c r="N357" s="1">
        <v>5</v>
      </c>
    </row>
    <row r="358" spans="1:14" x14ac:dyDescent="0.35">
      <c r="A358" s="339" t="s">
        <v>0</v>
      </c>
      <c r="B358" s="339" t="s">
        <v>0</v>
      </c>
      <c r="C358" s="340">
        <v>875</v>
      </c>
      <c r="D358" s="2">
        <v>886</v>
      </c>
      <c r="E358" s="2">
        <v>890</v>
      </c>
      <c r="F358" s="2">
        <v>898</v>
      </c>
      <c r="G358" s="2">
        <v>919</v>
      </c>
      <c r="H358" s="2">
        <v>926</v>
      </c>
      <c r="I358" s="2">
        <v>939</v>
      </c>
      <c r="J358" s="2">
        <v>959</v>
      </c>
      <c r="K358" s="2">
        <v>962</v>
      </c>
      <c r="L358" s="2">
        <v>1062</v>
      </c>
      <c r="M358" s="2">
        <v>1089</v>
      </c>
      <c r="N358" s="2">
        <v>1094</v>
      </c>
    </row>
    <row r="359" spans="1:14" x14ac:dyDescent="0.35">
      <c r="A359" s="339" t="s">
        <v>2877</v>
      </c>
      <c r="B359" s="339" t="s">
        <v>33</v>
      </c>
      <c r="C359" s="340">
        <v>313</v>
      </c>
      <c r="D359" s="1">
        <v>0</v>
      </c>
      <c r="E359" s="1">
        <v>4</v>
      </c>
      <c r="F359" s="1">
        <v>6</v>
      </c>
      <c r="G359" s="1">
        <v>-323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</row>
    <row r="360" spans="1:14" x14ac:dyDescent="0.35">
      <c r="A360" s="339" t="s">
        <v>0</v>
      </c>
      <c r="B360" s="339" t="s">
        <v>0</v>
      </c>
      <c r="C360" s="340">
        <v>313</v>
      </c>
      <c r="D360" s="2">
        <v>313</v>
      </c>
      <c r="E360" s="2">
        <v>317</v>
      </c>
      <c r="F360" s="2">
        <v>323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</row>
    <row r="361" spans="1:14" x14ac:dyDescent="0.35">
      <c r="A361" s="339" t="s">
        <v>704</v>
      </c>
      <c r="B361" s="339" t="s">
        <v>31</v>
      </c>
      <c r="C361" s="340">
        <v>539</v>
      </c>
      <c r="D361" s="1">
        <v>5</v>
      </c>
      <c r="E361" s="1">
        <v>6</v>
      </c>
      <c r="F361" s="1">
        <v>1</v>
      </c>
      <c r="G361" s="1">
        <v>38</v>
      </c>
      <c r="H361" s="1">
        <v>5</v>
      </c>
      <c r="I361" s="1">
        <v>10</v>
      </c>
      <c r="J361" s="1">
        <v>17</v>
      </c>
      <c r="K361" s="1">
        <v>9</v>
      </c>
      <c r="L361" s="1">
        <v>-630</v>
      </c>
      <c r="M361" s="1">
        <v>0</v>
      </c>
      <c r="N361" s="1">
        <v>0</v>
      </c>
    </row>
    <row r="362" spans="1:14" x14ac:dyDescent="0.35">
      <c r="A362" s="339" t="s">
        <v>0</v>
      </c>
      <c r="B362" s="339" t="s">
        <v>0</v>
      </c>
      <c r="C362" s="340">
        <v>539</v>
      </c>
      <c r="D362" s="2">
        <v>544</v>
      </c>
      <c r="E362" s="2">
        <v>550</v>
      </c>
      <c r="F362" s="2">
        <v>551</v>
      </c>
      <c r="G362" s="2">
        <v>589</v>
      </c>
      <c r="H362" s="2">
        <v>594</v>
      </c>
      <c r="I362" s="2">
        <v>604</v>
      </c>
      <c r="J362" s="2">
        <v>621</v>
      </c>
      <c r="K362" s="2">
        <v>630</v>
      </c>
      <c r="L362" s="2">
        <v>0</v>
      </c>
      <c r="M362" s="2">
        <v>0</v>
      </c>
      <c r="N362" s="2">
        <v>0</v>
      </c>
    </row>
    <row r="363" spans="1:14" x14ac:dyDescent="0.35">
      <c r="A363" s="339" t="s">
        <v>705</v>
      </c>
      <c r="B363" s="339" t="s">
        <v>31</v>
      </c>
      <c r="C363" s="340">
        <v>66</v>
      </c>
      <c r="D363" s="1">
        <v>-66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</row>
    <row r="364" spans="1:14" x14ac:dyDescent="0.35">
      <c r="A364" s="339" t="s">
        <v>0</v>
      </c>
      <c r="B364" s="339" t="s">
        <v>0</v>
      </c>
      <c r="C364" s="340">
        <v>66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</row>
    <row r="365" spans="1:14" x14ac:dyDescent="0.35">
      <c r="A365" s="339" t="s">
        <v>2908</v>
      </c>
      <c r="B365" s="339" t="s">
        <v>33</v>
      </c>
      <c r="C365" s="340">
        <v>854</v>
      </c>
      <c r="D365" s="1">
        <v>9</v>
      </c>
      <c r="E365" s="1">
        <v>6</v>
      </c>
      <c r="F365" s="1">
        <v>13</v>
      </c>
      <c r="G365" s="1">
        <v>25</v>
      </c>
      <c r="H365" s="1">
        <v>40</v>
      </c>
      <c r="I365" s="1">
        <v>25</v>
      </c>
      <c r="J365" s="1">
        <v>22</v>
      </c>
      <c r="K365" s="1">
        <v>7</v>
      </c>
      <c r="L365" s="1">
        <v>18</v>
      </c>
      <c r="M365" s="1">
        <v>94</v>
      </c>
      <c r="N365" s="1">
        <v>41</v>
      </c>
    </row>
    <row r="366" spans="1:14" x14ac:dyDescent="0.35">
      <c r="A366" s="339" t="s">
        <v>0</v>
      </c>
      <c r="B366" s="339" t="s">
        <v>0</v>
      </c>
      <c r="C366" s="340">
        <v>854</v>
      </c>
      <c r="D366" s="2">
        <v>863</v>
      </c>
      <c r="E366" s="2">
        <v>869</v>
      </c>
      <c r="F366" s="2">
        <v>882</v>
      </c>
      <c r="G366" s="2">
        <v>907</v>
      </c>
      <c r="H366" s="2">
        <v>947</v>
      </c>
      <c r="I366" s="2">
        <v>972</v>
      </c>
      <c r="J366" s="2">
        <v>994</v>
      </c>
      <c r="K366" s="2">
        <v>1001</v>
      </c>
      <c r="L366" s="2">
        <v>1019</v>
      </c>
      <c r="M366" s="2">
        <v>1113</v>
      </c>
      <c r="N366" s="2">
        <v>1154</v>
      </c>
    </row>
    <row r="367" spans="1:14" x14ac:dyDescent="0.35">
      <c r="A367" s="339" t="s">
        <v>2924</v>
      </c>
      <c r="B367" s="339" t="s">
        <v>33</v>
      </c>
      <c r="C367" s="340">
        <v>28</v>
      </c>
      <c r="D367" s="1">
        <v>-28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</row>
    <row r="368" spans="1:14" x14ac:dyDescent="0.35">
      <c r="A368" s="339" t="s">
        <v>0</v>
      </c>
      <c r="B368" s="339" t="s">
        <v>0</v>
      </c>
      <c r="C368" s="340">
        <v>28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</row>
    <row r="369" spans="1:14" x14ac:dyDescent="0.35">
      <c r="A369" s="339" t="s">
        <v>2909</v>
      </c>
      <c r="B369" s="339" t="s">
        <v>33</v>
      </c>
      <c r="C369" s="340">
        <v>915</v>
      </c>
      <c r="D369" s="1">
        <v>36</v>
      </c>
      <c r="E369" s="1">
        <v>1</v>
      </c>
      <c r="F369" s="1">
        <v>16</v>
      </c>
      <c r="G369" s="1">
        <v>6</v>
      </c>
      <c r="H369" s="1">
        <v>44</v>
      </c>
      <c r="I369" s="1">
        <v>19</v>
      </c>
      <c r="J369" s="1">
        <v>1</v>
      </c>
      <c r="K369" s="1">
        <v>2</v>
      </c>
      <c r="L369" s="1">
        <v>3</v>
      </c>
      <c r="M369" s="1">
        <v>155</v>
      </c>
      <c r="N369" s="1">
        <v>34</v>
      </c>
    </row>
    <row r="370" spans="1:14" x14ac:dyDescent="0.35">
      <c r="A370" s="339" t="s">
        <v>0</v>
      </c>
      <c r="B370" s="339" t="s">
        <v>0</v>
      </c>
      <c r="C370" s="340">
        <v>915</v>
      </c>
      <c r="D370" s="2">
        <v>951</v>
      </c>
      <c r="E370" s="2">
        <v>952</v>
      </c>
      <c r="F370" s="2">
        <v>968</v>
      </c>
      <c r="G370" s="2">
        <v>974</v>
      </c>
      <c r="H370" s="2">
        <v>1018</v>
      </c>
      <c r="I370" s="2">
        <v>1037</v>
      </c>
      <c r="J370" s="2">
        <v>1038</v>
      </c>
      <c r="K370" s="2">
        <v>1040</v>
      </c>
      <c r="L370" s="2">
        <v>1043</v>
      </c>
      <c r="M370" s="2">
        <v>1198</v>
      </c>
      <c r="N370" s="2">
        <v>1232</v>
      </c>
    </row>
    <row r="371" spans="1:14" x14ac:dyDescent="0.35">
      <c r="A371" s="339" t="s">
        <v>706</v>
      </c>
      <c r="B371" s="339" t="s">
        <v>33</v>
      </c>
      <c r="C371" s="340">
        <v>295</v>
      </c>
      <c r="D371" s="1">
        <v>3</v>
      </c>
      <c r="E371" s="1">
        <v>2</v>
      </c>
      <c r="F371" s="1">
        <v>76</v>
      </c>
      <c r="G371" s="1">
        <v>8</v>
      </c>
      <c r="H371" s="1">
        <v>16</v>
      </c>
      <c r="I371" s="1">
        <v>-400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</row>
    <row r="372" spans="1:14" x14ac:dyDescent="0.35">
      <c r="A372" s="339" t="s">
        <v>0</v>
      </c>
      <c r="B372" s="339" t="s">
        <v>0</v>
      </c>
      <c r="C372" s="340">
        <v>295</v>
      </c>
      <c r="D372" s="2">
        <v>298</v>
      </c>
      <c r="E372" s="2">
        <v>300</v>
      </c>
      <c r="F372" s="2">
        <v>376</v>
      </c>
      <c r="G372" s="2">
        <v>384</v>
      </c>
      <c r="H372" s="2">
        <v>400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</row>
    <row r="373" spans="1:14" x14ac:dyDescent="0.35">
      <c r="A373" s="339" t="s">
        <v>47</v>
      </c>
      <c r="B373" s="339" t="s">
        <v>0</v>
      </c>
      <c r="C373" s="341">
        <v>0</v>
      </c>
      <c r="D373" s="1">
        <f>(D335+D337+D339+D341+D343+D345+D347+D349+D351+D353+D355+D357+D359+D361+D363+D365+D367+D369+D371)*(-1)</f>
        <v>14</v>
      </c>
      <c r="E373" s="1">
        <f t="shared" ref="E373:N373" si="7">(E335+E337+E339+E341+E343+E345+E347+E349+E351+E353+E355+E357+E359+E361+E363+E365+E367+E369+E371)*(-1)</f>
        <v>21</v>
      </c>
      <c r="F373" s="1">
        <f t="shared" si="7"/>
        <v>18</v>
      </c>
      <c r="G373" s="1">
        <f t="shared" si="7"/>
        <v>16</v>
      </c>
      <c r="H373" s="1">
        <f t="shared" si="7"/>
        <v>18</v>
      </c>
      <c r="I373" s="1">
        <f t="shared" si="7"/>
        <v>18</v>
      </c>
      <c r="J373" s="1">
        <f t="shared" si="7"/>
        <v>112</v>
      </c>
      <c r="K373" s="1">
        <f t="shared" si="7"/>
        <v>20</v>
      </c>
      <c r="L373" s="1">
        <f t="shared" si="7"/>
        <v>32</v>
      </c>
      <c r="M373" s="1">
        <f t="shared" si="7"/>
        <v>92</v>
      </c>
      <c r="N373" s="1">
        <f t="shared" si="7"/>
        <v>62</v>
      </c>
    </row>
    <row r="374" spans="1:14" x14ac:dyDescent="0.35">
      <c r="A374" s="339" t="s">
        <v>0</v>
      </c>
      <c r="B374" s="339" t="s">
        <v>0</v>
      </c>
      <c r="C374" s="340">
        <v>0</v>
      </c>
      <c r="D374" s="2">
        <v>14</v>
      </c>
      <c r="E374" s="2">
        <v>35</v>
      </c>
      <c r="F374" s="2">
        <v>53</v>
      </c>
      <c r="G374" s="2">
        <v>69</v>
      </c>
      <c r="H374" s="2">
        <v>87</v>
      </c>
      <c r="I374" s="2">
        <v>105</v>
      </c>
      <c r="J374" s="2">
        <v>217</v>
      </c>
      <c r="K374" s="2">
        <v>237</v>
      </c>
      <c r="L374" s="2">
        <v>269</v>
      </c>
      <c r="M374" s="2">
        <v>361</v>
      </c>
      <c r="N374" s="2">
        <v>423</v>
      </c>
    </row>
    <row r="375" spans="1:14" x14ac:dyDescent="0.35">
      <c r="A375" t="s">
        <v>48</v>
      </c>
      <c r="B375" t="s">
        <v>0</v>
      </c>
      <c r="C375" s="2">
        <v>10236</v>
      </c>
      <c r="D375" s="2">
        <v>10236</v>
      </c>
      <c r="E375" s="2">
        <v>10236</v>
      </c>
      <c r="F375" s="2">
        <v>10236</v>
      </c>
      <c r="G375" s="2">
        <v>10236</v>
      </c>
      <c r="H375" s="2">
        <v>10236</v>
      </c>
      <c r="I375" s="2">
        <v>10236</v>
      </c>
      <c r="J375" s="2">
        <v>10236</v>
      </c>
      <c r="K375" s="2">
        <v>10236</v>
      </c>
      <c r="L375" s="2">
        <v>10236</v>
      </c>
      <c r="M375" s="2">
        <v>10236</v>
      </c>
      <c r="N375" s="2">
        <v>10236</v>
      </c>
    </row>
    <row r="379" spans="1:14" x14ac:dyDescent="0.35">
      <c r="A379" t="s">
        <v>0</v>
      </c>
      <c r="B379" t="s">
        <v>0</v>
      </c>
      <c r="C379" t="s">
        <v>0</v>
      </c>
      <c r="D379" t="s">
        <v>0</v>
      </c>
      <c r="E379" t="s">
        <v>0</v>
      </c>
      <c r="F379" t="s">
        <v>0</v>
      </c>
      <c r="G379" t="s">
        <v>0</v>
      </c>
      <c r="H379" t="s">
        <v>0</v>
      </c>
      <c r="I379" t="s">
        <v>0</v>
      </c>
      <c r="J379" t="s">
        <v>0</v>
      </c>
      <c r="K379" t="s">
        <v>0</v>
      </c>
    </row>
    <row r="380" spans="1:14" x14ac:dyDescent="0.35">
      <c r="A380" t="s">
        <v>0</v>
      </c>
      <c r="B380" t="s">
        <v>0</v>
      </c>
      <c r="C380" t="s">
        <v>0</v>
      </c>
      <c r="D380" t="s">
        <v>0</v>
      </c>
      <c r="E380" t="s">
        <v>0</v>
      </c>
      <c r="F380" t="s">
        <v>0</v>
      </c>
      <c r="G380" t="s">
        <v>0</v>
      </c>
      <c r="H380" t="s">
        <v>0</v>
      </c>
      <c r="I380" t="s">
        <v>0</v>
      </c>
      <c r="J380" t="s">
        <v>0</v>
      </c>
      <c r="K380" t="s">
        <v>0</v>
      </c>
    </row>
    <row r="381" spans="1:14" x14ac:dyDescent="0.35">
      <c r="A381" t="s">
        <v>0</v>
      </c>
      <c r="B381" t="s">
        <v>0</v>
      </c>
      <c r="C381" t="s">
        <v>0</v>
      </c>
      <c r="D381" t="s">
        <v>0</v>
      </c>
      <c r="E381" t="s">
        <v>0</v>
      </c>
      <c r="F381" t="s">
        <v>0</v>
      </c>
      <c r="G381" t="s">
        <v>0</v>
      </c>
      <c r="H381" t="s">
        <v>0</v>
      </c>
      <c r="I381" t="s">
        <v>0</v>
      </c>
      <c r="J381" t="s">
        <v>0</v>
      </c>
      <c r="K381" t="s">
        <v>0</v>
      </c>
    </row>
    <row r="382" spans="1:14" x14ac:dyDescent="0.35">
      <c r="A382" t="s">
        <v>0</v>
      </c>
      <c r="B382" t="s">
        <v>0</v>
      </c>
      <c r="C382" t="s">
        <v>0</v>
      </c>
      <c r="D382" t="s">
        <v>0</v>
      </c>
      <c r="E382" t="s">
        <v>0</v>
      </c>
      <c r="F382" t="s">
        <v>0</v>
      </c>
      <c r="G382" t="s">
        <v>0</v>
      </c>
      <c r="H382" t="s">
        <v>0</v>
      </c>
      <c r="I382" t="s">
        <v>0</v>
      </c>
      <c r="J382" t="s">
        <v>0</v>
      </c>
      <c r="K382" t="s">
        <v>0</v>
      </c>
    </row>
    <row r="383" spans="1:14" x14ac:dyDescent="0.35">
      <c r="A383" t="s">
        <v>0</v>
      </c>
      <c r="B383" t="s">
        <v>0</v>
      </c>
      <c r="C383" t="s">
        <v>0</v>
      </c>
      <c r="D383" t="s">
        <v>0</v>
      </c>
      <c r="E383" t="s">
        <v>0</v>
      </c>
      <c r="F383" t="s">
        <v>0</v>
      </c>
      <c r="G383" t="s">
        <v>0</v>
      </c>
      <c r="H383" t="s">
        <v>0</v>
      </c>
      <c r="I383" t="s">
        <v>0</v>
      </c>
      <c r="J383" t="s">
        <v>0</v>
      </c>
      <c r="K383" t="s">
        <v>0</v>
      </c>
    </row>
    <row r="384" spans="1:14" x14ac:dyDescent="0.35">
      <c r="A384" t="s">
        <v>0</v>
      </c>
      <c r="B384" t="s">
        <v>0</v>
      </c>
      <c r="C384" t="s">
        <v>0</v>
      </c>
      <c r="D384" t="s">
        <v>0</v>
      </c>
      <c r="E384" t="s">
        <v>0</v>
      </c>
      <c r="F384" t="s">
        <v>0</v>
      </c>
      <c r="G384" t="s">
        <v>0</v>
      </c>
      <c r="H384" t="s">
        <v>0</v>
      </c>
      <c r="I384" t="s">
        <v>0</v>
      </c>
      <c r="J384" t="s">
        <v>0</v>
      </c>
      <c r="K384" t="s">
        <v>0</v>
      </c>
    </row>
    <row r="385" spans="1:37" x14ac:dyDescent="0.35">
      <c r="A385" t="s">
        <v>0</v>
      </c>
      <c r="B385" t="s">
        <v>0</v>
      </c>
      <c r="C385" t="s">
        <v>0</v>
      </c>
      <c r="D385" t="s">
        <v>0</v>
      </c>
      <c r="E385" t="s">
        <v>0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</row>
    <row r="386" spans="1:37" x14ac:dyDescent="0.35">
      <c r="A386" s="339" t="s">
        <v>317</v>
      </c>
      <c r="B386" s="339" t="s">
        <v>2</v>
      </c>
      <c r="C386" s="339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</row>
    <row r="387" spans="1:37" x14ac:dyDescent="0.35">
      <c r="A387" s="339" t="s">
        <v>0</v>
      </c>
      <c r="B387" s="339" t="s">
        <v>0</v>
      </c>
      <c r="C387" s="339" t="s">
        <v>17</v>
      </c>
      <c r="D387" t="s">
        <v>707</v>
      </c>
      <c r="E387" t="s">
        <v>708</v>
      </c>
      <c r="F387" t="s">
        <v>709</v>
      </c>
      <c r="G387" t="s">
        <v>710</v>
      </c>
      <c r="H387" t="s">
        <v>711</v>
      </c>
      <c r="I387" t="s">
        <v>712</v>
      </c>
      <c r="J387" t="s">
        <v>713</v>
      </c>
      <c r="K387" t="s">
        <v>714</v>
      </c>
    </row>
    <row r="388" spans="1:37" x14ac:dyDescent="0.35">
      <c r="A388" s="339" t="s">
        <v>715</v>
      </c>
      <c r="B388" s="339" t="s">
        <v>31</v>
      </c>
      <c r="C388" s="340">
        <v>1792</v>
      </c>
      <c r="D388" s="1">
        <v>254</v>
      </c>
      <c r="E388" s="1">
        <v>-99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AC388" s="238"/>
      <c r="AD388" s="238"/>
      <c r="AE388" s="227"/>
      <c r="AG388" s="227"/>
      <c r="AH388" s="238"/>
      <c r="AK388" s="227"/>
    </row>
    <row r="389" spans="1:37" x14ac:dyDescent="0.35">
      <c r="A389" s="339" t="s">
        <v>0</v>
      </c>
      <c r="B389" s="339" t="s">
        <v>0</v>
      </c>
      <c r="C389" s="340">
        <v>1792</v>
      </c>
      <c r="D389" s="2">
        <v>2046</v>
      </c>
      <c r="E389" s="2">
        <v>1947</v>
      </c>
      <c r="F389" s="2">
        <v>1947</v>
      </c>
      <c r="G389" s="2">
        <v>1947</v>
      </c>
      <c r="H389" s="2">
        <v>1947</v>
      </c>
      <c r="I389" s="2">
        <v>1947</v>
      </c>
      <c r="J389" s="2">
        <v>1947</v>
      </c>
      <c r="K389" s="2">
        <v>1947</v>
      </c>
    </row>
    <row r="390" spans="1:37" x14ac:dyDescent="0.35">
      <c r="A390" s="339" t="s">
        <v>2866</v>
      </c>
      <c r="B390" s="339" t="s">
        <v>31</v>
      </c>
      <c r="C390" s="340">
        <v>1973</v>
      </c>
      <c r="D390" s="1">
        <v>0</v>
      </c>
      <c r="E390" s="1">
        <v>0</v>
      </c>
      <c r="F390" s="1">
        <v>0</v>
      </c>
      <c r="G390" s="1">
        <v>-26</v>
      </c>
      <c r="H390" s="1">
        <v>0</v>
      </c>
      <c r="I390" s="1">
        <v>0</v>
      </c>
      <c r="J390" s="1">
        <v>0</v>
      </c>
      <c r="K390" s="1">
        <v>0</v>
      </c>
    </row>
    <row r="391" spans="1:37" x14ac:dyDescent="0.35">
      <c r="A391" s="339" t="s">
        <v>0</v>
      </c>
      <c r="B391" s="339" t="s">
        <v>0</v>
      </c>
      <c r="C391" s="340">
        <v>1973</v>
      </c>
      <c r="D391" s="2">
        <v>1973</v>
      </c>
      <c r="E391" s="2">
        <v>1973</v>
      </c>
      <c r="F391" s="2">
        <v>1973</v>
      </c>
      <c r="G391" s="2">
        <v>1947</v>
      </c>
      <c r="H391" s="2">
        <v>1947</v>
      </c>
      <c r="I391" s="2">
        <v>1947</v>
      </c>
      <c r="J391" s="2">
        <v>1947</v>
      </c>
      <c r="K391" s="2">
        <v>1947</v>
      </c>
    </row>
    <row r="392" spans="1:37" x14ac:dyDescent="0.35">
      <c r="A392" s="339" t="s">
        <v>716</v>
      </c>
      <c r="B392" s="339" t="s">
        <v>33</v>
      </c>
      <c r="C392" s="340">
        <v>2327</v>
      </c>
      <c r="D392" s="1">
        <v>-380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</row>
    <row r="393" spans="1:37" x14ac:dyDescent="0.35">
      <c r="A393" s="339" t="s">
        <v>0</v>
      </c>
      <c r="B393" s="339" t="s">
        <v>0</v>
      </c>
      <c r="C393" s="340">
        <v>2327</v>
      </c>
      <c r="D393" s="2">
        <v>1947</v>
      </c>
      <c r="E393" s="2">
        <v>1947</v>
      </c>
      <c r="F393" s="2">
        <v>1947</v>
      </c>
      <c r="G393" s="2">
        <v>1947</v>
      </c>
      <c r="H393" s="2">
        <v>1947</v>
      </c>
      <c r="I393" s="2">
        <v>1947</v>
      </c>
      <c r="J393" s="2">
        <v>1947</v>
      </c>
      <c r="K393" s="2">
        <v>1947</v>
      </c>
    </row>
    <row r="394" spans="1:37" x14ac:dyDescent="0.35">
      <c r="A394" s="339" t="s">
        <v>717</v>
      </c>
      <c r="B394" s="339" t="s">
        <v>31</v>
      </c>
      <c r="C394" s="340">
        <v>731</v>
      </c>
      <c r="D394" s="1">
        <v>8</v>
      </c>
      <c r="E394" s="1">
        <v>9</v>
      </c>
      <c r="F394" s="1">
        <v>11</v>
      </c>
      <c r="G394" s="1">
        <v>13</v>
      </c>
      <c r="H394" s="1">
        <v>4</v>
      </c>
      <c r="I394" s="1">
        <v>106</v>
      </c>
      <c r="J394" s="1">
        <v>335</v>
      </c>
      <c r="K394" s="1">
        <v>269</v>
      </c>
    </row>
    <row r="395" spans="1:37" x14ac:dyDescent="0.35">
      <c r="A395" s="339" t="s">
        <v>0</v>
      </c>
      <c r="B395" s="339" t="s">
        <v>0</v>
      </c>
      <c r="C395" s="340">
        <v>731</v>
      </c>
      <c r="D395" s="2">
        <v>739</v>
      </c>
      <c r="E395" s="2">
        <v>748</v>
      </c>
      <c r="F395" s="2">
        <v>759</v>
      </c>
      <c r="G395" s="2">
        <v>772</v>
      </c>
      <c r="H395" s="2">
        <v>776</v>
      </c>
      <c r="I395" s="2">
        <v>882</v>
      </c>
      <c r="J395" s="2">
        <v>1217</v>
      </c>
      <c r="K395" s="2">
        <v>1486</v>
      </c>
    </row>
    <row r="396" spans="1:37" x14ac:dyDescent="0.35">
      <c r="A396" s="339" t="s">
        <v>718</v>
      </c>
      <c r="B396" s="339" t="s">
        <v>33</v>
      </c>
      <c r="C396" s="340">
        <v>1177</v>
      </c>
      <c r="D396" s="1">
        <v>54</v>
      </c>
      <c r="E396" s="1">
        <v>74</v>
      </c>
      <c r="F396" s="1">
        <v>32</v>
      </c>
      <c r="G396" s="1">
        <v>7</v>
      </c>
      <c r="H396" s="1">
        <v>15</v>
      </c>
      <c r="I396" s="1">
        <v>37</v>
      </c>
      <c r="J396" s="1">
        <v>18</v>
      </c>
      <c r="K396" s="1">
        <v>261</v>
      </c>
    </row>
    <row r="397" spans="1:37" x14ac:dyDescent="0.35">
      <c r="A397" s="339" t="s">
        <v>0</v>
      </c>
      <c r="B397" s="339" t="s">
        <v>0</v>
      </c>
      <c r="C397" s="340">
        <v>1177</v>
      </c>
      <c r="D397" s="2">
        <v>1231</v>
      </c>
      <c r="E397" s="2">
        <v>1305</v>
      </c>
      <c r="F397" s="2">
        <v>1337</v>
      </c>
      <c r="G397" s="2">
        <v>1344</v>
      </c>
      <c r="H397" s="2">
        <v>1359</v>
      </c>
      <c r="I397" s="2">
        <v>1396</v>
      </c>
      <c r="J397" s="2">
        <v>1414</v>
      </c>
      <c r="K397" s="2">
        <v>1675</v>
      </c>
    </row>
    <row r="398" spans="1:37" x14ac:dyDescent="0.35">
      <c r="A398" s="339" t="s">
        <v>2878</v>
      </c>
      <c r="B398" s="339" t="s">
        <v>33</v>
      </c>
      <c r="C398" s="340">
        <v>1925</v>
      </c>
      <c r="D398" s="1">
        <v>48</v>
      </c>
      <c r="E398" s="1">
        <v>0</v>
      </c>
      <c r="F398" s="1">
        <v>0</v>
      </c>
      <c r="G398" s="1">
        <v>0</v>
      </c>
      <c r="H398" s="1">
        <v>-26</v>
      </c>
      <c r="I398" s="1">
        <v>0</v>
      </c>
      <c r="J398" s="1">
        <v>0</v>
      </c>
      <c r="K398" s="1">
        <v>0</v>
      </c>
    </row>
    <row r="399" spans="1:37" x14ac:dyDescent="0.35">
      <c r="A399" s="339" t="s">
        <v>0</v>
      </c>
      <c r="B399" s="339" t="s">
        <v>0</v>
      </c>
      <c r="C399" s="340">
        <v>1925</v>
      </c>
      <c r="D399" s="2">
        <v>1973</v>
      </c>
      <c r="E399" s="2">
        <v>1973</v>
      </c>
      <c r="F399" s="2">
        <v>1973</v>
      </c>
      <c r="G399" s="2">
        <v>1973</v>
      </c>
      <c r="H399" s="2">
        <v>1947</v>
      </c>
      <c r="I399" s="2">
        <v>1947</v>
      </c>
      <c r="J399" s="2">
        <v>1947</v>
      </c>
      <c r="K399" s="2">
        <v>1947</v>
      </c>
    </row>
    <row r="400" spans="1:37" x14ac:dyDescent="0.35">
      <c r="A400" s="339" t="s">
        <v>719</v>
      </c>
      <c r="B400" s="339" t="s">
        <v>31</v>
      </c>
      <c r="C400" s="340">
        <v>410</v>
      </c>
      <c r="D400" s="1">
        <v>1</v>
      </c>
      <c r="E400" s="1">
        <v>2</v>
      </c>
      <c r="F400" s="1">
        <v>13</v>
      </c>
      <c r="G400" s="1">
        <v>2</v>
      </c>
      <c r="H400" s="1">
        <v>0</v>
      </c>
      <c r="I400" s="1">
        <v>116</v>
      </c>
      <c r="J400" s="1">
        <v>-544</v>
      </c>
      <c r="K400" s="1">
        <v>0</v>
      </c>
    </row>
    <row r="401" spans="1:13" x14ac:dyDescent="0.35">
      <c r="A401" s="339" t="s">
        <v>0</v>
      </c>
      <c r="B401" s="339" t="s">
        <v>0</v>
      </c>
      <c r="C401" s="340">
        <v>410</v>
      </c>
      <c r="D401" s="2">
        <v>411</v>
      </c>
      <c r="E401" s="2">
        <v>413</v>
      </c>
      <c r="F401" s="2">
        <v>426</v>
      </c>
      <c r="G401" s="2">
        <v>428</v>
      </c>
      <c r="H401" s="2">
        <v>428</v>
      </c>
      <c r="I401" s="2">
        <v>544</v>
      </c>
      <c r="J401" s="2">
        <v>0</v>
      </c>
      <c r="K401" s="2">
        <v>0</v>
      </c>
    </row>
    <row r="402" spans="1:13" x14ac:dyDescent="0.35">
      <c r="A402" s="339" t="s">
        <v>720</v>
      </c>
      <c r="B402" s="339" t="s">
        <v>33</v>
      </c>
      <c r="C402" s="340">
        <v>383</v>
      </c>
      <c r="D402" s="1">
        <v>1</v>
      </c>
      <c r="E402" s="1">
        <v>1</v>
      </c>
      <c r="F402" s="1">
        <v>20</v>
      </c>
      <c r="G402" s="1">
        <v>1</v>
      </c>
      <c r="H402" s="1">
        <v>0</v>
      </c>
      <c r="I402" s="1">
        <v>-406</v>
      </c>
      <c r="J402" s="1">
        <v>0</v>
      </c>
      <c r="K402" s="1">
        <v>0</v>
      </c>
    </row>
    <row r="403" spans="1:13" x14ac:dyDescent="0.35">
      <c r="A403" s="339" t="s">
        <v>0</v>
      </c>
      <c r="B403" s="339" t="s">
        <v>0</v>
      </c>
      <c r="C403" s="340">
        <v>383</v>
      </c>
      <c r="D403" s="2">
        <v>384</v>
      </c>
      <c r="E403" s="2">
        <v>385</v>
      </c>
      <c r="F403" s="2">
        <v>405</v>
      </c>
      <c r="G403" s="2">
        <v>406</v>
      </c>
      <c r="H403" s="2">
        <v>406</v>
      </c>
      <c r="I403" s="2">
        <v>0</v>
      </c>
      <c r="J403" s="2">
        <v>0</v>
      </c>
      <c r="K403" s="2">
        <v>0</v>
      </c>
    </row>
    <row r="404" spans="1:13" x14ac:dyDescent="0.35">
      <c r="A404" s="339" t="s">
        <v>2910</v>
      </c>
      <c r="B404" s="339" t="s">
        <v>31</v>
      </c>
      <c r="C404" s="340">
        <v>669</v>
      </c>
      <c r="D404" s="1">
        <v>13</v>
      </c>
      <c r="E404" s="1">
        <v>12</v>
      </c>
      <c r="F404" s="1">
        <v>108</v>
      </c>
      <c r="G404" s="1">
        <v>3</v>
      </c>
      <c r="H404" s="1">
        <v>7</v>
      </c>
      <c r="I404" s="1">
        <v>48</v>
      </c>
      <c r="J404" s="1">
        <v>75</v>
      </c>
      <c r="K404" s="1">
        <v>-935</v>
      </c>
    </row>
    <row r="405" spans="1:13" x14ac:dyDescent="0.35">
      <c r="A405" s="339" t="s">
        <v>0</v>
      </c>
      <c r="B405" s="339" t="s">
        <v>0</v>
      </c>
      <c r="C405" s="340">
        <v>669</v>
      </c>
      <c r="D405" s="2">
        <v>682</v>
      </c>
      <c r="E405" s="2">
        <v>694</v>
      </c>
      <c r="F405" s="2">
        <v>802</v>
      </c>
      <c r="G405" s="2">
        <v>805</v>
      </c>
      <c r="H405" s="2">
        <v>812</v>
      </c>
      <c r="I405" s="2">
        <v>860</v>
      </c>
      <c r="J405" s="2">
        <v>935</v>
      </c>
      <c r="K405" s="2">
        <v>0</v>
      </c>
    </row>
    <row r="406" spans="1:13" x14ac:dyDescent="0.35">
      <c r="A406" s="339" t="s">
        <v>721</v>
      </c>
      <c r="B406" s="339" t="s">
        <v>33</v>
      </c>
      <c r="C406" s="340">
        <v>294</v>
      </c>
      <c r="D406" s="1">
        <v>1</v>
      </c>
      <c r="E406" s="1">
        <v>1</v>
      </c>
      <c r="F406" s="1">
        <v>-296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</row>
    <row r="407" spans="1:13" x14ac:dyDescent="0.35">
      <c r="A407" s="339" t="s">
        <v>0</v>
      </c>
      <c r="B407" s="339" t="s">
        <v>0</v>
      </c>
      <c r="C407" s="340">
        <v>294</v>
      </c>
      <c r="D407" s="2">
        <v>295</v>
      </c>
      <c r="E407" s="2">
        <v>296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</row>
    <row r="408" spans="1:13" x14ac:dyDescent="0.35">
      <c r="A408" s="339" t="s">
        <v>47</v>
      </c>
      <c r="B408" s="339" t="s">
        <v>0</v>
      </c>
      <c r="C408" s="341">
        <v>0</v>
      </c>
      <c r="D408" s="1">
        <f>(D388+D390+D392+D394+D396+D398+D400+D402+D404+D406)*(-1)</f>
        <v>0</v>
      </c>
      <c r="E408" s="1">
        <f t="shared" ref="E408:K408" si="8">(E388+E390+E392+E394+E396+E398+E400+E402+E404+E406)*(-1)</f>
        <v>0</v>
      </c>
      <c r="F408" s="1">
        <f t="shared" si="8"/>
        <v>112</v>
      </c>
      <c r="G408" s="1">
        <f t="shared" si="8"/>
        <v>0</v>
      </c>
      <c r="H408" s="1">
        <f t="shared" si="8"/>
        <v>0</v>
      </c>
      <c r="I408" s="1">
        <f t="shared" si="8"/>
        <v>99</v>
      </c>
      <c r="J408" s="1">
        <f t="shared" si="8"/>
        <v>116</v>
      </c>
      <c r="K408" s="1">
        <f t="shared" si="8"/>
        <v>405</v>
      </c>
    </row>
    <row r="409" spans="1:13" x14ac:dyDescent="0.35">
      <c r="A409" s="339" t="s">
        <v>0</v>
      </c>
      <c r="B409" s="339" t="s">
        <v>0</v>
      </c>
      <c r="C409" s="340">
        <v>0</v>
      </c>
      <c r="D409" s="2">
        <v>0</v>
      </c>
      <c r="E409" s="2">
        <v>0</v>
      </c>
      <c r="F409" s="2">
        <v>112</v>
      </c>
      <c r="G409" s="2">
        <v>112</v>
      </c>
      <c r="H409" s="2">
        <v>112</v>
      </c>
      <c r="I409" s="2">
        <v>211</v>
      </c>
      <c r="J409" s="2">
        <v>327</v>
      </c>
      <c r="K409" s="2">
        <v>732</v>
      </c>
    </row>
    <row r="410" spans="1:13" x14ac:dyDescent="0.35">
      <c r="A410" t="s">
        <v>48</v>
      </c>
      <c r="B410" t="s">
        <v>0</v>
      </c>
      <c r="C410" s="2">
        <v>11681</v>
      </c>
      <c r="D410" s="2">
        <v>11681</v>
      </c>
      <c r="E410" s="2">
        <v>11681</v>
      </c>
      <c r="F410" s="2">
        <v>11681</v>
      </c>
      <c r="G410" s="2">
        <v>11681</v>
      </c>
      <c r="H410" s="2">
        <v>11681</v>
      </c>
      <c r="I410" s="2">
        <v>11681</v>
      </c>
      <c r="J410" s="2">
        <v>11681</v>
      </c>
      <c r="K410" s="2">
        <v>11681</v>
      </c>
    </row>
    <row r="414" spans="1:13" x14ac:dyDescent="0.35">
      <c r="A414" t="s">
        <v>0</v>
      </c>
      <c r="B414" t="s">
        <v>0</v>
      </c>
      <c r="C414" t="s">
        <v>0</v>
      </c>
      <c r="D414" t="s">
        <v>0</v>
      </c>
      <c r="E414" t="s">
        <v>0</v>
      </c>
      <c r="F414" t="s">
        <v>0</v>
      </c>
      <c r="G414" t="s">
        <v>0</v>
      </c>
      <c r="H414" t="s">
        <v>0</v>
      </c>
      <c r="I414" t="s">
        <v>0</v>
      </c>
      <c r="J414" t="s">
        <v>0</v>
      </c>
      <c r="K414" t="s">
        <v>0</v>
      </c>
      <c r="L414" t="s">
        <v>0</v>
      </c>
      <c r="M414" t="s">
        <v>0</v>
      </c>
    </row>
    <row r="415" spans="1:13" x14ac:dyDescent="0.35">
      <c r="A415" t="s">
        <v>0</v>
      </c>
      <c r="B415" t="s">
        <v>0</v>
      </c>
      <c r="C415" t="s">
        <v>0</v>
      </c>
      <c r="D415" t="s">
        <v>0</v>
      </c>
      <c r="E415" t="s">
        <v>0</v>
      </c>
      <c r="F415" t="s">
        <v>0</v>
      </c>
      <c r="G415" t="s">
        <v>0</v>
      </c>
      <c r="H415" t="s">
        <v>0</v>
      </c>
      <c r="I415" t="s">
        <v>0</v>
      </c>
      <c r="J415" t="s">
        <v>0</v>
      </c>
      <c r="K415" t="s">
        <v>0</v>
      </c>
      <c r="L415" t="s">
        <v>0</v>
      </c>
      <c r="M415" t="s">
        <v>0</v>
      </c>
    </row>
    <row r="416" spans="1:13" x14ac:dyDescent="0.35">
      <c r="A416" t="s">
        <v>0</v>
      </c>
      <c r="B416" t="s">
        <v>0</v>
      </c>
      <c r="C416" t="s">
        <v>0</v>
      </c>
      <c r="D416" t="s">
        <v>0</v>
      </c>
      <c r="E416" t="s">
        <v>0</v>
      </c>
      <c r="F416" t="s">
        <v>0</v>
      </c>
      <c r="G416" t="s">
        <v>0</v>
      </c>
      <c r="H416" t="s">
        <v>0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</row>
    <row r="417" spans="1:37" x14ac:dyDescent="0.35">
      <c r="A417" t="s">
        <v>0</v>
      </c>
      <c r="B417" t="s">
        <v>0</v>
      </c>
      <c r="C417" t="s">
        <v>0</v>
      </c>
      <c r="D417" t="s">
        <v>0</v>
      </c>
      <c r="E417" t="s">
        <v>0</v>
      </c>
      <c r="F417" t="s">
        <v>0</v>
      </c>
      <c r="G417" t="s">
        <v>0</v>
      </c>
      <c r="H417" t="s">
        <v>0</v>
      </c>
      <c r="I417" t="s">
        <v>0</v>
      </c>
      <c r="J417" t="s">
        <v>0</v>
      </c>
      <c r="K417" t="s">
        <v>0</v>
      </c>
      <c r="L417" t="s">
        <v>0</v>
      </c>
      <c r="M417" t="s">
        <v>0</v>
      </c>
    </row>
    <row r="418" spans="1:37" x14ac:dyDescent="0.35">
      <c r="A418" t="s">
        <v>0</v>
      </c>
      <c r="B418" t="s">
        <v>0</v>
      </c>
      <c r="C418" t="s">
        <v>0</v>
      </c>
      <c r="D418" t="s">
        <v>0</v>
      </c>
      <c r="E418" t="s">
        <v>0</v>
      </c>
      <c r="F418" t="s">
        <v>0</v>
      </c>
      <c r="G418" t="s">
        <v>0</v>
      </c>
      <c r="H418" t="s">
        <v>0</v>
      </c>
      <c r="I418" t="s">
        <v>0</v>
      </c>
      <c r="J418" t="s">
        <v>0</v>
      </c>
      <c r="K418" t="s">
        <v>0</v>
      </c>
      <c r="L418" t="s">
        <v>0</v>
      </c>
      <c r="M418" t="s">
        <v>0</v>
      </c>
    </row>
    <row r="419" spans="1:37" x14ac:dyDescent="0.35">
      <c r="A419" t="s">
        <v>0</v>
      </c>
      <c r="B419" t="s">
        <v>0</v>
      </c>
      <c r="C419" t="s">
        <v>0</v>
      </c>
      <c r="D419" t="s">
        <v>0</v>
      </c>
      <c r="E419" t="s">
        <v>0</v>
      </c>
      <c r="F419" t="s">
        <v>0</v>
      </c>
      <c r="G419" t="s">
        <v>0</v>
      </c>
      <c r="H419" t="s">
        <v>0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</row>
    <row r="420" spans="1:37" x14ac:dyDescent="0.35">
      <c r="A420" t="s">
        <v>0</v>
      </c>
      <c r="B420" t="s">
        <v>0</v>
      </c>
      <c r="C420" t="s">
        <v>0</v>
      </c>
      <c r="D420" t="s">
        <v>0</v>
      </c>
      <c r="E420" t="s">
        <v>0</v>
      </c>
      <c r="F420" t="s">
        <v>0</v>
      </c>
      <c r="G420" t="s">
        <v>0</v>
      </c>
      <c r="H420" t="s">
        <v>0</v>
      </c>
      <c r="I420" t="s">
        <v>0</v>
      </c>
      <c r="J420" t="s">
        <v>0</v>
      </c>
      <c r="K420" t="s">
        <v>0</v>
      </c>
      <c r="L420" t="s">
        <v>0</v>
      </c>
      <c r="M420" t="s">
        <v>0</v>
      </c>
    </row>
    <row r="421" spans="1:37" x14ac:dyDescent="0.35">
      <c r="A421" s="339" t="s">
        <v>264</v>
      </c>
      <c r="B421" s="339" t="s">
        <v>2</v>
      </c>
      <c r="C421" s="339" t="s">
        <v>3</v>
      </c>
      <c r="D421" t="s">
        <v>4</v>
      </c>
      <c r="E421" t="s">
        <v>5</v>
      </c>
      <c r="F421" t="s">
        <v>6</v>
      </c>
      <c r="G421" t="s">
        <v>7</v>
      </c>
      <c r="H421" t="s">
        <v>8</v>
      </c>
      <c r="I421" t="s">
        <v>9</v>
      </c>
      <c r="J421" t="s">
        <v>10</v>
      </c>
      <c r="K421" t="s">
        <v>11</v>
      </c>
      <c r="L421" t="s">
        <v>12</v>
      </c>
      <c r="M421" t="s">
        <v>13</v>
      </c>
    </row>
    <row r="422" spans="1:37" x14ac:dyDescent="0.35">
      <c r="A422" s="339" t="s">
        <v>0</v>
      </c>
      <c r="B422" s="339" t="s">
        <v>0</v>
      </c>
      <c r="C422" s="339" t="s">
        <v>17</v>
      </c>
      <c r="D422" t="s">
        <v>722</v>
      </c>
      <c r="E422" t="s">
        <v>723</v>
      </c>
      <c r="F422" t="s">
        <v>724</v>
      </c>
      <c r="G422" t="s">
        <v>725</v>
      </c>
      <c r="H422" t="s">
        <v>726</v>
      </c>
      <c r="I422" t="s">
        <v>727</v>
      </c>
      <c r="J422" t="s">
        <v>728</v>
      </c>
      <c r="K422" t="s">
        <v>729</v>
      </c>
      <c r="L422" t="s">
        <v>730</v>
      </c>
      <c r="M422" t="s">
        <v>731</v>
      </c>
    </row>
    <row r="423" spans="1:37" x14ac:dyDescent="0.35">
      <c r="A423" s="339" t="s">
        <v>2911</v>
      </c>
      <c r="B423" s="339" t="s">
        <v>31</v>
      </c>
      <c r="C423" s="340">
        <v>98</v>
      </c>
      <c r="D423" s="1">
        <v>-98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AC423" s="238"/>
      <c r="AD423" s="238"/>
      <c r="AE423" s="227"/>
      <c r="AG423" s="227"/>
      <c r="AH423" s="238"/>
      <c r="AK423" s="227"/>
    </row>
    <row r="424" spans="1:37" x14ac:dyDescent="0.35">
      <c r="A424" s="339" t="s">
        <v>0</v>
      </c>
      <c r="B424" s="339" t="s">
        <v>0</v>
      </c>
      <c r="C424" s="340">
        <v>98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</row>
    <row r="425" spans="1:37" x14ac:dyDescent="0.35">
      <c r="A425" s="339" t="s">
        <v>2867</v>
      </c>
      <c r="B425" s="339" t="s">
        <v>31</v>
      </c>
      <c r="C425" s="340">
        <v>1094</v>
      </c>
      <c r="D425" s="1">
        <v>3</v>
      </c>
      <c r="E425" s="1">
        <v>2</v>
      </c>
      <c r="F425" s="1">
        <v>72</v>
      </c>
      <c r="G425" s="1">
        <v>11</v>
      </c>
      <c r="H425" s="1">
        <v>55</v>
      </c>
      <c r="I425" s="1">
        <v>-25</v>
      </c>
      <c r="J425" s="1">
        <v>0</v>
      </c>
      <c r="K425" s="1">
        <v>0</v>
      </c>
      <c r="L425" s="1">
        <v>0</v>
      </c>
      <c r="M425" s="1">
        <v>0</v>
      </c>
    </row>
    <row r="426" spans="1:37" x14ac:dyDescent="0.35">
      <c r="A426" s="339" t="s">
        <v>0</v>
      </c>
      <c r="B426" s="339" t="s">
        <v>0</v>
      </c>
      <c r="C426" s="340">
        <v>1094</v>
      </c>
      <c r="D426" s="2">
        <v>1097</v>
      </c>
      <c r="E426" s="2">
        <v>1099</v>
      </c>
      <c r="F426" s="2">
        <v>1171</v>
      </c>
      <c r="G426" s="2">
        <v>1182</v>
      </c>
      <c r="H426" s="2">
        <v>1237</v>
      </c>
      <c r="I426" s="2">
        <v>1212</v>
      </c>
      <c r="J426" s="2">
        <v>1212</v>
      </c>
      <c r="K426" s="2">
        <v>1212</v>
      </c>
      <c r="L426" s="2">
        <v>1212</v>
      </c>
      <c r="M426" s="2">
        <v>1212</v>
      </c>
    </row>
    <row r="427" spans="1:37" x14ac:dyDescent="0.35">
      <c r="A427" s="339" t="s">
        <v>732</v>
      </c>
      <c r="B427" s="339" t="s">
        <v>33</v>
      </c>
      <c r="C427" s="340">
        <v>746</v>
      </c>
      <c r="D427" s="1">
        <v>4</v>
      </c>
      <c r="E427" s="1">
        <v>3</v>
      </c>
      <c r="F427" s="1">
        <v>34</v>
      </c>
      <c r="G427" s="1">
        <v>22</v>
      </c>
      <c r="H427" s="1">
        <v>124</v>
      </c>
      <c r="I427" s="1">
        <v>7</v>
      </c>
      <c r="J427" s="1">
        <v>30</v>
      </c>
      <c r="K427" s="1">
        <v>15</v>
      </c>
      <c r="L427" s="1">
        <v>26</v>
      </c>
      <c r="M427" s="1">
        <v>7</v>
      </c>
    </row>
    <row r="428" spans="1:37" x14ac:dyDescent="0.35">
      <c r="A428" s="339" t="s">
        <v>0</v>
      </c>
      <c r="B428" s="339" t="s">
        <v>0</v>
      </c>
      <c r="C428" s="340">
        <v>746</v>
      </c>
      <c r="D428" s="2">
        <v>750</v>
      </c>
      <c r="E428" s="2">
        <v>753</v>
      </c>
      <c r="F428" s="2">
        <v>787</v>
      </c>
      <c r="G428" s="2">
        <v>809</v>
      </c>
      <c r="H428" s="2">
        <v>933</v>
      </c>
      <c r="I428" s="2">
        <v>940</v>
      </c>
      <c r="J428" s="2">
        <v>970</v>
      </c>
      <c r="K428" s="2">
        <v>985</v>
      </c>
      <c r="L428" s="2">
        <v>1011</v>
      </c>
      <c r="M428" s="2">
        <v>1018</v>
      </c>
    </row>
    <row r="429" spans="1:37" x14ac:dyDescent="0.35">
      <c r="A429" s="339" t="s">
        <v>733</v>
      </c>
      <c r="B429" s="339" t="s">
        <v>33</v>
      </c>
      <c r="C429" s="340">
        <v>513</v>
      </c>
      <c r="D429" s="1">
        <v>9</v>
      </c>
      <c r="E429" s="1">
        <v>87</v>
      </c>
      <c r="F429" s="1">
        <v>11</v>
      </c>
      <c r="G429" s="1">
        <v>12</v>
      </c>
      <c r="H429" s="1">
        <v>25</v>
      </c>
      <c r="I429" s="1">
        <v>2</v>
      </c>
      <c r="J429" s="1">
        <v>36</v>
      </c>
      <c r="K429" s="1">
        <v>53</v>
      </c>
      <c r="L429" s="1">
        <v>-748</v>
      </c>
      <c r="M429" s="1">
        <v>0</v>
      </c>
    </row>
    <row r="430" spans="1:37" x14ac:dyDescent="0.35">
      <c r="A430" s="339" t="s">
        <v>0</v>
      </c>
      <c r="B430" s="339" t="s">
        <v>0</v>
      </c>
      <c r="C430" s="340">
        <v>513</v>
      </c>
      <c r="D430" s="2">
        <v>522</v>
      </c>
      <c r="E430" s="2">
        <v>609</v>
      </c>
      <c r="F430" s="2">
        <v>620</v>
      </c>
      <c r="G430" s="2">
        <v>632</v>
      </c>
      <c r="H430" s="2">
        <v>657</v>
      </c>
      <c r="I430" s="2">
        <v>659</v>
      </c>
      <c r="J430" s="2">
        <v>695</v>
      </c>
      <c r="K430" s="2">
        <v>748</v>
      </c>
      <c r="L430" s="2">
        <v>0</v>
      </c>
      <c r="M430" s="2">
        <v>0</v>
      </c>
    </row>
    <row r="431" spans="1:37" x14ac:dyDescent="0.35">
      <c r="A431" s="339" t="s">
        <v>2912</v>
      </c>
      <c r="B431" s="339" t="s">
        <v>33</v>
      </c>
      <c r="C431" s="340">
        <v>31</v>
      </c>
      <c r="D431" s="1">
        <v>-31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</row>
    <row r="432" spans="1:37" x14ac:dyDescent="0.35">
      <c r="A432" s="339" t="s">
        <v>0</v>
      </c>
      <c r="B432" s="339" t="s">
        <v>0</v>
      </c>
      <c r="C432" s="340">
        <v>31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</row>
    <row r="433" spans="1:13" x14ac:dyDescent="0.35">
      <c r="A433" s="339" t="s">
        <v>2925</v>
      </c>
      <c r="B433" s="339" t="s">
        <v>33</v>
      </c>
      <c r="C433" s="340">
        <v>374</v>
      </c>
      <c r="D433" s="1">
        <v>75</v>
      </c>
      <c r="E433" s="1">
        <v>3</v>
      </c>
      <c r="F433" s="1">
        <v>3</v>
      </c>
      <c r="G433" s="1">
        <v>-455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</row>
    <row r="434" spans="1:13" x14ac:dyDescent="0.35">
      <c r="A434" s="339" t="s">
        <v>0</v>
      </c>
      <c r="B434" s="339" t="s">
        <v>0</v>
      </c>
      <c r="C434" s="340">
        <v>374</v>
      </c>
      <c r="D434" s="2">
        <v>449</v>
      </c>
      <c r="E434" s="2">
        <v>452</v>
      </c>
      <c r="F434" s="2">
        <v>455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</row>
    <row r="435" spans="1:13" x14ac:dyDescent="0.35">
      <c r="A435" s="339" t="s">
        <v>734</v>
      </c>
      <c r="B435" s="339" t="s">
        <v>33</v>
      </c>
      <c r="C435" s="340">
        <v>613</v>
      </c>
      <c r="D435" s="1">
        <v>8</v>
      </c>
      <c r="E435" s="1">
        <v>3</v>
      </c>
      <c r="F435" s="1">
        <v>25</v>
      </c>
      <c r="G435" s="1">
        <v>17</v>
      </c>
      <c r="H435" s="1">
        <v>33</v>
      </c>
      <c r="I435" s="1">
        <v>4</v>
      </c>
      <c r="J435" s="1">
        <v>14</v>
      </c>
      <c r="K435" s="1">
        <v>247</v>
      </c>
      <c r="L435" s="1">
        <v>50</v>
      </c>
      <c r="M435" s="1">
        <v>57</v>
      </c>
    </row>
    <row r="436" spans="1:13" x14ac:dyDescent="0.35">
      <c r="A436" s="339" t="s">
        <v>0</v>
      </c>
      <c r="B436" s="339" t="s">
        <v>0</v>
      </c>
      <c r="C436" s="340">
        <v>613</v>
      </c>
      <c r="D436" s="2">
        <v>621</v>
      </c>
      <c r="E436" s="2">
        <v>624</v>
      </c>
      <c r="F436" s="2">
        <v>649</v>
      </c>
      <c r="G436" s="2">
        <v>666</v>
      </c>
      <c r="H436" s="2">
        <v>699</v>
      </c>
      <c r="I436" s="2">
        <v>703</v>
      </c>
      <c r="J436" s="2">
        <v>717</v>
      </c>
      <c r="K436" s="2">
        <v>964</v>
      </c>
      <c r="L436" s="2">
        <v>1014</v>
      </c>
      <c r="M436" s="2">
        <v>1071</v>
      </c>
    </row>
    <row r="437" spans="1:13" x14ac:dyDescent="0.35">
      <c r="A437" s="339" t="s">
        <v>2913</v>
      </c>
      <c r="B437" s="339" t="s">
        <v>33</v>
      </c>
      <c r="C437" s="340">
        <v>520</v>
      </c>
      <c r="D437" s="1">
        <v>46</v>
      </c>
      <c r="E437" s="1">
        <v>16</v>
      </c>
      <c r="F437" s="1">
        <v>14</v>
      </c>
      <c r="G437" s="1">
        <v>110</v>
      </c>
      <c r="H437" s="1">
        <v>38</v>
      </c>
      <c r="I437" s="1">
        <v>3</v>
      </c>
      <c r="J437" s="1">
        <v>176</v>
      </c>
      <c r="K437" s="1">
        <v>38</v>
      </c>
      <c r="L437" s="1">
        <v>53</v>
      </c>
      <c r="M437" s="1">
        <v>39</v>
      </c>
    </row>
    <row r="438" spans="1:13" x14ac:dyDescent="0.35">
      <c r="A438" s="339" t="s">
        <v>0</v>
      </c>
      <c r="B438" s="339" t="s">
        <v>0</v>
      </c>
      <c r="C438" s="340">
        <v>520</v>
      </c>
      <c r="D438" s="2">
        <v>566</v>
      </c>
      <c r="E438" s="2">
        <v>582</v>
      </c>
      <c r="F438" s="2">
        <v>596</v>
      </c>
      <c r="G438" s="2">
        <v>706</v>
      </c>
      <c r="H438" s="2">
        <v>744</v>
      </c>
      <c r="I438" s="2">
        <v>747</v>
      </c>
      <c r="J438" s="2">
        <v>923</v>
      </c>
      <c r="K438" s="2">
        <v>961</v>
      </c>
      <c r="L438" s="2">
        <v>1014</v>
      </c>
      <c r="M438" s="2">
        <v>1053</v>
      </c>
    </row>
    <row r="439" spans="1:13" x14ac:dyDescent="0.35">
      <c r="A439" s="339" t="s">
        <v>2914</v>
      </c>
      <c r="B439" s="339" t="s">
        <v>33</v>
      </c>
      <c r="C439" s="340">
        <v>88</v>
      </c>
      <c r="D439" s="1">
        <v>-88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</row>
    <row r="440" spans="1:13" x14ac:dyDescent="0.35">
      <c r="A440" s="339" t="s">
        <v>0</v>
      </c>
      <c r="B440" s="339" t="s">
        <v>0</v>
      </c>
      <c r="C440" s="340">
        <v>88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</row>
    <row r="441" spans="1:13" x14ac:dyDescent="0.35">
      <c r="A441" s="339" t="s">
        <v>2926</v>
      </c>
      <c r="B441" s="339" t="s">
        <v>33</v>
      </c>
      <c r="C441" s="340">
        <v>392</v>
      </c>
      <c r="D441" s="1">
        <v>26</v>
      </c>
      <c r="E441" s="1">
        <v>49</v>
      </c>
      <c r="F441" s="1">
        <v>19</v>
      </c>
      <c r="G441" s="1">
        <v>87</v>
      </c>
      <c r="H441" s="1">
        <v>18</v>
      </c>
      <c r="I441" s="1">
        <v>2</v>
      </c>
      <c r="J441" s="1">
        <v>-593</v>
      </c>
      <c r="K441" s="1">
        <v>0</v>
      </c>
      <c r="L441" s="1">
        <v>0</v>
      </c>
      <c r="M441" s="1">
        <v>0</v>
      </c>
    </row>
    <row r="442" spans="1:13" x14ac:dyDescent="0.35">
      <c r="A442" s="339" t="s">
        <v>0</v>
      </c>
      <c r="B442" s="339" t="s">
        <v>0</v>
      </c>
      <c r="C442" s="340">
        <v>392</v>
      </c>
      <c r="D442" s="2">
        <v>418</v>
      </c>
      <c r="E442" s="2">
        <v>467</v>
      </c>
      <c r="F442" s="2">
        <v>486</v>
      </c>
      <c r="G442" s="2">
        <v>573</v>
      </c>
      <c r="H442" s="2">
        <v>591</v>
      </c>
      <c r="I442" s="2">
        <v>593</v>
      </c>
      <c r="J442" s="2">
        <v>0</v>
      </c>
      <c r="K442" s="2">
        <v>0</v>
      </c>
      <c r="L442" s="2">
        <v>0</v>
      </c>
      <c r="M442" s="2">
        <v>0</v>
      </c>
    </row>
    <row r="443" spans="1:13" x14ac:dyDescent="0.35">
      <c r="A443" s="339" t="s">
        <v>735</v>
      </c>
      <c r="B443" s="339" t="s">
        <v>31</v>
      </c>
      <c r="C443" s="340">
        <v>498</v>
      </c>
      <c r="D443" s="1">
        <v>12</v>
      </c>
      <c r="E443" s="1">
        <v>151</v>
      </c>
      <c r="F443" s="1">
        <v>15</v>
      </c>
      <c r="G443" s="1">
        <v>15</v>
      </c>
      <c r="H443" s="1">
        <v>73</v>
      </c>
      <c r="I443" s="1">
        <v>0</v>
      </c>
      <c r="J443" s="1">
        <v>47</v>
      </c>
      <c r="K443" s="1">
        <v>109</v>
      </c>
      <c r="L443" s="1">
        <v>452</v>
      </c>
      <c r="M443" s="1">
        <v>-160</v>
      </c>
    </row>
    <row r="444" spans="1:13" x14ac:dyDescent="0.35">
      <c r="A444" s="339" t="s">
        <v>0</v>
      </c>
      <c r="B444" s="339" t="s">
        <v>0</v>
      </c>
      <c r="C444" s="340">
        <v>498</v>
      </c>
      <c r="D444" s="2">
        <v>510</v>
      </c>
      <c r="E444" s="2">
        <v>661</v>
      </c>
      <c r="F444" s="2">
        <v>676</v>
      </c>
      <c r="G444" s="2">
        <v>691</v>
      </c>
      <c r="H444" s="2">
        <v>764</v>
      </c>
      <c r="I444" s="2">
        <v>764</v>
      </c>
      <c r="J444" s="2">
        <v>811</v>
      </c>
      <c r="K444" s="2">
        <v>920</v>
      </c>
      <c r="L444" s="2">
        <v>1372</v>
      </c>
      <c r="M444" s="2">
        <v>1212</v>
      </c>
    </row>
    <row r="445" spans="1:13" x14ac:dyDescent="0.35">
      <c r="A445" s="339" t="s">
        <v>2879</v>
      </c>
      <c r="B445" s="339" t="s">
        <v>33</v>
      </c>
      <c r="C445" s="340">
        <v>384</v>
      </c>
      <c r="D445" s="1">
        <v>4</v>
      </c>
      <c r="E445" s="1">
        <v>15</v>
      </c>
      <c r="F445" s="1">
        <v>-403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</row>
    <row r="446" spans="1:13" x14ac:dyDescent="0.35">
      <c r="A446" s="339" t="s">
        <v>0</v>
      </c>
      <c r="B446" s="339" t="s">
        <v>0</v>
      </c>
      <c r="C446" s="340">
        <v>384</v>
      </c>
      <c r="D446" s="2">
        <v>388</v>
      </c>
      <c r="E446" s="2">
        <v>403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</row>
    <row r="447" spans="1:13" x14ac:dyDescent="0.35">
      <c r="A447" s="339" t="s">
        <v>736</v>
      </c>
      <c r="B447" s="339" t="s">
        <v>33</v>
      </c>
      <c r="C447" s="340">
        <v>352</v>
      </c>
      <c r="D447" s="1">
        <v>1</v>
      </c>
      <c r="E447" s="1">
        <v>-353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</row>
    <row r="448" spans="1:13" x14ac:dyDescent="0.35">
      <c r="A448" s="339" t="s">
        <v>0</v>
      </c>
      <c r="B448" s="339" t="s">
        <v>0</v>
      </c>
      <c r="C448" s="340">
        <v>352</v>
      </c>
      <c r="D448" s="2">
        <v>353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</row>
    <row r="449" spans="1:15" x14ac:dyDescent="0.35">
      <c r="A449" s="339" t="s">
        <v>737</v>
      </c>
      <c r="B449" s="339" t="s">
        <v>31</v>
      </c>
      <c r="C449" s="340">
        <v>526</v>
      </c>
      <c r="D449" s="1">
        <v>13</v>
      </c>
      <c r="E449" s="1">
        <v>10</v>
      </c>
      <c r="F449" s="1">
        <v>27</v>
      </c>
      <c r="G449" s="1">
        <v>9</v>
      </c>
      <c r="H449" s="1">
        <v>26</v>
      </c>
      <c r="I449" s="1">
        <v>2</v>
      </c>
      <c r="J449" s="1">
        <v>31</v>
      </c>
      <c r="K449" s="1">
        <v>-644</v>
      </c>
      <c r="L449" s="1">
        <v>0</v>
      </c>
      <c r="M449" s="1">
        <v>0</v>
      </c>
    </row>
    <row r="450" spans="1:15" x14ac:dyDescent="0.35">
      <c r="A450" s="339" t="s">
        <v>0</v>
      </c>
      <c r="B450" s="339" t="s">
        <v>0</v>
      </c>
      <c r="C450" s="340">
        <v>526</v>
      </c>
      <c r="D450" s="2">
        <v>539</v>
      </c>
      <c r="E450" s="2">
        <v>549</v>
      </c>
      <c r="F450" s="2">
        <v>576</v>
      </c>
      <c r="G450" s="2">
        <v>585</v>
      </c>
      <c r="H450" s="2">
        <v>611</v>
      </c>
      <c r="I450" s="2">
        <v>613</v>
      </c>
      <c r="J450" s="2">
        <v>644</v>
      </c>
      <c r="K450" s="2">
        <v>0</v>
      </c>
      <c r="L450" s="2">
        <v>0</v>
      </c>
      <c r="M450" s="2">
        <v>0</v>
      </c>
    </row>
    <row r="451" spans="1:15" x14ac:dyDescent="0.35">
      <c r="A451" s="339" t="s">
        <v>2880</v>
      </c>
      <c r="B451" s="339" t="s">
        <v>31</v>
      </c>
      <c r="C451" s="340">
        <v>477</v>
      </c>
      <c r="D451" s="1">
        <v>4</v>
      </c>
      <c r="E451" s="1">
        <v>1</v>
      </c>
      <c r="F451" s="1">
        <v>143</v>
      </c>
      <c r="G451" s="1">
        <v>17</v>
      </c>
      <c r="H451" s="1">
        <v>89</v>
      </c>
      <c r="I451" s="1">
        <v>5</v>
      </c>
      <c r="J451" s="1">
        <v>20</v>
      </c>
      <c r="K451" s="1">
        <v>80</v>
      </c>
      <c r="L451" s="1">
        <v>73</v>
      </c>
      <c r="M451" s="1">
        <v>57</v>
      </c>
    </row>
    <row r="452" spans="1:15" x14ac:dyDescent="0.35">
      <c r="A452" s="339" t="s">
        <v>0</v>
      </c>
      <c r="B452" s="339" t="s">
        <v>0</v>
      </c>
      <c r="C452" s="340">
        <v>477</v>
      </c>
      <c r="D452" s="2">
        <v>481</v>
      </c>
      <c r="E452" s="2">
        <v>482</v>
      </c>
      <c r="F452" s="2">
        <v>625</v>
      </c>
      <c r="G452" s="2">
        <v>642</v>
      </c>
      <c r="H452" s="2">
        <v>731</v>
      </c>
      <c r="I452" s="2">
        <v>736</v>
      </c>
      <c r="J452" s="2">
        <v>756</v>
      </c>
      <c r="K452" s="2">
        <v>836</v>
      </c>
      <c r="L452" s="2">
        <v>909</v>
      </c>
      <c r="M452" s="2">
        <v>966</v>
      </c>
    </row>
    <row r="453" spans="1:15" x14ac:dyDescent="0.35">
      <c r="A453" s="339" t="s">
        <v>2915</v>
      </c>
      <c r="B453" s="339" t="s">
        <v>33</v>
      </c>
      <c r="C453" s="340">
        <v>47</v>
      </c>
      <c r="D453" s="1">
        <v>-47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</row>
    <row r="454" spans="1:15" x14ac:dyDescent="0.35">
      <c r="A454" s="339" t="s">
        <v>0</v>
      </c>
      <c r="B454" s="339" t="s">
        <v>0</v>
      </c>
      <c r="C454" s="340">
        <v>47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</row>
    <row r="455" spans="1:15" x14ac:dyDescent="0.35">
      <c r="A455" s="339" t="s">
        <v>738</v>
      </c>
      <c r="B455" s="339" t="s">
        <v>31</v>
      </c>
      <c r="C455" s="340">
        <v>517</v>
      </c>
      <c r="D455" s="1">
        <v>4</v>
      </c>
      <c r="E455" s="1">
        <v>4</v>
      </c>
      <c r="F455" s="1">
        <v>15</v>
      </c>
      <c r="G455" s="1">
        <v>16</v>
      </c>
      <c r="H455" s="1">
        <v>-556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</row>
    <row r="456" spans="1:15" x14ac:dyDescent="0.35">
      <c r="A456" s="339" t="s">
        <v>0</v>
      </c>
      <c r="B456" s="339" t="s">
        <v>0</v>
      </c>
      <c r="C456" s="340">
        <v>517</v>
      </c>
      <c r="D456" s="2">
        <v>521</v>
      </c>
      <c r="E456" s="2">
        <v>525</v>
      </c>
      <c r="F456" s="2">
        <v>540</v>
      </c>
      <c r="G456" s="2">
        <v>556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</row>
    <row r="457" spans="1:15" x14ac:dyDescent="0.35">
      <c r="A457" s="339" t="s">
        <v>47</v>
      </c>
      <c r="B457" s="339" t="s">
        <v>0</v>
      </c>
      <c r="C457" s="341">
        <v>0</v>
      </c>
      <c r="D457" s="1">
        <f>(D423+D425+D427+D429+D431+D433+D435+D437+D439+D441+D443+D445+D447+D449+D451+D453+D455)*(-1)</f>
        <v>55</v>
      </c>
      <c r="E457" s="1">
        <f t="shared" ref="E457:M457" si="9">(E423+E425+E427+E429+E431+E433+E435+E437+E439+E441+E443+E445+E447+E449+E451+E453+E455)*(-1)</f>
        <v>9</v>
      </c>
      <c r="F457" s="1">
        <f t="shared" si="9"/>
        <v>25</v>
      </c>
      <c r="G457" s="1">
        <f t="shared" si="9"/>
        <v>139</v>
      </c>
      <c r="H457" s="1">
        <f>(H423+H425+H427+H429+H431+H433+H435+H437+H439+H441+H443+H445+H447+H449+H451+H453+H455)*(-1)</f>
        <v>75</v>
      </c>
      <c r="I457" s="1">
        <f t="shared" si="9"/>
        <v>0</v>
      </c>
      <c r="J457" s="1">
        <f t="shared" si="9"/>
        <v>239</v>
      </c>
      <c r="K457" s="1">
        <f t="shared" si="9"/>
        <v>102</v>
      </c>
      <c r="L457" s="1">
        <f t="shared" si="9"/>
        <v>94</v>
      </c>
      <c r="M457" s="1">
        <f t="shared" si="9"/>
        <v>0</v>
      </c>
    </row>
    <row r="458" spans="1:15" x14ac:dyDescent="0.35">
      <c r="A458" s="339" t="s">
        <v>0</v>
      </c>
      <c r="B458" s="339" t="s">
        <v>0</v>
      </c>
      <c r="C458" s="340">
        <v>0</v>
      </c>
      <c r="D458" s="2">
        <v>55</v>
      </c>
      <c r="E458" s="2">
        <v>64</v>
      </c>
      <c r="F458" s="2">
        <v>89</v>
      </c>
      <c r="G458" s="2">
        <v>228</v>
      </c>
      <c r="H458" s="2">
        <v>303</v>
      </c>
      <c r="I458" s="2">
        <v>303</v>
      </c>
      <c r="J458" s="2">
        <v>542</v>
      </c>
      <c r="K458" s="2">
        <v>644</v>
      </c>
      <c r="L458" s="2">
        <v>738</v>
      </c>
      <c r="M458" s="2">
        <v>738</v>
      </c>
    </row>
    <row r="459" spans="1:15" x14ac:dyDescent="0.35">
      <c r="A459" t="s">
        <v>48</v>
      </c>
      <c r="B459" t="s">
        <v>0</v>
      </c>
      <c r="C459" s="2">
        <v>7270</v>
      </c>
      <c r="D459" s="2">
        <v>7270</v>
      </c>
      <c r="E459" s="2">
        <v>7270</v>
      </c>
      <c r="F459" s="2">
        <v>7270</v>
      </c>
      <c r="G459" s="2">
        <v>7270</v>
      </c>
      <c r="H459" s="2">
        <v>7270</v>
      </c>
      <c r="I459" s="2">
        <v>7270</v>
      </c>
      <c r="J459" s="2">
        <v>7270</v>
      </c>
      <c r="K459" s="2">
        <v>7270</v>
      </c>
      <c r="L459" s="2">
        <v>7270</v>
      </c>
      <c r="M459" s="2">
        <v>7270</v>
      </c>
    </row>
    <row r="463" spans="1:15" x14ac:dyDescent="0.35">
      <c r="A463" t="s">
        <v>0</v>
      </c>
      <c r="B463" t="s">
        <v>0</v>
      </c>
      <c r="C463" t="s">
        <v>0</v>
      </c>
      <c r="D463" t="s">
        <v>0</v>
      </c>
      <c r="E463" t="s">
        <v>0</v>
      </c>
      <c r="F463" t="s">
        <v>0</v>
      </c>
      <c r="G463" t="s">
        <v>0</v>
      </c>
      <c r="H463" t="s">
        <v>0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  <c r="N463" t="s">
        <v>0</v>
      </c>
      <c r="O463" t="s">
        <v>0</v>
      </c>
    </row>
    <row r="464" spans="1:15" x14ac:dyDescent="0.35">
      <c r="A464" t="s">
        <v>0</v>
      </c>
      <c r="B464" t="s">
        <v>0</v>
      </c>
      <c r="C464" t="s">
        <v>0</v>
      </c>
      <c r="D464" t="s">
        <v>0</v>
      </c>
      <c r="E464" t="s">
        <v>0</v>
      </c>
      <c r="F464" t="s">
        <v>0</v>
      </c>
      <c r="G464" t="s">
        <v>0</v>
      </c>
      <c r="H464" t="s">
        <v>0</v>
      </c>
      <c r="I464" t="s">
        <v>0</v>
      </c>
      <c r="J464" t="s">
        <v>0</v>
      </c>
      <c r="K464" t="s">
        <v>0</v>
      </c>
      <c r="L464" t="s">
        <v>0</v>
      </c>
      <c r="M464" t="s">
        <v>0</v>
      </c>
      <c r="N464" t="s">
        <v>0</v>
      </c>
      <c r="O464" t="s">
        <v>0</v>
      </c>
    </row>
    <row r="465" spans="1:37" x14ac:dyDescent="0.35">
      <c r="A465" t="s">
        <v>0</v>
      </c>
      <c r="B465" t="s">
        <v>0</v>
      </c>
      <c r="C465" t="s">
        <v>0</v>
      </c>
      <c r="D465" t="s">
        <v>0</v>
      </c>
      <c r="E465" t="s">
        <v>0</v>
      </c>
      <c r="F465" t="s">
        <v>0</v>
      </c>
      <c r="G465" t="s">
        <v>0</v>
      </c>
      <c r="H465" t="s">
        <v>0</v>
      </c>
      <c r="I465" t="s">
        <v>0</v>
      </c>
      <c r="J465" t="s">
        <v>0</v>
      </c>
      <c r="K465" t="s">
        <v>0</v>
      </c>
      <c r="L465" t="s">
        <v>0</v>
      </c>
      <c r="M465" t="s">
        <v>0</v>
      </c>
      <c r="N465" t="s">
        <v>0</v>
      </c>
      <c r="O465" t="s">
        <v>0</v>
      </c>
    </row>
    <row r="466" spans="1:37" x14ac:dyDescent="0.35">
      <c r="A466" t="s">
        <v>0</v>
      </c>
      <c r="B466" t="s">
        <v>0</v>
      </c>
      <c r="C466" t="s">
        <v>0</v>
      </c>
      <c r="D466" t="s">
        <v>0</v>
      </c>
      <c r="E466" t="s">
        <v>0</v>
      </c>
      <c r="F466" t="s">
        <v>0</v>
      </c>
      <c r="G466" t="s">
        <v>0</v>
      </c>
      <c r="H466" t="s">
        <v>0</v>
      </c>
      <c r="I466" t="s">
        <v>0</v>
      </c>
      <c r="J466" t="s">
        <v>0</v>
      </c>
      <c r="K466" t="s">
        <v>0</v>
      </c>
      <c r="L466" t="s">
        <v>0</v>
      </c>
      <c r="M466" t="s">
        <v>0</v>
      </c>
      <c r="N466" t="s">
        <v>0</v>
      </c>
      <c r="O466" t="s">
        <v>0</v>
      </c>
    </row>
    <row r="467" spans="1:37" x14ac:dyDescent="0.35">
      <c r="A467" t="s">
        <v>0</v>
      </c>
      <c r="B467" t="s">
        <v>0</v>
      </c>
      <c r="C467" t="s">
        <v>0</v>
      </c>
      <c r="D467" t="s">
        <v>0</v>
      </c>
      <c r="E467" t="s">
        <v>0</v>
      </c>
      <c r="F467" t="s">
        <v>0</v>
      </c>
      <c r="G467" t="s">
        <v>0</v>
      </c>
      <c r="H467" t="s">
        <v>0</v>
      </c>
      <c r="I467" t="s">
        <v>0</v>
      </c>
      <c r="J467" t="s">
        <v>0</v>
      </c>
      <c r="K467" t="s">
        <v>0</v>
      </c>
      <c r="L467" t="s">
        <v>0</v>
      </c>
      <c r="M467" t="s">
        <v>0</v>
      </c>
      <c r="N467" t="s">
        <v>0</v>
      </c>
      <c r="O467" t="s">
        <v>0</v>
      </c>
    </row>
    <row r="468" spans="1:37" x14ac:dyDescent="0.35">
      <c r="A468" t="s">
        <v>0</v>
      </c>
      <c r="B468" t="s">
        <v>0</v>
      </c>
      <c r="C468" t="s">
        <v>0</v>
      </c>
      <c r="D468" t="s">
        <v>0</v>
      </c>
      <c r="E468" t="s">
        <v>0</v>
      </c>
      <c r="F468" t="s">
        <v>0</v>
      </c>
      <c r="G468" t="s">
        <v>0</v>
      </c>
      <c r="H468" t="s">
        <v>0</v>
      </c>
      <c r="I468" t="s">
        <v>0</v>
      </c>
      <c r="J468" t="s">
        <v>0</v>
      </c>
      <c r="K468" t="s">
        <v>0</v>
      </c>
      <c r="L468" t="s">
        <v>0</v>
      </c>
      <c r="M468" t="s">
        <v>0</v>
      </c>
      <c r="N468" t="s">
        <v>0</v>
      </c>
      <c r="O468" t="s">
        <v>0</v>
      </c>
    </row>
    <row r="469" spans="1:37" x14ac:dyDescent="0.35">
      <c r="A469" t="s">
        <v>0</v>
      </c>
      <c r="B469" t="s">
        <v>0</v>
      </c>
      <c r="C469" t="s">
        <v>0</v>
      </c>
      <c r="D469" t="s">
        <v>0</v>
      </c>
      <c r="E469" t="s">
        <v>0</v>
      </c>
      <c r="F469" t="s">
        <v>0</v>
      </c>
      <c r="G469" t="s">
        <v>0</v>
      </c>
      <c r="H469" t="s">
        <v>0</v>
      </c>
      <c r="I469" t="s">
        <v>0</v>
      </c>
      <c r="J469" t="s">
        <v>0</v>
      </c>
      <c r="K469" t="s">
        <v>0</v>
      </c>
      <c r="L469" t="s">
        <v>0</v>
      </c>
      <c r="M469" t="s">
        <v>0</v>
      </c>
      <c r="N469" t="s">
        <v>0</v>
      </c>
      <c r="O469" t="s">
        <v>0</v>
      </c>
    </row>
    <row r="470" spans="1:37" x14ac:dyDescent="0.35">
      <c r="A470" s="339" t="s">
        <v>243</v>
      </c>
      <c r="B470" s="339" t="s">
        <v>2</v>
      </c>
      <c r="C470" s="339" t="s">
        <v>3</v>
      </c>
      <c r="D470" t="s">
        <v>4</v>
      </c>
      <c r="E470" t="s">
        <v>5</v>
      </c>
      <c r="F470" t="s">
        <v>6</v>
      </c>
      <c r="G470" t="s">
        <v>7</v>
      </c>
      <c r="H470" t="s">
        <v>8</v>
      </c>
      <c r="I470" t="s">
        <v>9</v>
      </c>
      <c r="J470" t="s">
        <v>10</v>
      </c>
      <c r="K470" t="s">
        <v>11</v>
      </c>
      <c r="L470" t="s">
        <v>12</v>
      </c>
      <c r="M470" t="s">
        <v>13</v>
      </c>
      <c r="N470" t="s">
        <v>14</v>
      </c>
      <c r="O470" t="s">
        <v>15</v>
      </c>
    </row>
    <row r="471" spans="1:37" x14ac:dyDescent="0.35">
      <c r="A471" s="339" t="s">
        <v>0</v>
      </c>
      <c r="B471" s="339" t="s">
        <v>0</v>
      </c>
      <c r="C471" s="339" t="s">
        <v>17</v>
      </c>
      <c r="D471" t="s">
        <v>739</v>
      </c>
      <c r="E471" t="s">
        <v>740</v>
      </c>
      <c r="F471" t="s">
        <v>741</v>
      </c>
      <c r="G471" t="s">
        <v>742</v>
      </c>
      <c r="H471" t="s">
        <v>743</v>
      </c>
      <c r="I471" t="s">
        <v>744</v>
      </c>
      <c r="J471" t="s">
        <v>745</v>
      </c>
      <c r="K471" t="s">
        <v>746</v>
      </c>
      <c r="L471" t="s">
        <v>747</v>
      </c>
      <c r="M471" t="s">
        <v>748</v>
      </c>
      <c r="N471" t="s">
        <v>749</v>
      </c>
      <c r="O471" t="s">
        <v>750</v>
      </c>
    </row>
    <row r="472" spans="1:37" x14ac:dyDescent="0.35">
      <c r="A472" s="339" t="s">
        <v>751</v>
      </c>
      <c r="B472" s="339" t="s">
        <v>31</v>
      </c>
      <c r="C472" s="340">
        <v>239</v>
      </c>
      <c r="D472" s="1">
        <v>1</v>
      </c>
      <c r="E472" s="1">
        <v>2</v>
      </c>
      <c r="F472" s="1">
        <v>6</v>
      </c>
      <c r="G472" s="1">
        <v>3</v>
      </c>
      <c r="H472" s="1">
        <v>-251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AC472" s="238"/>
      <c r="AD472" s="238"/>
      <c r="AE472" s="227"/>
      <c r="AG472" s="227"/>
      <c r="AH472" s="238"/>
      <c r="AK472" s="227"/>
    </row>
    <row r="473" spans="1:37" x14ac:dyDescent="0.35">
      <c r="A473" s="339" t="s">
        <v>0</v>
      </c>
      <c r="B473" s="339" t="s">
        <v>0</v>
      </c>
      <c r="C473" s="340">
        <v>239</v>
      </c>
      <c r="D473" s="2">
        <v>240</v>
      </c>
      <c r="E473" s="2">
        <v>242</v>
      </c>
      <c r="F473" s="2">
        <v>248</v>
      </c>
      <c r="G473" s="2">
        <v>251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</row>
    <row r="474" spans="1:37" x14ac:dyDescent="0.35">
      <c r="A474" s="339" t="s">
        <v>752</v>
      </c>
      <c r="B474" s="339" t="s">
        <v>33</v>
      </c>
      <c r="C474" s="340">
        <v>860</v>
      </c>
      <c r="D474" s="1">
        <v>10</v>
      </c>
      <c r="E474" s="1">
        <v>1</v>
      </c>
      <c r="F474" s="1">
        <v>11</v>
      </c>
      <c r="G474" s="1">
        <v>8</v>
      </c>
      <c r="H474" s="1">
        <v>9</v>
      </c>
      <c r="I474" s="1">
        <v>2</v>
      </c>
      <c r="J474" s="1">
        <v>15</v>
      </c>
      <c r="K474" s="1">
        <v>4</v>
      </c>
      <c r="L474" s="1">
        <v>27</v>
      </c>
      <c r="M474" s="1">
        <v>244</v>
      </c>
      <c r="N474" s="1">
        <v>36</v>
      </c>
      <c r="O474" s="1">
        <v>21</v>
      </c>
    </row>
    <row r="475" spans="1:37" x14ac:dyDescent="0.35">
      <c r="A475" s="339" t="s">
        <v>0</v>
      </c>
      <c r="B475" s="339" t="s">
        <v>0</v>
      </c>
      <c r="C475" s="340">
        <v>860</v>
      </c>
      <c r="D475" s="2">
        <v>870</v>
      </c>
      <c r="E475" s="2">
        <v>871</v>
      </c>
      <c r="F475" s="2">
        <v>882</v>
      </c>
      <c r="G475" s="2">
        <v>890</v>
      </c>
      <c r="H475" s="2">
        <v>899</v>
      </c>
      <c r="I475" s="2">
        <v>901</v>
      </c>
      <c r="J475" s="2">
        <v>916</v>
      </c>
      <c r="K475" s="2">
        <v>920</v>
      </c>
      <c r="L475" s="2">
        <v>947</v>
      </c>
      <c r="M475" s="2">
        <v>1191</v>
      </c>
      <c r="N475" s="2">
        <v>1227</v>
      </c>
      <c r="O475" s="2">
        <v>1248</v>
      </c>
    </row>
    <row r="476" spans="1:37" x14ac:dyDescent="0.35">
      <c r="A476" s="339" t="s">
        <v>753</v>
      </c>
      <c r="B476" s="339" t="s">
        <v>33</v>
      </c>
      <c r="C476" s="340">
        <v>306</v>
      </c>
      <c r="D476" s="1">
        <v>2</v>
      </c>
      <c r="E476" s="1">
        <v>0</v>
      </c>
      <c r="F476" s="1">
        <v>6</v>
      </c>
      <c r="G476" s="1">
        <v>2</v>
      </c>
      <c r="H476" s="1">
        <v>11</v>
      </c>
      <c r="I476" s="1">
        <v>47</v>
      </c>
      <c r="J476" s="1">
        <v>6</v>
      </c>
      <c r="K476" s="1">
        <v>-380</v>
      </c>
      <c r="L476" s="1">
        <v>0</v>
      </c>
      <c r="M476" s="1">
        <v>0</v>
      </c>
      <c r="N476" s="1">
        <v>0</v>
      </c>
      <c r="O476" s="1">
        <v>0</v>
      </c>
    </row>
    <row r="477" spans="1:37" x14ac:dyDescent="0.35">
      <c r="A477" s="339" t="s">
        <v>0</v>
      </c>
      <c r="B477" s="339" t="s">
        <v>0</v>
      </c>
      <c r="C477" s="340">
        <v>306</v>
      </c>
      <c r="D477" s="2">
        <v>308</v>
      </c>
      <c r="E477" s="2">
        <v>308</v>
      </c>
      <c r="F477" s="2">
        <v>314</v>
      </c>
      <c r="G477" s="2">
        <v>316</v>
      </c>
      <c r="H477" s="2">
        <v>327</v>
      </c>
      <c r="I477" s="2">
        <v>374</v>
      </c>
      <c r="J477" s="2">
        <v>380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</row>
    <row r="478" spans="1:37" x14ac:dyDescent="0.35">
      <c r="A478" s="339" t="s">
        <v>2927</v>
      </c>
      <c r="B478" s="339" t="s">
        <v>31</v>
      </c>
      <c r="C478" s="340">
        <v>312</v>
      </c>
      <c r="D478" s="1">
        <v>2</v>
      </c>
      <c r="E478" s="1">
        <v>1</v>
      </c>
      <c r="F478" s="1">
        <v>11</v>
      </c>
      <c r="G478" s="1">
        <v>12</v>
      </c>
      <c r="H478" s="1">
        <v>68</v>
      </c>
      <c r="I478" s="1">
        <v>7</v>
      </c>
      <c r="J478" s="1">
        <v>27</v>
      </c>
      <c r="K478" s="1">
        <v>12</v>
      </c>
      <c r="L478" s="1">
        <v>-452</v>
      </c>
      <c r="M478" s="1">
        <v>0</v>
      </c>
      <c r="N478" s="1">
        <v>0</v>
      </c>
      <c r="O478" s="1">
        <v>0</v>
      </c>
    </row>
    <row r="479" spans="1:37" x14ac:dyDescent="0.35">
      <c r="A479" s="339" t="s">
        <v>0</v>
      </c>
      <c r="B479" s="339" t="s">
        <v>0</v>
      </c>
      <c r="C479" s="340">
        <v>312</v>
      </c>
      <c r="D479" s="2">
        <v>314</v>
      </c>
      <c r="E479" s="2">
        <v>315</v>
      </c>
      <c r="F479" s="2">
        <v>326</v>
      </c>
      <c r="G479" s="2">
        <v>338</v>
      </c>
      <c r="H479" s="2">
        <v>406</v>
      </c>
      <c r="I479" s="2">
        <v>413</v>
      </c>
      <c r="J479" s="2">
        <v>440</v>
      </c>
      <c r="K479" s="2">
        <v>452</v>
      </c>
      <c r="L479" s="2">
        <v>0</v>
      </c>
      <c r="M479" s="2">
        <v>0</v>
      </c>
      <c r="N479" s="2">
        <v>0</v>
      </c>
      <c r="O479" s="2">
        <v>0</v>
      </c>
    </row>
    <row r="480" spans="1:37" x14ac:dyDescent="0.35">
      <c r="A480" s="339" t="s">
        <v>2912</v>
      </c>
      <c r="B480" s="339" t="s">
        <v>33</v>
      </c>
      <c r="C480" s="340">
        <v>34</v>
      </c>
      <c r="D480" s="1">
        <v>0</v>
      </c>
      <c r="E480" s="1">
        <v>-34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</row>
    <row r="481" spans="1:15" x14ac:dyDescent="0.35">
      <c r="A481" s="339" t="s">
        <v>0</v>
      </c>
      <c r="B481" s="339" t="s">
        <v>0</v>
      </c>
      <c r="C481" s="340">
        <v>34</v>
      </c>
      <c r="D481" s="2">
        <v>34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</row>
    <row r="482" spans="1:15" x14ac:dyDescent="0.35">
      <c r="A482" s="339" t="s">
        <v>754</v>
      </c>
      <c r="B482" s="339" t="s">
        <v>31</v>
      </c>
      <c r="C482" s="340">
        <v>903</v>
      </c>
      <c r="D482" s="1">
        <v>60</v>
      </c>
      <c r="E482" s="1">
        <v>1</v>
      </c>
      <c r="F482" s="1">
        <v>14</v>
      </c>
      <c r="G482" s="1">
        <v>28</v>
      </c>
      <c r="H482" s="1">
        <v>5</v>
      </c>
      <c r="I482" s="1">
        <v>8</v>
      </c>
      <c r="J482" s="1">
        <v>63</v>
      </c>
      <c r="K482" s="1">
        <v>31</v>
      </c>
      <c r="L482" s="1">
        <v>54</v>
      </c>
      <c r="M482" s="1">
        <v>68</v>
      </c>
      <c r="N482" s="1">
        <v>355</v>
      </c>
      <c r="O482" s="1">
        <v>-205</v>
      </c>
    </row>
    <row r="483" spans="1:15" x14ac:dyDescent="0.35">
      <c r="A483" s="339" t="s">
        <v>0</v>
      </c>
      <c r="B483" s="339" t="s">
        <v>0</v>
      </c>
      <c r="C483" s="340">
        <v>903</v>
      </c>
      <c r="D483" s="2">
        <v>963</v>
      </c>
      <c r="E483" s="2">
        <v>964</v>
      </c>
      <c r="F483" s="2">
        <v>978</v>
      </c>
      <c r="G483" s="2">
        <v>1006</v>
      </c>
      <c r="H483" s="2">
        <v>1011</v>
      </c>
      <c r="I483" s="2">
        <v>1019</v>
      </c>
      <c r="J483" s="2">
        <v>1082</v>
      </c>
      <c r="K483" s="2">
        <v>1113</v>
      </c>
      <c r="L483" s="2">
        <v>1167</v>
      </c>
      <c r="M483" s="2">
        <v>1235</v>
      </c>
      <c r="N483" s="2">
        <v>1590</v>
      </c>
      <c r="O483" s="2">
        <v>1385</v>
      </c>
    </row>
    <row r="484" spans="1:15" x14ac:dyDescent="0.35">
      <c r="A484" s="339" t="s">
        <v>755</v>
      </c>
      <c r="B484" s="339" t="s">
        <v>31</v>
      </c>
      <c r="C484" s="340">
        <v>591</v>
      </c>
      <c r="D484" s="1">
        <v>15</v>
      </c>
      <c r="E484" s="1">
        <v>1</v>
      </c>
      <c r="F484" s="1">
        <v>16</v>
      </c>
      <c r="G484" s="1">
        <v>21</v>
      </c>
      <c r="H484" s="1">
        <v>11</v>
      </c>
      <c r="I484" s="1">
        <v>16</v>
      </c>
      <c r="J484" s="1">
        <v>24</v>
      </c>
      <c r="K484" s="1">
        <v>21</v>
      </c>
      <c r="L484" s="1">
        <v>29</v>
      </c>
      <c r="M484" s="1">
        <v>8</v>
      </c>
      <c r="N484" s="1">
        <v>-753</v>
      </c>
      <c r="O484" s="1">
        <v>0</v>
      </c>
    </row>
    <row r="485" spans="1:15" x14ac:dyDescent="0.35">
      <c r="A485" s="339" t="s">
        <v>0</v>
      </c>
      <c r="B485" s="339" t="s">
        <v>0</v>
      </c>
      <c r="C485" s="340">
        <v>591</v>
      </c>
      <c r="D485" s="2">
        <v>606</v>
      </c>
      <c r="E485" s="2">
        <v>607</v>
      </c>
      <c r="F485" s="2">
        <v>623</v>
      </c>
      <c r="G485" s="2">
        <v>644</v>
      </c>
      <c r="H485" s="2">
        <v>655</v>
      </c>
      <c r="I485" s="2">
        <v>671</v>
      </c>
      <c r="J485" s="2">
        <v>695</v>
      </c>
      <c r="K485" s="2">
        <v>716</v>
      </c>
      <c r="L485" s="2">
        <v>745</v>
      </c>
      <c r="M485" s="2">
        <v>753</v>
      </c>
      <c r="N485" s="2">
        <v>0</v>
      </c>
      <c r="O485" s="2">
        <v>0</v>
      </c>
    </row>
    <row r="486" spans="1:15" x14ac:dyDescent="0.35">
      <c r="A486" s="339" t="s">
        <v>756</v>
      </c>
      <c r="B486" s="339" t="s">
        <v>31</v>
      </c>
      <c r="C486" s="340">
        <v>457</v>
      </c>
      <c r="D486" s="1">
        <v>5</v>
      </c>
      <c r="E486" s="1">
        <v>0</v>
      </c>
      <c r="F486" s="1">
        <v>12</v>
      </c>
      <c r="G486" s="1">
        <v>12</v>
      </c>
      <c r="H486" s="1">
        <v>2</v>
      </c>
      <c r="I486" s="1">
        <v>127</v>
      </c>
      <c r="J486" s="1">
        <v>13</v>
      </c>
      <c r="K486" s="1">
        <v>241</v>
      </c>
      <c r="L486" s="1">
        <v>36</v>
      </c>
      <c r="M486" s="1">
        <v>13</v>
      </c>
      <c r="N486" s="1">
        <v>141</v>
      </c>
      <c r="O486" s="1">
        <v>151</v>
      </c>
    </row>
    <row r="487" spans="1:15" x14ac:dyDescent="0.35">
      <c r="A487" s="339" t="s">
        <v>0</v>
      </c>
      <c r="B487" s="339" t="s">
        <v>0</v>
      </c>
      <c r="C487" s="340">
        <v>457</v>
      </c>
      <c r="D487" s="2">
        <v>462</v>
      </c>
      <c r="E487" s="2">
        <v>462</v>
      </c>
      <c r="F487" s="2">
        <v>474</v>
      </c>
      <c r="G487" s="2">
        <v>486</v>
      </c>
      <c r="H487" s="2">
        <v>488</v>
      </c>
      <c r="I487" s="2">
        <v>615</v>
      </c>
      <c r="J487" s="2">
        <v>628</v>
      </c>
      <c r="K487" s="2">
        <v>869</v>
      </c>
      <c r="L487" s="2">
        <v>905</v>
      </c>
      <c r="M487" s="2">
        <v>918</v>
      </c>
      <c r="N487" s="2">
        <v>1059</v>
      </c>
      <c r="O487" s="2">
        <v>1210</v>
      </c>
    </row>
    <row r="488" spans="1:15" x14ac:dyDescent="0.35">
      <c r="A488" s="339" t="s">
        <v>2916</v>
      </c>
      <c r="B488" s="339" t="s">
        <v>33</v>
      </c>
      <c r="C488" s="340">
        <v>684</v>
      </c>
      <c r="D488" s="1">
        <v>2</v>
      </c>
      <c r="E488" s="1">
        <v>18</v>
      </c>
      <c r="F488" s="1">
        <v>12</v>
      </c>
      <c r="G488" s="1">
        <v>22</v>
      </c>
      <c r="H488" s="1">
        <v>48</v>
      </c>
      <c r="I488" s="1">
        <v>13</v>
      </c>
      <c r="J488" s="1">
        <v>63</v>
      </c>
      <c r="K488" s="1">
        <v>10</v>
      </c>
      <c r="L488" s="1">
        <v>108</v>
      </c>
      <c r="M488" s="1">
        <v>13</v>
      </c>
      <c r="N488" s="1">
        <v>78</v>
      </c>
      <c r="O488" s="1">
        <v>33</v>
      </c>
    </row>
    <row r="489" spans="1:15" x14ac:dyDescent="0.35">
      <c r="A489" s="339" t="s">
        <v>0</v>
      </c>
      <c r="B489" s="339" t="s">
        <v>0</v>
      </c>
      <c r="C489" s="340">
        <v>684</v>
      </c>
      <c r="D489" s="2">
        <v>686</v>
      </c>
      <c r="E489" s="2">
        <v>704</v>
      </c>
      <c r="F489" s="2">
        <v>716</v>
      </c>
      <c r="G489" s="2">
        <v>738</v>
      </c>
      <c r="H489" s="2">
        <v>786</v>
      </c>
      <c r="I489" s="2">
        <v>799</v>
      </c>
      <c r="J489" s="2">
        <v>862</v>
      </c>
      <c r="K489" s="2">
        <v>872</v>
      </c>
      <c r="L489" s="2">
        <v>980</v>
      </c>
      <c r="M489" s="2">
        <v>993</v>
      </c>
      <c r="N489" s="2">
        <v>1071</v>
      </c>
      <c r="O489" s="2">
        <v>1104</v>
      </c>
    </row>
    <row r="490" spans="1:15" x14ac:dyDescent="0.35">
      <c r="A490" s="339" t="s">
        <v>2917</v>
      </c>
      <c r="B490" s="339" t="s">
        <v>31</v>
      </c>
      <c r="C490" s="340">
        <v>271</v>
      </c>
      <c r="D490" s="1">
        <v>3</v>
      </c>
      <c r="E490" s="1">
        <v>5</v>
      </c>
      <c r="F490" s="1">
        <v>7</v>
      </c>
      <c r="G490" s="1">
        <v>19</v>
      </c>
      <c r="H490" s="1">
        <v>35</v>
      </c>
      <c r="I490" s="1">
        <v>4</v>
      </c>
      <c r="J490" s="1">
        <v>-344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x14ac:dyDescent="0.35">
      <c r="A491" s="339" t="s">
        <v>0</v>
      </c>
      <c r="B491" s="339" t="s">
        <v>0</v>
      </c>
      <c r="C491" s="340">
        <v>271</v>
      </c>
      <c r="D491" s="2">
        <v>274</v>
      </c>
      <c r="E491" s="2">
        <v>279</v>
      </c>
      <c r="F491" s="2">
        <v>286</v>
      </c>
      <c r="G491" s="2">
        <v>305</v>
      </c>
      <c r="H491" s="2">
        <v>340</v>
      </c>
      <c r="I491" s="2">
        <v>344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x14ac:dyDescent="0.35">
      <c r="A492" s="339" t="s">
        <v>2881</v>
      </c>
      <c r="B492" s="339" t="s">
        <v>33</v>
      </c>
      <c r="C492" s="340">
        <v>1017</v>
      </c>
      <c r="D492" s="1">
        <v>71</v>
      </c>
      <c r="E492" s="1">
        <v>2</v>
      </c>
      <c r="F492" s="1">
        <v>33</v>
      </c>
      <c r="G492" s="1">
        <v>48</v>
      </c>
      <c r="H492" s="1">
        <v>10</v>
      </c>
      <c r="I492" s="1">
        <v>24</v>
      </c>
      <c r="J492" s="1">
        <v>56</v>
      </c>
      <c r="K492" s="1">
        <v>24</v>
      </c>
      <c r="L492" s="1">
        <v>38</v>
      </c>
      <c r="M492" s="1">
        <v>118</v>
      </c>
      <c r="N492" s="1">
        <v>0</v>
      </c>
      <c r="O492" s="1">
        <v>0</v>
      </c>
    </row>
    <row r="493" spans="1:15" x14ac:dyDescent="0.35">
      <c r="A493" s="339" t="s">
        <v>0</v>
      </c>
      <c r="B493" s="339" t="s">
        <v>0</v>
      </c>
      <c r="C493" s="340">
        <v>1017</v>
      </c>
      <c r="D493" s="2">
        <v>1088</v>
      </c>
      <c r="E493" s="2">
        <v>1090</v>
      </c>
      <c r="F493" s="2">
        <v>1123</v>
      </c>
      <c r="G493" s="2">
        <v>1171</v>
      </c>
      <c r="H493" s="2">
        <v>1181</v>
      </c>
      <c r="I493" s="2">
        <v>1205</v>
      </c>
      <c r="J493" s="2">
        <v>1261</v>
      </c>
      <c r="K493" s="2">
        <v>1285</v>
      </c>
      <c r="L493" s="2">
        <v>1323</v>
      </c>
      <c r="M493" s="2">
        <v>1441</v>
      </c>
      <c r="N493" s="2">
        <v>1441</v>
      </c>
      <c r="O493" s="2">
        <v>1441</v>
      </c>
    </row>
    <row r="494" spans="1:15" x14ac:dyDescent="0.35">
      <c r="A494" s="339" t="s">
        <v>757</v>
      </c>
      <c r="B494" s="339" t="s">
        <v>33</v>
      </c>
      <c r="C494" s="340">
        <v>412</v>
      </c>
      <c r="D494" s="1">
        <v>22</v>
      </c>
      <c r="E494" s="1">
        <v>0</v>
      </c>
      <c r="F494" s="1">
        <v>17</v>
      </c>
      <c r="G494" s="1">
        <v>20</v>
      </c>
      <c r="H494" s="1">
        <v>0</v>
      </c>
      <c r="I494" s="1">
        <v>4</v>
      </c>
      <c r="J494" s="1">
        <v>30</v>
      </c>
      <c r="K494" s="1">
        <v>6</v>
      </c>
      <c r="L494" s="1">
        <v>21</v>
      </c>
      <c r="M494" s="1">
        <v>-532</v>
      </c>
      <c r="N494" s="1">
        <v>0</v>
      </c>
      <c r="O494" s="1">
        <v>0</v>
      </c>
    </row>
    <row r="495" spans="1:15" x14ac:dyDescent="0.35">
      <c r="A495" s="339" t="s">
        <v>0</v>
      </c>
      <c r="B495" s="339" t="s">
        <v>0</v>
      </c>
      <c r="C495" s="340">
        <v>412</v>
      </c>
      <c r="D495" s="2">
        <v>434</v>
      </c>
      <c r="E495" s="2">
        <v>434</v>
      </c>
      <c r="F495" s="2">
        <v>451</v>
      </c>
      <c r="G495" s="2">
        <v>471</v>
      </c>
      <c r="H495" s="2">
        <v>471</v>
      </c>
      <c r="I495" s="2">
        <v>475</v>
      </c>
      <c r="J495" s="2">
        <v>505</v>
      </c>
      <c r="K495" s="2">
        <v>511</v>
      </c>
      <c r="L495" s="2">
        <v>532</v>
      </c>
      <c r="M495" s="2">
        <v>0</v>
      </c>
      <c r="N495" s="2">
        <v>0</v>
      </c>
      <c r="O495" s="2">
        <v>0</v>
      </c>
    </row>
    <row r="496" spans="1:15" x14ac:dyDescent="0.35">
      <c r="A496" s="339" t="s">
        <v>2918</v>
      </c>
      <c r="B496" s="339" t="s">
        <v>31</v>
      </c>
      <c r="C496" s="340">
        <v>193</v>
      </c>
      <c r="D496" s="1">
        <v>9</v>
      </c>
      <c r="E496" s="1">
        <v>1</v>
      </c>
      <c r="F496" s="1">
        <v>26</v>
      </c>
      <c r="G496" s="1">
        <v>-229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37" x14ac:dyDescent="0.35">
      <c r="A497" s="339" t="s">
        <v>0</v>
      </c>
      <c r="B497" s="339" t="s">
        <v>0</v>
      </c>
      <c r="C497" s="340">
        <v>193</v>
      </c>
      <c r="D497" s="2">
        <v>202</v>
      </c>
      <c r="E497" s="2">
        <v>203</v>
      </c>
      <c r="F497" s="2">
        <v>229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</row>
    <row r="498" spans="1:37" x14ac:dyDescent="0.35">
      <c r="A498" s="339" t="s">
        <v>2919</v>
      </c>
      <c r="B498" s="339" t="s">
        <v>33</v>
      </c>
      <c r="C498" s="340">
        <v>197</v>
      </c>
      <c r="D498" s="1">
        <v>4</v>
      </c>
      <c r="E498" s="1">
        <v>0</v>
      </c>
      <c r="F498" s="1">
        <v>-201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</row>
    <row r="499" spans="1:37" x14ac:dyDescent="0.35">
      <c r="A499" s="339" t="s">
        <v>0</v>
      </c>
      <c r="B499" s="339" t="s">
        <v>0</v>
      </c>
      <c r="C499" s="340">
        <v>197</v>
      </c>
      <c r="D499" s="2">
        <v>201</v>
      </c>
      <c r="E499" s="2">
        <v>201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</row>
    <row r="500" spans="1:37" x14ac:dyDescent="0.35">
      <c r="A500" s="339" t="s">
        <v>2868</v>
      </c>
      <c r="B500" s="339" t="s">
        <v>33</v>
      </c>
      <c r="C500" s="340">
        <v>1594</v>
      </c>
      <c r="D500" s="1">
        <v>-209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</row>
    <row r="501" spans="1:37" x14ac:dyDescent="0.35">
      <c r="A501" s="339" t="s">
        <v>0</v>
      </c>
      <c r="B501" s="339" t="s">
        <v>0</v>
      </c>
      <c r="C501" s="340">
        <v>1594</v>
      </c>
      <c r="D501" s="2">
        <v>1385</v>
      </c>
      <c r="E501" s="2">
        <v>1385</v>
      </c>
      <c r="F501" s="2">
        <v>1385</v>
      </c>
      <c r="G501" s="2">
        <v>1385</v>
      </c>
      <c r="H501" s="2">
        <v>1385</v>
      </c>
      <c r="I501" s="2">
        <v>1385</v>
      </c>
      <c r="J501" s="2">
        <v>1385</v>
      </c>
      <c r="K501" s="2">
        <v>1385</v>
      </c>
      <c r="L501" s="2">
        <v>1385</v>
      </c>
      <c r="M501" s="2">
        <v>1385</v>
      </c>
      <c r="N501" s="2">
        <v>1385</v>
      </c>
      <c r="O501" s="2">
        <v>1385</v>
      </c>
    </row>
    <row r="502" spans="1:37" x14ac:dyDescent="0.35">
      <c r="A502" s="339" t="s">
        <v>758</v>
      </c>
      <c r="B502" s="339" t="s">
        <v>33</v>
      </c>
      <c r="C502" s="340">
        <v>237</v>
      </c>
      <c r="D502" s="1">
        <v>3</v>
      </c>
      <c r="E502" s="1">
        <v>0</v>
      </c>
      <c r="F502" s="1">
        <v>8</v>
      </c>
      <c r="G502" s="1">
        <v>15</v>
      </c>
      <c r="H502" s="1">
        <v>0</v>
      </c>
      <c r="I502" s="1">
        <v>-263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37" x14ac:dyDescent="0.35">
      <c r="A503" s="339" t="s">
        <v>0</v>
      </c>
      <c r="B503" s="339" t="s">
        <v>0</v>
      </c>
      <c r="C503" s="340">
        <v>237</v>
      </c>
      <c r="D503" s="2">
        <v>240</v>
      </c>
      <c r="E503" s="2">
        <v>240</v>
      </c>
      <c r="F503" s="2">
        <v>248</v>
      </c>
      <c r="G503" s="2">
        <v>263</v>
      </c>
      <c r="H503" s="2">
        <v>263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</row>
    <row r="504" spans="1:37" x14ac:dyDescent="0.35">
      <c r="A504" s="339" t="s">
        <v>47</v>
      </c>
      <c r="B504" s="339" t="s">
        <v>0</v>
      </c>
      <c r="C504" s="341">
        <v>0</v>
      </c>
      <c r="D504" s="1">
        <f>(D472+D474+D476+D478+D480+D482+D484+D486+D488+D490+D492+D494+D496+D498+D500+D502)*(-1)</f>
        <v>0</v>
      </c>
      <c r="E504" s="1">
        <f t="shared" ref="E504:O504" si="10">(E472+E474+E476+E478+E480+E482+E484+E486+E488+E490+E492+E494+E496+E498+E500+E502)*(-1)</f>
        <v>2</v>
      </c>
      <c r="F504" s="1">
        <f t="shared" si="10"/>
        <v>22</v>
      </c>
      <c r="G504" s="1">
        <f t="shared" si="10"/>
        <v>19</v>
      </c>
      <c r="H504" s="1">
        <f t="shared" si="10"/>
        <v>52</v>
      </c>
      <c r="I504" s="1">
        <f t="shared" si="10"/>
        <v>11</v>
      </c>
      <c r="J504" s="1">
        <f t="shared" si="10"/>
        <v>47</v>
      </c>
      <c r="K504" s="1">
        <f t="shared" si="10"/>
        <v>31</v>
      </c>
      <c r="L504" s="1">
        <f t="shared" si="10"/>
        <v>139</v>
      </c>
      <c r="M504" s="1">
        <f t="shared" si="10"/>
        <v>68</v>
      </c>
      <c r="N504" s="1">
        <f t="shared" si="10"/>
        <v>143</v>
      </c>
      <c r="O504" s="1">
        <f t="shared" si="10"/>
        <v>0</v>
      </c>
    </row>
    <row r="505" spans="1:37" x14ac:dyDescent="0.35">
      <c r="A505" s="339" t="s">
        <v>0</v>
      </c>
      <c r="B505" s="339" t="s">
        <v>0</v>
      </c>
      <c r="C505" s="340">
        <v>0</v>
      </c>
      <c r="D505" s="2">
        <v>0</v>
      </c>
      <c r="E505" s="2">
        <v>2</v>
      </c>
      <c r="F505" s="2">
        <v>24</v>
      </c>
      <c r="G505" s="2">
        <v>43</v>
      </c>
      <c r="H505" s="2">
        <v>95</v>
      </c>
      <c r="I505" s="2">
        <v>106</v>
      </c>
      <c r="J505" s="2">
        <v>153</v>
      </c>
      <c r="K505" s="2">
        <v>184</v>
      </c>
      <c r="L505" s="2">
        <v>323</v>
      </c>
      <c r="M505" s="2">
        <v>391</v>
      </c>
      <c r="N505" s="2">
        <v>534</v>
      </c>
      <c r="O505" s="2">
        <v>534</v>
      </c>
    </row>
    <row r="506" spans="1:37" x14ac:dyDescent="0.35">
      <c r="A506" t="s">
        <v>48</v>
      </c>
      <c r="B506" t="s">
        <v>0</v>
      </c>
      <c r="C506" s="2">
        <v>8307</v>
      </c>
      <c r="D506" s="2">
        <v>8307</v>
      </c>
      <c r="E506" s="2">
        <v>8307</v>
      </c>
      <c r="F506" s="2">
        <v>8307</v>
      </c>
      <c r="G506" s="2">
        <v>8307</v>
      </c>
      <c r="H506" s="2">
        <v>8307</v>
      </c>
      <c r="I506" s="2">
        <v>8307</v>
      </c>
      <c r="J506" s="2">
        <v>8307</v>
      </c>
      <c r="K506" s="2">
        <v>8307</v>
      </c>
      <c r="L506" s="2">
        <v>8307</v>
      </c>
      <c r="M506" s="2">
        <v>8307</v>
      </c>
      <c r="N506" s="2">
        <v>8307</v>
      </c>
      <c r="O506" s="2">
        <v>8307</v>
      </c>
    </row>
    <row r="510" spans="1:37" x14ac:dyDescent="0.35">
      <c r="B510" t="s">
        <v>2596</v>
      </c>
    </row>
    <row r="511" spans="1:37" x14ac:dyDescent="0.35">
      <c r="A511" t="s">
        <v>2535</v>
      </c>
      <c r="B511" s="2">
        <f>C10+C28+C65+C110+C128+C161+C187+C212+C218+C247+C292+C294+C335+C341+C363+C396+C455+C474</f>
        <v>18269</v>
      </c>
      <c r="AC511" s="238"/>
      <c r="AD511" s="238"/>
      <c r="AE511" s="227"/>
      <c r="AF511" s="238"/>
      <c r="AG511" s="227"/>
      <c r="AH511" s="238"/>
      <c r="AI511" s="238"/>
      <c r="AJ511" s="238"/>
      <c r="AK511" s="227"/>
    </row>
    <row r="512" spans="1:37" x14ac:dyDescent="0.35">
      <c r="A512" t="s">
        <v>2534</v>
      </c>
      <c r="B512" s="2">
        <f>C20+C30+C67+C118+C175+C181+C228+C253+C273+C306+C314+C351+C388+C392+C427+C494</f>
        <v>21656</v>
      </c>
    </row>
    <row r="513" spans="1:30" x14ac:dyDescent="0.35">
      <c r="A513" t="s">
        <v>2536</v>
      </c>
      <c r="B513" s="2">
        <f>C32+C36+C38+C42+C69+C79+C108+C114+C120+C151+C155+C163+C189+C220+C226+C259+C261+C271+C296+C312+C337+C347+C371+C402+C429+C443+C447+C476+C486+C502</f>
        <v>20612</v>
      </c>
    </row>
    <row r="514" spans="1:30" x14ac:dyDescent="0.35">
      <c r="A514" t="s">
        <v>2727</v>
      </c>
      <c r="B514" s="2">
        <f>C34+C61+C122+C153+C165+C214+C255+C290+C359+C398+C451+C492</f>
        <v>11265</v>
      </c>
      <c r="AC514" s="238"/>
      <c r="AD514" s="238"/>
    </row>
    <row r="515" spans="1:30" x14ac:dyDescent="0.35">
      <c r="A515" t="s">
        <v>2574</v>
      </c>
      <c r="B515" s="2">
        <f>C40+C73+C106+C171+C230+C267+C304+C343+C361+C394+C435+C482</f>
        <v>12866</v>
      </c>
    </row>
    <row r="516" spans="1:30" x14ac:dyDescent="0.35">
      <c r="A516" t="s">
        <v>2573</v>
      </c>
      <c r="B516" s="2">
        <f>C12+C59+C112+C159+C210+C257+C310+C349+C390+C425+C500</f>
        <v>14354</v>
      </c>
    </row>
    <row r="517" spans="1:30" x14ac:dyDescent="0.35">
      <c r="A517" t="s">
        <v>2575</v>
      </c>
      <c r="B517" s="2">
        <f>C83+C318</f>
        <v>1672</v>
      </c>
    </row>
    <row r="518" spans="1:30" x14ac:dyDescent="0.35">
      <c r="A518" t="s">
        <v>2594</v>
      </c>
      <c r="B518" s="2">
        <f>C24+C63+C132+C183+C224+C265+C308+C357+C400+C449+C484</f>
        <v>7960</v>
      </c>
    </row>
    <row r="519" spans="1:30" x14ac:dyDescent="0.35">
      <c r="A519" t="s">
        <v>2576</v>
      </c>
      <c r="B519" s="2">
        <f>C126+C185+C222+C269+C441+C478</f>
        <v>3806</v>
      </c>
    </row>
    <row r="520" spans="1:30" x14ac:dyDescent="0.35">
      <c r="A520" t="s">
        <v>2590</v>
      </c>
      <c r="B520">
        <v>0</v>
      </c>
    </row>
    <row r="521" spans="1:30" x14ac:dyDescent="0.35">
      <c r="A521" t="s">
        <v>2582</v>
      </c>
      <c r="B521">
        <v>0</v>
      </c>
    </row>
    <row r="522" spans="1:30" x14ac:dyDescent="0.35">
      <c r="A522" t="s">
        <v>2598</v>
      </c>
      <c r="B522" s="2">
        <f>C85</f>
        <v>658</v>
      </c>
    </row>
    <row r="523" spans="1:30" x14ac:dyDescent="0.35">
      <c r="A523" t="s">
        <v>2584</v>
      </c>
      <c r="B523" s="2">
        <f>C134+C169</f>
        <v>1233</v>
      </c>
    </row>
    <row r="524" spans="1:30" x14ac:dyDescent="0.35">
      <c r="A524" t="s">
        <v>2577</v>
      </c>
      <c r="B524">
        <v>0</v>
      </c>
    </row>
    <row r="525" spans="1:30" x14ac:dyDescent="0.35">
      <c r="A525" t="s">
        <v>2578</v>
      </c>
      <c r="B525" s="2">
        <f>C77+C302</f>
        <v>2639</v>
      </c>
    </row>
    <row r="526" spans="1:30" x14ac:dyDescent="0.35">
      <c r="A526" t="s">
        <v>2581</v>
      </c>
      <c r="B526">
        <v>0</v>
      </c>
    </row>
    <row r="527" spans="1:30" x14ac:dyDescent="0.35">
      <c r="A527" t="s">
        <v>2579</v>
      </c>
      <c r="B527">
        <v>0</v>
      </c>
    </row>
    <row r="528" spans="1:30" x14ac:dyDescent="0.35">
      <c r="A528" t="s">
        <v>2585</v>
      </c>
      <c r="B528">
        <v>0</v>
      </c>
    </row>
    <row r="529" spans="1:14" x14ac:dyDescent="0.35">
      <c r="A529" t="s">
        <v>2591</v>
      </c>
      <c r="B529">
        <v>0</v>
      </c>
    </row>
    <row r="530" spans="1:14" x14ac:dyDescent="0.35">
      <c r="A530" t="s">
        <v>2586</v>
      </c>
      <c r="B530" s="2">
        <f>C177+C263+C316+C406+C472</f>
        <v>1554</v>
      </c>
    </row>
    <row r="531" spans="1:14" x14ac:dyDescent="0.35">
      <c r="A531" t="s">
        <v>2587</v>
      </c>
      <c r="B531">
        <v>0</v>
      </c>
    </row>
    <row r="532" spans="1:14" x14ac:dyDescent="0.35">
      <c r="A532" t="s">
        <v>2580</v>
      </c>
      <c r="B532" s="2">
        <f>C157</f>
        <v>321</v>
      </c>
    </row>
    <row r="533" spans="1:14" x14ac:dyDescent="0.35">
      <c r="A533" t="s">
        <v>2592</v>
      </c>
      <c r="B533">
        <v>0</v>
      </c>
    </row>
    <row r="534" spans="1:14" x14ac:dyDescent="0.35">
      <c r="A534" t="s">
        <v>2597</v>
      </c>
      <c r="B534" s="2">
        <v>0</v>
      </c>
    </row>
    <row r="535" spans="1:14" x14ac:dyDescent="0.35">
      <c r="A535" t="s">
        <v>2588</v>
      </c>
      <c r="B535">
        <v>0</v>
      </c>
    </row>
    <row r="536" spans="1:14" x14ac:dyDescent="0.35">
      <c r="A536" t="s">
        <v>2589</v>
      </c>
      <c r="B536" s="2">
        <v>0</v>
      </c>
    </row>
    <row r="537" spans="1:14" x14ac:dyDescent="0.35">
      <c r="A537" t="s">
        <v>2741</v>
      </c>
      <c r="B537" s="2">
        <f>C14+C16+C18+C26+C71+C75+C81+C87+C104+C116+C124+C130+C167+C173+C179+C191+C208+C216+C251+C298+C300+C339+C345+C353+C355+C365+C367+C369+C404+C423+C431+C433+C437+C439+C453+C480+C488+C490+C496+C498</f>
        <v>23653</v>
      </c>
    </row>
    <row r="539" spans="1:14" x14ac:dyDescent="0.35">
      <c r="A539" s="2"/>
      <c r="B539" s="2"/>
      <c r="C539" s="2"/>
      <c r="D539" s="2"/>
      <c r="E539" s="2"/>
      <c r="F539" s="2"/>
      <c r="G539" s="2"/>
      <c r="H539" s="239" t="s">
        <v>2648</v>
      </c>
      <c r="I539" s="2"/>
      <c r="J539" s="2"/>
      <c r="K539" s="2"/>
      <c r="L539" s="239" t="s">
        <v>2649</v>
      </c>
    </row>
    <row r="540" spans="1:14" x14ac:dyDescent="0.35">
      <c r="D540" s="240" t="s">
        <v>2529</v>
      </c>
      <c r="E540" s="240" t="s">
        <v>2650</v>
      </c>
      <c r="F540" s="240" t="s">
        <v>2651</v>
      </c>
      <c r="G540" s="240" t="s">
        <v>2650</v>
      </c>
      <c r="H540" s="240" t="s">
        <v>2652</v>
      </c>
      <c r="I540" s="240" t="s">
        <v>2653</v>
      </c>
      <c r="J540" s="240" t="s">
        <v>2649</v>
      </c>
      <c r="K540" s="240" t="s">
        <v>2654</v>
      </c>
      <c r="L540" s="240" t="s">
        <v>2652</v>
      </c>
    </row>
    <row r="541" spans="1:14" x14ac:dyDescent="0.35">
      <c r="D541" s="240" t="s">
        <v>2655</v>
      </c>
      <c r="E541" s="240" t="s">
        <v>2655</v>
      </c>
      <c r="F541" s="240" t="s">
        <v>2652</v>
      </c>
      <c r="G541" s="240" t="s">
        <v>2656</v>
      </c>
      <c r="H541" s="240" t="s">
        <v>2656</v>
      </c>
      <c r="I541" s="240" t="s">
        <v>2655</v>
      </c>
      <c r="J541" s="240" t="s">
        <v>2652</v>
      </c>
      <c r="K541" s="240" t="s">
        <v>2656</v>
      </c>
      <c r="L541" s="240" t="s">
        <v>2656</v>
      </c>
      <c r="N541" s="240" t="s">
        <v>3661</v>
      </c>
    </row>
    <row r="542" spans="1:14" x14ac:dyDescent="0.35">
      <c r="A542" s="238">
        <f>SUMIFS($C$10:$C$505, $X$10:$X$505, B542)</f>
        <v>0</v>
      </c>
      <c r="B542" t="s">
        <v>2657</v>
      </c>
      <c r="C542" t="s">
        <v>2535</v>
      </c>
      <c r="D542" s="241">
        <f>E542+I542</f>
        <v>0</v>
      </c>
      <c r="E542" s="238">
        <f>COUNTIFS($X$10:$X$505, B542,$B$10:$B$505,"F")</f>
        <v>0</v>
      </c>
      <c r="F542" s="242">
        <f t="shared" ref="F542:F568" si="11">IFERROR(E542/D542,0)</f>
        <v>0</v>
      </c>
      <c r="G542">
        <f>COUNTIFS($X$10:$X$505, B542,$B$10:$B$505,"F",$Z$10:$Z$505,"Elected")</f>
        <v>0</v>
      </c>
      <c r="H542" s="243">
        <f>IFERROR(G542/D542,0)</f>
        <v>0</v>
      </c>
      <c r="I542" s="244">
        <f>COUNTIFS($X$10:$X$505, B542,$B$10:$B$505,"M")</f>
        <v>0</v>
      </c>
      <c r="J542" s="242">
        <f>IFERROR(I542/D542,0)</f>
        <v>0</v>
      </c>
      <c r="K542">
        <f>COUNTIFS($X$10:$X$505, B542,$B$10:$B$505,"M",$Z$10:$Z$505,"Elected")</f>
        <v>0</v>
      </c>
      <c r="L542" s="242">
        <f>IFERROR(K542/D542,0)</f>
        <v>0</v>
      </c>
      <c r="N542">
        <f>K542+G542</f>
        <v>0</v>
      </c>
    </row>
    <row r="543" spans="1:14" x14ac:dyDescent="0.35">
      <c r="A543" s="238">
        <f t="shared" ref="A543:A568" si="12">SUMIFS($C$10:$C$505, $X$10:$X$505, B543)</f>
        <v>0</v>
      </c>
      <c r="B543" t="s">
        <v>2658</v>
      </c>
      <c r="C543" t="s">
        <v>2534</v>
      </c>
      <c r="D543" s="241">
        <f t="shared" ref="D543:D568" si="13">E543+I543</f>
        <v>0</v>
      </c>
      <c r="E543" s="238">
        <f t="shared" ref="E543:E568" si="14">COUNTIFS($X$10:$X$505, B543,$B$10:$B$505,"F")</f>
        <v>0</v>
      </c>
      <c r="F543" s="242">
        <f t="shared" si="11"/>
        <v>0</v>
      </c>
      <c r="G543">
        <f t="shared" ref="G543:G568" si="15">COUNTIFS($X$10:$X$505, B543,$B$10:$B$505,"F",$Z$10:$Z$505,"Elected")</f>
        <v>0</v>
      </c>
      <c r="H543" s="243">
        <f t="shared" ref="H543:H568" si="16">IFERROR(G543/D543,0)</f>
        <v>0</v>
      </c>
      <c r="I543" s="244">
        <f t="shared" ref="I543:I568" si="17">COUNTIFS($X$10:$X$505, B543,$B$10:$B$505,"M")</f>
        <v>0</v>
      </c>
      <c r="J543" s="242">
        <f t="shared" ref="J543:J568" si="18">IFERROR(I543/D543,0)</f>
        <v>0</v>
      </c>
      <c r="K543">
        <f t="shared" ref="K543:K568" si="19">COUNTIFS($X$10:$X$505, B543,$B$10:$B$505,"M",$Z$10:$Z$505,"Elected")</f>
        <v>0</v>
      </c>
      <c r="L543" s="242">
        <f t="shared" ref="L543:L568" si="20">IFERROR(K543/D543,0)</f>
        <v>0</v>
      </c>
      <c r="N543">
        <f t="shared" ref="N543:N569" si="21">K543+G543</f>
        <v>0</v>
      </c>
    </row>
    <row r="544" spans="1:14" x14ac:dyDescent="0.35">
      <c r="A544" s="238">
        <f t="shared" si="12"/>
        <v>0</v>
      </c>
      <c r="B544" t="s">
        <v>2659</v>
      </c>
      <c r="C544" t="s">
        <v>2536</v>
      </c>
      <c r="D544" s="241">
        <f t="shared" si="13"/>
        <v>0</v>
      </c>
      <c r="E544" s="238">
        <f t="shared" si="14"/>
        <v>0</v>
      </c>
      <c r="F544" s="242">
        <f t="shared" si="11"/>
        <v>0</v>
      </c>
      <c r="G544">
        <f t="shared" si="15"/>
        <v>0</v>
      </c>
      <c r="H544" s="243">
        <f t="shared" si="16"/>
        <v>0</v>
      </c>
      <c r="I544" s="244">
        <f t="shared" si="17"/>
        <v>0</v>
      </c>
      <c r="J544" s="242">
        <f t="shared" si="18"/>
        <v>0</v>
      </c>
      <c r="K544">
        <f t="shared" si="19"/>
        <v>0</v>
      </c>
      <c r="L544" s="242">
        <f t="shared" si="20"/>
        <v>0</v>
      </c>
      <c r="N544">
        <f t="shared" si="21"/>
        <v>0</v>
      </c>
    </row>
    <row r="545" spans="1:14" x14ac:dyDescent="0.35">
      <c r="A545" s="238">
        <f t="shared" si="12"/>
        <v>0</v>
      </c>
      <c r="B545" t="s">
        <v>2661</v>
      </c>
      <c r="C545" t="s">
        <v>2727</v>
      </c>
      <c r="D545" s="241">
        <f t="shared" si="13"/>
        <v>0</v>
      </c>
      <c r="E545" s="238">
        <f t="shared" si="14"/>
        <v>0</v>
      </c>
      <c r="F545" s="242">
        <f t="shared" si="11"/>
        <v>0</v>
      </c>
      <c r="G545">
        <f t="shared" si="15"/>
        <v>0</v>
      </c>
      <c r="H545" s="243">
        <f t="shared" si="16"/>
        <v>0</v>
      </c>
      <c r="I545" s="244">
        <f t="shared" si="17"/>
        <v>0</v>
      </c>
      <c r="J545" s="242">
        <f t="shared" si="18"/>
        <v>0</v>
      </c>
      <c r="K545">
        <f t="shared" si="19"/>
        <v>0</v>
      </c>
      <c r="L545" s="242">
        <f t="shared" si="20"/>
        <v>0</v>
      </c>
      <c r="N545">
        <f t="shared" si="21"/>
        <v>0</v>
      </c>
    </row>
    <row r="546" spans="1:14" x14ac:dyDescent="0.35">
      <c r="A546" s="238">
        <f t="shared" si="12"/>
        <v>0</v>
      </c>
      <c r="B546" t="s">
        <v>2663</v>
      </c>
      <c r="C546" t="s">
        <v>2574</v>
      </c>
      <c r="D546" s="241">
        <f t="shared" si="13"/>
        <v>0</v>
      </c>
      <c r="E546" s="238">
        <f t="shared" si="14"/>
        <v>0</v>
      </c>
      <c r="F546" s="242">
        <f t="shared" si="11"/>
        <v>0</v>
      </c>
      <c r="G546">
        <f t="shared" si="15"/>
        <v>0</v>
      </c>
      <c r="H546" s="243">
        <f t="shared" si="16"/>
        <v>0</v>
      </c>
      <c r="I546" s="244">
        <f t="shared" si="17"/>
        <v>0</v>
      </c>
      <c r="J546" s="242">
        <f t="shared" si="18"/>
        <v>0</v>
      </c>
      <c r="K546">
        <f t="shared" si="19"/>
        <v>0</v>
      </c>
      <c r="L546" s="242">
        <f t="shared" si="20"/>
        <v>0</v>
      </c>
      <c r="N546">
        <f t="shared" si="21"/>
        <v>0</v>
      </c>
    </row>
    <row r="547" spans="1:14" x14ac:dyDescent="0.35">
      <c r="A547" s="238">
        <f t="shared" si="12"/>
        <v>0</v>
      </c>
      <c r="B547" t="s">
        <v>2689</v>
      </c>
      <c r="C547" t="s">
        <v>2573</v>
      </c>
      <c r="D547" s="241">
        <f t="shared" si="13"/>
        <v>0</v>
      </c>
      <c r="E547" s="238">
        <f t="shared" si="14"/>
        <v>0</v>
      </c>
      <c r="F547" s="242">
        <f t="shared" si="11"/>
        <v>0</v>
      </c>
      <c r="G547">
        <f t="shared" si="15"/>
        <v>0</v>
      </c>
      <c r="H547" s="243">
        <f t="shared" si="16"/>
        <v>0</v>
      </c>
      <c r="I547" s="244">
        <f t="shared" si="17"/>
        <v>0</v>
      </c>
      <c r="J547" s="242">
        <f t="shared" si="18"/>
        <v>0</v>
      </c>
      <c r="K547">
        <f t="shared" si="19"/>
        <v>0</v>
      </c>
      <c r="L547" s="242">
        <f t="shared" si="20"/>
        <v>0</v>
      </c>
      <c r="N547">
        <f t="shared" si="21"/>
        <v>0</v>
      </c>
    </row>
    <row r="548" spans="1:14" x14ac:dyDescent="0.35">
      <c r="A548" s="238">
        <f t="shared" si="12"/>
        <v>0</v>
      </c>
      <c r="B548" t="s">
        <v>2662</v>
      </c>
      <c r="C548" t="s">
        <v>2575</v>
      </c>
      <c r="D548" s="241">
        <f t="shared" si="13"/>
        <v>0</v>
      </c>
      <c r="E548" s="238">
        <f t="shared" si="14"/>
        <v>0</v>
      </c>
      <c r="F548" s="242">
        <f t="shared" si="11"/>
        <v>0</v>
      </c>
      <c r="G548">
        <f t="shared" si="15"/>
        <v>0</v>
      </c>
      <c r="H548" s="243">
        <f t="shared" si="16"/>
        <v>0</v>
      </c>
      <c r="I548" s="244">
        <f t="shared" si="17"/>
        <v>0</v>
      </c>
      <c r="J548" s="242">
        <f t="shared" si="18"/>
        <v>0</v>
      </c>
      <c r="K548">
        <f t="shared" si="19"/>
        <v>0</v>
      </c>
      <c r="L548" s="242">
        <f t="shared" si="20"/>
        <v>0</v>
      </c>
      <c r="N548">
        <f t="shared" si="21"/>
        <v>0</v>
      </c>
    </row>
    <row r="549" spans="1:14" x14ac:dyDescent="0.35">
      <c r="A549" s="238">
        <f t="shared" si="12"/>
        <v>0</v>
      </c>
      <c r="B549" t="s">
        <v>2660</v>
      </c>
      <c r="C549" t="s">
        <v>2594</v>
      </c>
      <c r="D549" s="241">
        <f t="shared" si="13"/>
        <v>0</v>
      </c>
      <c r="E549" s="238">
        <f t="shared" si="14"/>
        <v>0</v>
      </c>
      <c r="F549" s="242">
        <f t="shared" si="11"/>
        <v>0</v>
      </c>
      <c r="G549">
        <f t="shared" si="15"/>
        <v>0</v>
      </c>
      <c r="H549" s="243">
        <f t="shared" si="16"/>
        <v>0</v>
      </c>
      <c r="I549" s="244">
        <f t="shared" si="17"/>
        <v>0</v>
      </c>
      <c r="J549" s="242">
        <f t="shared" si="18"/>
        <v>0</v>
      </c>
      <c r="K549">
        <f t="shared" si="19"/>
        <v>0</v>
      </c>
      <c r="L549" s="242">
        <f t="shared" si="20"/>
        <v>0</v>
      </c>
      <c r="N549">
        <f t="shared" si="21"/>
        <v>0</v>
      </c>
    </row>
    <row r="550" spans="1:14" x14ac:dyDescent="0.35">
      <c r="A550" s="238">
        <f t="shared" si="12"/>
        <v>0</v>
      </c>
      <c r="B550" t="s">
        <v>2688</v>
      </c>
      <c r="C550" t="s">
        <v>2576</v>
      </c>
      <c r="D550" s="241">
        <f t="shared" si="13"/>
        <v>0</v>
      </c>
      <c r="E550" s="238">
        <f t="shared" si="14"/>
        <v>0</v>
      </c>
      <c r="F550" s="242">
        <f t="shared" si="11"/>
        <v>0</v>
      </c>
      <c r="G550">
        <f t="shared" si="15"/>
        <v>0</v>
      </c>
      <c r="H550" s="243">
        <f t="shared" si="16"/>
        <v>0</v>
      </c>
      <c r="I550" s="244">
        <f t="shared" si="17"/>
        <v>0</v>
      </c>
      <c r="J550" s="242">
        <f t="shared" si="18"/>
        <v>0</v>
      </c>
      <c r="K550">
        <f t="shared" si="19"/>
        <v>0</v>
      </c>
      <c r="L550" s="242">
        <f t="shared" si="20"/>
        <v>0</v>
      </c>
      <c r="N550">
        <f t="shared" si="21"/>
        <v>0</v>
      </c>
    </row>
    <row r="551" spans="1:14" x14ac:dyDescent="0.35">
      <c r="A551" s="238">
        <f t="shared" si="12"/>
        <v>0</v>
      </c>
      <c r="C551" t="s">
        <v>2590</v>
      </c>
      <c r="D551" s="241">
        <f t="shared" si="13"/>
        <v>0</v>
      </c>
      <c r="E551" s="238">
        <f t="shared" si="14"/>
        <v>0</v>
      </c>
      <c r="F551" s="242">
        <f t="shared" si="11"/>
        <v>0</v>
      </c>
      <c r="G551">
        <f t="shared" si="15"/>
        <v>0</v>
      </c>
      <c r="H551" s="243">
        <f t="shared" si="16"/>
        <v>0</v>
      </c>
      <c r="I551" s="244">
        <f t="shared" si="17"/>
        <v>0</v>
      </c>
      <c r="J551" s="242">
        <f t="shared" si="18"/>
        <v>0</v>
      </c>
      <c r="K551">
        <f t="shared" si="19"/>
        <v>0</v>
      </c>
      <c r="L551" s="242">
        <f t="shared" si="20"/>
        <v>0</v>
      </c>
      <c r="N551">
        <f t="shared" si="21"/>
        <v>0</v>
      </c>
    </row>
    <row r="552" spans="1:14" x14ac:dyDescent="0.35">
      <c r="A552" s="238">
        <f t="shared" si="12"/>
        <v>0</v>
      </c>
      <c r="B552" t="s">
        <v>2671</v>
      </c>
      <c r="C552" t="s">
        <v>2582</v>
      </c>
      <c r="D552" s="241">
        <f t="shared" si="13"/>
        <v>0</v>
      </c>
      <c r="E552" s="238">
        <f t="shared" si="14"/>
        <v>0</v>
      </c>
      <c r="F552" s="242">
        <f t="shared" si="11"/>
        <v>0</v>
      </c>
      <c r="G552">
        <f t="shared" si="15"/>
        <v>0</v>
      </c>
      <c r="H552" s="243">
        <f t="shared" si="16"/>
        <v>0</v>
      </c>
      <c r="I552" s="244">
        <f t="shared" si="17"/>
        <v>0</v>
      </c>
      <c r="J552" s="242">
        <f t="shared" si="18"/>
        <v>0</v>
      </c>
      <c r="K552">
        <f t="shared" si="19"/>
        <v>0</v>
      </c>
      <c r="L552" s="242">
        <f t="shared" si="20"/>
        <v>0</v>
      </c>
      <c r="N552">
        <f t="shared" si="21"/>
        <v>0</v>
      </c>
    </row>
    <row r="553" spans="1:14" x14ac:dyDescent="0.35">
      <c r="A553" s="238">
        <f t="shared" si="12"/>
        <v>0</v>
      </c>
      <c r="B553" t="s">
        <v>2665</v>
      </c>
      <c r="C553" t="s">
        <v>2598</v>
      </c>
      <c r="D553" s="241">
        <f t="shared" si="13"/>
        <v>0</v>
      </c>
      <c r="E553" s="238">
        <f t="shared" si="14"/>
        <v>0</v>
      </c>
      <c r="F553" s="242">
        <f t="shared" si="11"/>
        <v>0</v>
      </c>
      <c r="G553">
        <f t="shared" si="15"/>
        <v>0</v>
      </c>
      <c r="H553" s="243">
        <f t="shared" si="16"/>
        <v>0</v>
      </c>
      <c r="I553" s="244">
        <f t="shared" si="17"/>
        <v>0</v>
      </c>
      <c r="J553" s="242">
        <f t="shared" si="18"/>
        <v>0</v>
      </c>
      <c r="K553">
        <f t="shared" si="19"/>
        <v>0</v>
      </c>
      <c r="L553" s="242">
        <f t="shared" si="20"/>
        <v>0</v>
      </c>
      <c r="N553">
        <f t="shared" si="21"/>
        <v>0</v>
      </c>
    </row>
    <row r="554" spans="1:14" x14ac:dyDescent="0.35">
      <c r="A554" s="238">
        <f t="shared" si="12"/>
        <v>0</v>
      </c>
      <c r="B554" t="s">
        <v>2666</v>
      </c>
      <c r="C554" t="s">
        <v>2584</v>
      </c>
      <c r="D554" s="241">
        <f t="shared" si="13"/>
        <v>0</v>
      </c>
      <c r="E554" s="238">
        <f t="shared" si="14"/>
        <v>0</v>
      </c>
      <c r="F554" s="242">
        <f t="shared" si="11"/>
        <v>0</v>
      </c>
      <c r="G554">
        <f t="shared" si="15"/>
        <v>0</v>
      </c>
      <c r="H554" s="243">
        <f t="shared" si="16"/>
        <v>0</v>
      </c>
      <c r="I554" s="244">
        <f t="shared" si="17"/>
        <v>0</v>
      </c>
      <c r="J554" s="242">
        <f t="shared" si="18"/>
        <v>0</v>
      </c>
      <c r="K554">
        <f t="shared" si="19"/>
        <v>0</v>
      </c>
      <c r="L554" s="242">
        <f t="shared" si="20"/>
        <v>0</v>
      </c>
      <c r="N554">
        <f t="shared" si="21"/>
        <v>0</v>
      </c>
    </row>
    <row r="555" spans="1:14" x14ac:dyDescent="0.35">
      <c r="A555" s="238">
        <f t="shared" si="12"/>
        <v>0</v>
      </c>
      <c r="B555" t="s">
        <v>2667</v>
      </c>
      <c r="C555" t="s">
        <v>2577</v>
      </c>
      <c r="D555" s="241">
        <f t="shared" si="13"/>
        <v>0</v>
      </c>
      <c r="E555" s="238">
        <f t="shared" si="14"/>
        <v>0</v>
      </c>
      <c r="F555" s="242">
        <f t="shared" si="11"/>
        <v>0</v>
      </c>
      <c r="G555">
        <f t="shared" si="15"/>
        <v>0</v>
      </c>
      <c r="H555" s="243">
        <f t="shared" si="16"/>
        <v>0</v>
      </c>
      <c r="I555" s="244">
        <f t="shared" si="17"/>
        <v>0</v>
      </c>
      <c r="J555" s="242">
        <f t="shared" si="18"/>
        <v>0</v>
      </c>
      <c r="K555">
        <f t="shared" si="19"/>
        <v>0</v>
      </c>
      <c r="L555" s="242">
        <f t="shared" si="20"/>
        <v>0</v>
      </c>
      <c r="N555">
        <f t="shared" si="21"/>
        <v>0</v>
      </c>
    </row>
    <row r="556" spans="1:14" x14ac:dyDescent="0.35">
      <c r="A556" s="238">
        <f t="shared" si="12"/>
        <v>0</v>
      </c>
      <c r="B556" t="s">
        <v>2670</v>
      </c>
      <c r="C556" t="s">
        <v>2578</v>
      </c>
      <c r="D556" s="241">
        <f t="shared" si="13"/>
        <v>0</v>
      </c>
      <c r="E556" s="238">
        <f t="shared" si="14"/>
        <v>0</v>
      </c>
      <c r="F556" s="242">
        <f t="shared" si="11"/>
        <v>0</v>
      </c>
      <c r="G556">
        <f t="shared" si="15"/>
        <v>0</v>
      </c>
      <c r="H556" s="243">
        <f t="shared" si="16"/>
        <v>0</v>
      </c>
      <c r="I556" s="244">
        <f t="shared" si="17"/>
        <v>0</v>
      </c>
      <c r="J556" s="242">
        <f t="shared" si="18"/>
        <v>0</v>
      </c>
      <c r="K556">
        <f t="shared" si="19"/>
        <v>0</v>
      </c>
      <c r="L556" s="242">
        <f t="shared" si="20"/>
        <v>0</v>
      </c>
      <c r="N556">
        <f t="shared" si="21"/>
        <v>0</v>
      </c>
    </row>
    <row r="557" spans="1:14" x14ac:dyDescent="0.35">
      <c r="A557" s="238">
        <f t="shared" si="12"/>
        <v>0</v>
      </c>
      <c r="C557" t="s">
        <v>2581</v>
      </c>
      <c r="D557" s="241">
        <f t="shared" si="13"/>
        <v>0</v>
      </c>
      <c r="E557" s="238">
        <f t="shared" si="14"/>
        <v>0</v>
      </c>
      <c r="F557" s="242">
        <f t="shared" si="11"/>
        <v>0</v>
      </c>
      <c r="G557">
        <f t="shared" si="15"/>
        <v>0</v>
      </c>
      <c r="H557" s="243">
        <f t="shared" si="16"/>
        <v>0</v>
      </c>
      <c r="I557" s="244">
        <f t="shared" si="17"/>
        <v>0</v>
      </c>
      <c r="J557" s="242">
        <f t="shared" si="18"/>
        <v>0</v>
      </c>
      <c r="K557">
        <f t="shared" si="19"/>
        <v>0</v>
      </c>
      <c r="L557" s="242">
        <f t="shared" si="20"/>
        <v>0</v>
      </c>
      <c r="N557">
        <f t="shared" si="21"/>
        <v>0</v>
      </c>
    </row>
    <row r="558" spans="1:14" x14ac:dyDescent="0.35">
      <c r="A558" s="238">
        <f t="shared" si="12"/>
        <v>0</v>
      </c>
      <c r="C558" t="s">
        <v>2579</v>
      </c>
      <c r="D558" s="241">
        <f t="shared" si="13"/>
        <v>0</v>
      </c>
      <c r="E558" s="238">
        <f t="shared" si="14"/>
        <v>0</v>
      </c>
      <c r="F558" s="242">
        <f t="shared" si="11"/>
        <v>0</v>
      </c>
      <c r="G558">
        <f t="shared" si="15"/>
        <v>0</v>
      </c>
      <c r="H558" s="243">
        <f t="shared" si="16"/>
        <v>0</v>
      </c>
      <c r="I558" s="244">
        <f t="shared" si="17"/>
        <v>0</v>
      </c>
      <c r="J558" s="242">
        <f t="shared" si="18"/>
        <v>0</v>
      </c>
      <c r="K558">
        <f t="shared" si="19"/>
        <v>0</v>
      </c>
      <c r="L558" s="242">
        <f t="shared" si="20"/>
        <v>0</v>
      </c>
      <c r="N558">
        <f t="shared" si="21"/>
        <v>0</v>
      </c>
    </row>
    <row r="559" spans="1:14" x14ac:dyDescent="0.35">
      <c r="A559" s="238">
        <f t="shared" si="12"/>
        <v>0</v>
      </c>
      <c r="B559" t="s">
        <v>2690</v>
      </c>
      <c r="C559" t="s">
        <v>2585</v>
      </c>
      <c r="D559" s="241">
        <f t="shared" si="13"/>
        <v>0</v>
      </c>
      <c r="E559" s="238">
        <f t="shared" si="14"/>
        <v>0</v>
      </c>
      <c r="F559" s="242">
        <f t="shared" si="11"/>
        <v>0</v>
      </c>
      <c r="G559">
        <f t="shared" si="15"/>
        <v>0</v>
      </c>
      <c r="H559" s="243">
        <f t="shared" si="16"/>
        <v>0</v>
      </c>
      <c r="I559" s="244">
        <f t="shared" si="17"/>
        <v>0</v>
      </c>
      <c r="J559" s="242">
        <f t="shared" si="18"/>
        <v>0</v>
      </c>
      <c r="K559">
        <f t="shared" si="19"/>
        <v>0</v>
      </c>
      <c r="L559" s="242">
        <f t="shared" si="20"/>
        <v>0</v>
      </c>
      <c r="N559">
        <f t="shared" si="21"/>
        <v>0</v>
      </c>
    </row>
    <row r="560" spans="1:14" x14ac:dyDescent="0.35">
      <c r="A560" s="238">
        <f t="shared" si="12"/>
        <v>0</v>
      </c>
      <c r="C560" t="s">
        <v>2591</v>
      </c>
      <c r="D560" s="241">
        <f t="shared" si="13"/>
        <v>0</v>
      </c>
      <c r="E560" s="238">
        <f t="shared" si="14"/>
        <v>0</v>
      </c>
      <c r="F560" s="242">
        <f t="shared" si="11"/>
        <v>0</v>
      </c>
      <c r="G560">
        <f t="shared" si="15"/>
        <v>0</v>
      </c>
      <c r="H560" s="243">
        <f t="shared" si="16"/>
        <v>0</v>
      </c>
      <c r="I560" s="244">
        <f t="shared" si="17"/>
        <v>0</v>
      </c>
      <c r="J560" s="242">
        <f t="shared" si="18"/>
        <v>0</v>
      </c>
      <c r="K560">
        <f t="shared" si="19"/>
        <v>0</v>
      </c>
      <c r="L560" s="242">
        <f t="shared" si="20"/>
        <v>0</v>
      </c>
      <c r="N560">
        <f t="shared" si="21"/>
        <v>0</v>
      </c>
    </row>
    <row r="561" spans="1:14" x14ac:dyDescent="0.35">
      <c r="A561" s="238">
        <f t="shared" si="12"/>
        <v>0</v>
      </c>
      <c r="B561" t="s">
        <v>2664</v>
      </c>
      <c r="C561" t="s">
        <v>2586</v>
      </c>
      <c r="D561" s="241">
        <f t="shared" si="13"/>
        <v>0</v>
      </c>
      <c r="E561" s="238">
        <f t="shared" si="14"/>
        <v>0</v>
      </c>
      <c r="F561" s="242">
        <f t="shared" si="11"/>
        <v>0</v>
      </c>
      <c r="G561">
        <f t="shared" si="15"/>
        <v>0</v>
      </c>
      <c r="H561" s="243">
        <f t="shared" si="16"/>
        <v>0</v>
      </c>
      <c r="I561" s="244">
        <f t="shared" si="17"/>
        <v>0</v>
      </c>
      <c r="J561" s="242">
        <f t="shared" si="18"/>
        <v>0</v>
      </c>
      <c r="K561">
        <f t="shared" si="19"/>
        <v>0</v>
      </c>
      <c r="L561" s="242">
        <f t="shared" si="20"/>
        <v>0</v>
      </c>
      <c r="N561">
        <f t="shared" si="21"/>
        <v>0</v>
      </c>
    </row>
    <row r="562" spans="1:14" x14ac:dyDescent="0.35">
      <c r="A562" s="238">
        <f t="shared" si="12"/>
        <v>0</v>
      </c>
      <c r="B562" t="s">
        <v>2669</v>
      </c>
      <c r="C562" t="s">
        <v>2587</v>
      </c>
      <c r="D562" s="241">
        <f>E562+I562</f>
        <v>0</v>
      </c>
      <c r="E562" s="238">
        <f t="shared" si="14"/>
        <v>0</v>
      </c>
      <c r="F562" s="242">
        <f t="shared" si="11"/>
        <v>0</v>
      </c>
      <c r="G562">
        <f t="shared" si="15"/>
        <v>0</v>
      </c>
      <c r="H562" s="243">
        <f t="shared" si="16"/>
        <v>0</v>
      </c>
      <c r="I562" s="244">
        <f t="shared" si="17"/>
        <v>0</v>
      </c>
      <c r="J562" s="242">
        <f t="shared" si="18"/>
        <v>0</v>
      </c>
      <c r="K562">
        <f t="shared" si="19"/>
        <v>0</v>
      </c>
      <c r="L562" s="242">
        <f t="shared" si="20"/>
        <v>0</v>
      </c>
      <c r="N562">
        <f t="shared" si="21"/>
        <v>0</v>
      </c>
    </row>
    <row r="563" spans="1:14" x14ac:dyDescent="0.35">
      <c r="A563" s="238">
        <f t="shared" si="12"/>
        <v>0</v>
      </c>
      <c r="B563" t="s">
        <v>2928</v>
      </c>
      <c r="C563" t="s">
        <v>2580</v>
      </c>
      <c r="D563" s="241">
        <f t="shared" si="13"/>
        <v>0</v>
      </c>
      <c r="E563" s="238">
        <f t="shared" si="14"/>
        <v>0</v>
      </c>
      <c r="F563" s="242">
        <f t="shared" si="11"/>
        <v>0</v>
      </c>
      <c r="G563">
        <f t="shared" si="15"/>
        <v>0</v>
      </c>
      <c r="H563" s="243">
        <f t="shared" si="16"/>
        <v>0</v>
      </c>
      <c r="I563" s="244">
        <f t="shared" si="17"/>
        <v>0</v>
      </c>
      <c r="J563" s="242">
        <f t="shared" si="18"/>
        <v>0</v>
      </c>
      <c r="K563">
        <f t="shared" si="19"/>
        <v>0</v>
      </c>
      <c r="L563" s="242">
        <f t="shared" si="20"/>
        <v>0</v>
      </c>
      <c r="N563">
        <f t="shared" si="21"/>
        <v>0</v>
      </c>
    </row>
    <row r="564" spans="1:14" x14ac:dyDescent="0.35">
      <c r="A564" s="238">
        <f t="shared" si="12"/>
        <v>0</v>
      </c>
      <c r="C564" t="s">
        <v>2592</v>
      </c>
      <c r="D564" s="241">
        <f t="shared" si="13"/>
        <v>0</v>
      </c>
      <c r="E564" s="238">
        <f t="shared" si="14"/>
        <v>0</v>
      </c>
      <c r="F564" s="242">
        <f t="shared" si="11"/>
        <v>0</v>
      </c>
      <c r="G564">
        <f t="shared" si="15"/>
        <v>0</v>
      </c>
      <c r="H564" s="243">
        <f t="shared" si="16"/>
        <v>0</v>
      </c>
      <c r="I564" s="244">
        <f t="shared" si="17"/>
        <v>0</v>
      </c>
      <c r="J564" s="242">
        <f t="shared" si="18"/>
        <v>0</v>
      </c>
      <c r="K564">
        <f t="shared" si="19"/>
        <v>0</v>
      </c>
      <c r="L564" s="242">
        <f t="shared" si="20"/>
        <v>0</v>
      </c>
      <c r="N564">
        <f t="shared" si="21"/>
        <v>0</v>
      </c>
    </row>
    <row r="565" spans="1:14" x14ac:dyDescent="0.35">
      <c r="A565" s="238">
        <f t="shared" si="12"/>
        <v>0</v>
      </c>
      <c r="B565" t="s">
        <v>2807</v>
      </c>
      <c r="C565" t="s">
        <v>2597</v>
      </c>
      <c r="D565" s="241">
        <f t="shared" si="13"/>
        <v>0</v>
      </c>
      <c r="E565" s="238">
        <f t="shared" si="14"/>
        <v>0</v>
      </c>
      <c r="F565" s="242">
        <f t="shared" si="11"/>
        <v>0</v>
      </c>
      <c r="G565">
        <f t="shared" si="15"/>
        <v>0</v>
      </c>
      <c r="H565" s="243">
        <f t="shared" si="16"/>
        <v>0</v>
      </c>
      <c r="I565" s="244">
        <f t="shared" si="17"/>
        <v>0</v>
      </c>
      <c r="J565" s="242">
        <f t="shared" si="18"/>
        <v>0</v>
      </c>
      <c r="K565">
        <f t="shared" si="19"/>
        <v>0</v>
      </c>
      <c r="L565" s="242">
        <f t="shared" si="20"/>
        <v>0</v>
      </c>
      <c r="N565">
        <f t="shared" si="21"/>
        <v>0</v>
      </c>
    </row>
    <row r="566" spans="1:14" x14ac:dyDescent="0.35">
      <c r="A566" s="238">
        <f t="shared" si="12"/>
        <v>0</v>
      </c>
      <c r="B566" t="s">
        <v>2668</v>
      </c>
      <c r="C566" t="s">
        <v>2588</v>
      </c>
      <c r="D566" s="241">
        <f t="shared" si="13"/>
        <v>0</v>
      </c>
      <c r="E566" s="238">
        <f t="shared" si="14"/>
        <v>0</v>
      </c>
      <c r="F566" s="242">
        <f t="shared" si="11"/>
        <v>0</v>
      </c>
      <c r="G566">
        <f t="shared" si="15"/>
        <v>0</v>
      </c>
      <c r="H566" s="243">
        <f t="shared" si="16"/>
        <v>0</v>
      </c>
      <c r="I566" s="244">
        <f t="shared" si="17"/>
        <v>0</v>
      </c>
      <c r="J566" s="242">
        <f t="shared" si="18"/>
        <v>0</v>
      </c>
      <c r="K566">
        <f t="shared" si="19"/>
        <v>0</v>
      </c>
      <c r="L566" s="242">
        <f t="shared" si="20"/>
        <v>0</v>
      </c>
      <c r="N566">
        <f t="shared" si="21"/>
        <v>0</v>
      </c>
    </row>
    <row r="567" spans="1:14" x14ac:dyDescent="0.35">
      <c r="A567" s="238">
        <f t="shared" si="12"/>
        <v>0</v>
      </c>
      <c r="B567" t="s">
        <v>2692</v>
      </c>
      <c r="C567" t="s">
        <v>2589</v>
      </c>
      <c r="D567" s="241">
        <f t="shared" si="13"/>
        <v>0</v>
      </c>
      <c r="E567" s="238">
        <f t="shared" si="14"/>
        <v>0</v>
      </c>
      <c r="F567" s="242">
        <f t="shared" si="11"/>
        <v>0</v>
      </c>
      <c r="G567">
        <f t="shared" si="15"/>
        <v>0</v>
      </c>
      <c r="H567" s="243">
        <f t="shared" si="16"/>
        <v>0</v>
      </c>
      <c r="I567" s="244">
        <f t="shared" si="17"/>
        <v>0</v>
      </c>
      <c r="J567" s="242">
        <f t="shared" si="18"/>
        <v>0</v>
      </c>
      <c r="K567">
        <f t="shared" si="19"/>
        <v>0</v>
      </c>
      <c r="L567" s="242">
        <f t="shared" si="20"/>
        <v>0</v>
      </c>
      <c r="N567">
        <f t="shared" si="21"/>
        <v>0</v>
      </c>
    </row>
    <row r="568" spans="1:14" x14ac:dyDescent="0.35">
      <c r="A568" s="238">
        <f t="shared" si="12"/>
        <v>0</v>
      </c>
      <c r="B568" t="s">
        <v>2672</v>
      </c>
      <c r="C568" t="s">
        <v>2530</v>
      </c>
      <c r="D568" s="241">
        <f t="shared" si="13"/>
        <v>0</v>
      </c>
      <c r="E568" s="238">
        <f t="shared" si="14"/>
        <v>0</v>
      </c>
      <c r="F568" s="242">
        <f t="shared" si="11"/>
        <v>0</v>
      </c>
      <c r="G568">
        <f t="shared" si="15"/>
        <v>0</v>
      </c>
      <c r="H568" s="243">
        <f t="shared" si="16"/>
        <v>0</v>
      </c>
      <c r="I568" s="244">
        <f t="shared" si="17"/>
        <v>0</v>
      </c>
      <c r="J568" s="242">
        <f t="shared" si="18"/>
        <v>0</v>
      </c>
      <c r="K568">
        <f t="shared" si="19"/>
        <v>0</v>
      </c>
      <c r="L568" s="242">
        <f t="shared" si="20"/>
        <v>0</v>
      </c>
      <c r="N568">
        <f t="shared" si="21"/>
        <v>0</v>
      </c>
    </row>
    <row r="569" spans="1:14" x14ac:dyDescent="0.35">
      <c r="A569" s="238">
        <f>SUM(A542:A568)</f>
        <v>0</v>
      </c>
      <c r="B569" s="238"/>
      <c r="D569" s="241">
        <f>SUM(D542:D568)</f>
        <v>0</v>
      </c>
      <c r="E569" s="238">
        <f>SUM(E542:E568)</f>
        <v>0</v>
      </c>
      <c r="G569">
        <f>SUM(G542:G568)</f>
        <v>0</v>
      </c>
      <c r="I569" s="244">
        <f>SUM(I542:I568)</f>
        <v>0</v>
      </c>
      <c r="K569">
        <f>SUM(K542:K568)</f>
        <v>0</v>
      </c>
      <c r="N569">
        <f t="shared" si="21"/>
        <v>0</v>
      </c>
    </row>
    <row r="570" spans="1:14" ht="15" thickBot="1" x14ac:dyDescent="0.4"/>
    <row r="571" spans="1:14" x14ac:dyDescent="0.35">
      <c r="C571" s="245" t="s">
        <v>2673</v>
      </c>
      <c r="D571" s="246"/>
      <c r="E571" s="247">
        <f>E569+I569</f>
        <v>0</v>
      </c>
      <c r="F571" s="246" t="s">
        <v>2674</v>
      </c>
      <c r="G571" s="248"/>
      <c r="H571" s="248"/>
      <c r="I571" s="245" t="s">
        <v>2675</v>
      </c>
      <c r="J571" s="246" t="s">
        <v>2676</v>
      </c>
      <c r="K571" s="249">
        <f>K569</f>
        <v>0</v>
      </c>
    </row>
    <row r="572" spans="1:14" ht="15" thickBot="1" x14ac:dyDescent="0.4">
      <c r="C572" s="250" t="s">
        <v>2677</v>
      </c>
      <c r="D572" s="251" t="e">
        <f>LEFT(MID(#REF!,FIND("(",#REF!)+1,LEN(#REF!)),FIND(")",MID(#REF!,FIND("(",#REF!)+1,LEN(#REF!)))-1)</f>
        <v>#REF!</v>
      </c>
      <c r="E572" s="251">
        <f>AK542</f>
        <v>0</v>
      </c>
      <c r="F572" s="251" t="s">
        <v>2678</v>
      </c>
      <c r="G572" s="252"/>
      <c r="H572" s="252"/>
      <c r="I572" s="253"/>
      <c r="J572" s="240" t="s">
        <v>2679</v>
      </c>
      <c r="K572" s="254">
        <f>G569</f>
        <v>0</v>
      </c>
    </row>
    <row r="573" spans="1:14" ht="15" thickBot="1" x14ac:dyDescent="0.4">
      <c r="I573" s="250"/>
      <c r="J573" s="251" t="s">
        <v>2680</v>
      </c>
      <c r="K573" s="255">
        <f>SUM(K571:K572)</f>
        <v>0</v>
      </c>
    </row>
  </sheetData>
  <mergeCells count="582">
    <mergeCell ref="A502:A503"/>
    <mergeCell ref="B502:B503"/>
    <mergeCell ref="C502:C503"/>
    <mergeCell ref="A504:A505"/>
    <mergeCell ref="B504:B505"/>
    <mergeCell ref="C504:C505"/>
    <mergeCell ref="A498:A499"/>
    <mergeCell ref="B498:B499"/>
    <mergeCell ref="C498:C499"/>
    <mergeCell ref="A500:A501"/>
    <mergeCell ref="B500:B501"/>
    <mergeCell ref="C500:C501"/>
    <mergeCell ref="A494:A495"/>
    <mergeCell ref="B494:B495"/>
    <mergeCell ref="C494:C495"/>
    <mergeCell ref="A496:A497"/>
    <mergeCell ref="B496:B497"/>
    <mergeCell ref="C496:C497"/>
    <mergeCell ref="A490:A491"/>
    <mergeCell ref="B490:B491"/>
    <mergeCell ref="C490:C491"/>
    <mergeCell ref="A492:A493"/>
    <mergeCell ref="B492:B493"/>
    <mergeCell ref="C492:C493"/>
    <mergeCell ref="A486:A487"/>
    <mergeCell ref="B486:B487"/>
    <mergeCell ref="C486:C487"/>
    <mergeCell ref="A488:A489"/>
    <mergeCell ref="B488:B489"/>
    <mergeCell ref="C488:C489"/>
    <mergeCell ref="A482:A483"/>
    <mergeCell ref="B482:B483"/>
    <mergeCell ref="C482:C483"/>
    <mergeCell ref="A484:A485"/>
    <mergeCell ref="B484:B485"/>
    <mergeCell ref="C484:C485"/>
    <mergeCell ref="A478:A479"/>
    <mergeCell ref="B478:B479"/>
    <mergeCell ref="C478:C479"/>
    <mergeCell ref="A480:A481"/>
    <mergeCell ref="B480:B481"/>
    <mergeCell ref="C480:C481"/>
    <mergeCell ref="A474:A475"/>
    <mergeCell ref="B474:B475"/>
    <mergeCell ref="C474:C475"/>
    <mergeCell ref="A476:A477"/>
    <mergeCell ref="B476:B477"/>
    <mergeCell ref="C476:C477"/>
    <mergeCell ref="A470:A471"/>
    <mergeCell ref="B470:B471"/>
    <mergeCell ref="C470:C471"/>
    <mergeCell ref="A472:A473"/>
    <mergeCell ref="B472:B473"/>
    <mergeCell ref="C472:C473"/>
    <mergeCell ref="A455:A456"/>
    <mergeCell ref="B455:B456"/>
    <mergeCell ref="C455:C456"/>
    <mergeCell ref="A457:A458"/>
    <mergeCell ref="B457:B458"/>
    <mergeCell ref="C457:C458"/>
    <mergeCell ref="A451:A452"/>
    <mergeCell ref="B451:B452"/>
    <mergeCell ref="C451:C452"/>
    <mergeCell ref="A453:A454"/>
    <mergeCell ref="B453:B454"/>
    <mergeCell ref="C453:C454"/>
    <mergeCell ref="A447:A448"/>
    <mergeCell ref="B447:B448"/>
    <mergeCell ref="C447:C448"/>
    <mergeCell ref="A449:A450"/>
    <mergeCell ref="B449:B450"/>
    <mergeCell ref="C449:C450"/>
    <mergeCell ref="A443:A444"/>
    <mergeCell ref="B443:B444"/>
    <mergeCell ref="C443:C444"/>
    <mergeCell ref="A445:A446"/>
    <mergeCell ref="B445:B446"/>
    <mergeCell ref="C445:C446"/>
    <mergeCell ref="A439:A440"/>
    <mergeCell ref="B439:B440"/>
    <mergeCell ref="C439:C440"/>
    <mergeCell ref="A441:A442"/>
    <mergeCell ref="B441:B442"/>
    <mergeCell ref="C441:C442"/>
    <mergeCell ref="A435:A436"/>
    <mergeCell ref="B435:B436"/>
    <mergeCell ref="C435:C436"/>
    <mergeCell ref="A437:A438"/>
    <mergeCell ref="B437:B438"/>
    <mergeCell ref="C437:C438"/>
    <mergeCell ref="A431:A432"/>
    <mergeCell ref="B431:B432"/>
    <mergeCell ref="C431:C432"/>
    <mergeCell ref="A433:A434"/>
    <mergeCell ref="B433:B434"/>
    <mergeCell ref="C433:C434"/>
    <mergeCell ref="A427:A428"/>
    <mergeCell ref="B427:B428"/>
    <mergeCell ref="C427:C428"/>
    <mergeCell ref="A429:A430"/>
    <mergeCell ref="B429:B430"/>
    <mergeCell ref="C429:C430"/>
    <mergeCell ref="A423:A424"/>
    <mergeCell ref="B423:B424"/>
    <mergeCell ref="C423:C424"/>
    <mergeCell ref="A425:A426"/>
    <mergeCell ref="B425:B426"/>
    <mergeCell ref="C425:C426"/>
    <mergeCell ref="A408:A409"/>
    <mergeCell ref="B408:B409"/>
    <mergeCell ref="C408:C409"/>
    <mergeCell ref="A421:A422"/>
    <mergeCell ref="B421:B422"/>
    <mergeCell ref="C421:C422"/>
    <mergeCell ref="A404:A405"/>
    <mergeCell ref="B404:B405"/>
    <mergeCell ref="C404:C405"/>
    <mergeCell ref="A406:A407"/>
    <mergeCell ref="B406:B407"/>
    <mergeCell ref="C406:C407"/>
    <mergeCell ref="A400:A401"/>
    <mergeCell ref="B400:B401"/>
    <mergeCell ref="C400:C401"/>
    <mergeCell ref="A402:A403"/>
    <mergeCell ref="B402:B403"/>
    <mergeCell ref="C402:C403"/>
    <mergeCell ref="A396:A397"/>
    <mergeCell ref="B396:B397"/>
    <mergeCell ref="C396:C397"/>
    <mergeCell ref="A398:A399"/>
    <mergeCell ref="B398:B399"/>
    <mergeCell ref="C398:C399"/>
    <mergeCell ref="A392:A393"/>
    <mergeCell ref="B392:B393"/>
    <mergeCell ref="C392:C393"/>
    <mergeCell ref="A394:A395"/>
    <mergeCell ref="B394:B395"/>
    <mergeCell ref="C394:C395"/>
    <mergeCell ref="A388:A389"/>
    <mergeCell ref="B388:B389"/>
    <mergeCell ref="C388:C389"/>
    <mergeCell ref="A390:A391"/>
    <mergeCell ref="B390:B391"/>
    <mergeCell ref="C390:C391"/>
    <mergeCell ref="A373:A374"/>
    <mergeCell ref="B373:B374"/>
    <mergeCell ref="C373:C374"/>
    <mergeCell ref="A386:A387"/>
    <mergeCell ref="B386:B387"/>
    <mergeCell ref="C386:C387"/>
    <mergeCell ref="A369:A370"/>
    <mergeCell ref="B369:B370"/>
    <mergeCell ref="C369:C370"/>
    <mergeCell ref="A371:A372"/>
    <mergeCell ref="B371:B372"/>
    <mergeCell ref="C371:C372"/>
    <mergeCell ref="A365:A366"/>
    <mergeCell ref="B365:B366"/>
    <mergeCell ref="C365:C366"/>
    <mergeCell ref="A367:A368"/>
    <mergeCell ref="B367:B368"/>
    <mergeCell ref="C367:C368"/>
    <mergeCell ref="A361:A362"/>
    <mergeCell ref="B361:B362"/>
    <mergeCell ref="C361:C362"/>
    <mergeCell ref="A363:A364"/>
    <mergeCell ref="B363:B364"/>
    <mergeCell ref="C363:C364"/>
    <mergeCell ref="A357:A358"/>
    <mergeCell ref="B357:B358"/>
    <mergeCell ref="C357:C358"/>
    <mergeCell ref="A359:A360"/>
    <mergeCell ref="B359:B360"/>
    <mergeCell ref="C359:C360"/>
    <mergeCell ref="A353:A354"/>
    <mergeCell ref="B353:B354"/>
    <mergeCell ref="C353:C354"/>
    <mergeCell ref="A355:A356"/>
    <mergeCell ref="B355:B356"/>
    <mergeCell ref="C355:C356"/>
    <mergeCell ref="A349:A350"/>
    <mergeCell ref="B349:B350"/>
    <mergeCell ref="C349:C350"/>
    <mergeCell ref="A351:A352"/>
    <mergeCell ref="B351:B352"/>
    <mergeCell ref="C351:C352"/>
    <mergeCell ref="A345:A346"/>
    <mergeCell ref="B345:B346"/>
    <mergeCell ref="C345:C346"/>
    <mergeCell ref="A347:A348"/>
    <mergeCell ref="B347:B348"/>
    <mergeCell ref="C347:C348"/>
    <mergeCell ref="A341:A342"/>
    <mergeCell ref="B341:B342"/>
    <mergeCell ref="C341:C342"/>
    <mergeCell ref="A343:A344"/>
    <mergeCell ref="B343:B344"/>
    <mergeCell ref="C343:C344"/>
    <mergeCell ref="A337:A338"/>
    <mergeCell ref="B337:B338"/>
    <mergeCell ref="C337:C338"/>
    <mergeCell ref="A339:A340"/>
    <mergeCell ref="B339:B340"/>
    <mergeCell ref="C339:C340"/>
    <mergeCell ref="A333:A334"/>
    <mergeCell ref="B333:B334"/>
    <mergeCell ref="C333:C334"/>
    <mergeCell ref="A335:A336"/>
    <mergeCell ref="B335:B336"/>
    <mergeCell ref="C335:C336"/>
    <mergeCell ref="A318:A319"/>
    <mergeCell ref="B318:B319"/>
    <mergeCell ref="C318:C319"/>
    <mergeCell ref="A320:A321"/>
    <mergeCell ref="B320:B321"/>
    <mergeCell ref="C320:C321"/>
    <mergeCell ref="A314:A315"/>
    <mergeCell ref="B314:B315"/>
    <mergeCell ref="C314:C315"/>
    <mergeCell ref="A316:A317"/>
    <mergeCell ref="B316:B317"/>
    <mergeCell ref="C316:C317"/>
    <mergeCell ref="A310:A311"/>
    <mergeCell ref="B310:B311"/>
    <mergeCell ref="C310:C311"/>
    <mergeCell ref="A312:A313"/>
    <mergeCell ref="B312:B313"/>
    <mergeCell ref="C312:C313"/>
    <mergeCell ref="A306:A307"/>
    <mergeCell ref="B306:B307"/>
    <mergeCell ref="C306:C307"/>
    <mergeCell ref="A308:A309"/>
    <mergeCell ref="B308:B309"/>
    <mergeCell ref="C308:C309"/>
    <mergeCell ref="A302:A303"/>
    <mergeCell ref="B302:B303"/>
    <mergeCell ref="C302:C303"/>
    <mergeCell ref="A304:A305"/>
    <mergeCell ref="B304:B305"/>
    <mergeCell ref="C304:C305"/>
    <mergeCell ref="A298:A299"/>
    <mergeCell ref="B298:B299"/>
    <mergeCell ref="C298:C299"/>
    <mergeCell ref="A300:A301"/>
    <mergeCell ref="B300:B301"/>
    <mergeCell ref="C300:C301"/>
    <mergeCell ref="A294:A295"/>
    <mergeCell ref="B294:B295"/>
    <mergeCell ref="C294:C295"/>
    <mergeCell ref="A296:A297"/>
    <mergeCell ref="B296:B297"/>
    <mergeCell ref="C296:C297"/>
    <mergeCell ref="A290:A291"/>
    <mergeCell ref="B290:B291"/>
    <mergeCell ref="C290:C291"/>
    <mergeCell ref="A292:A293"/>
    <mergeCell ref="B292:B293"/>
    <mergeCell ref="C292:C293"/>
    <mergeCell ref="A275:A276"/>
    <mergeCell ref="B275:B276"/>
    <mergeCell ref="C275:C276"/>
    <mergeCell ref="A288:A289"/>
    <mergeCell ref="B288:B289"/>
    <mergeCell ref="C288:C289"/>
    <mergeCell ref="A271:A272"/>
    <mergeCell ref="B271:B272"/>
    <mergeCell ref="C271:C272"/>
    <mergeCell ref="A273:A274"/>
    <mergeCell ref="B273:B274"/>
    <mergeCell ref="C273:C274"/>
    <mergeCell ref="A267:A268"/>
    <mergeCell ref="B267:B268"/>
    <mergeCell ref="C267:C268"/>
    <mergeCell ref="A269:A270"/>
    <mergeCell ref="B269:B270"/>
    <mergeCell ref="C269:C270"/>
    <mergeCell ref="A263:A264"/>
    <mergeCell ref="B263:B264"/>
    <mergeCell ref="C263:C264"/>
    <mergeCell ref="A265:A266"/>
    <mergeCell ref="B265:B266"/>
    <mergeCell ref="C265:C266"/>
    <mergeCell ref="A259:A260"/>
    <mergeCell ref="B259:B260"/>
    <mergeCell ref="C259:C260"/>
    <mergeCell ref="A261:A262"/>
    <mergeCell ref="B261:B262"/>
    <mergeCell ref="C261:C262"/>
    <mergeCell ref="A255:A256"/>
    <mergeCell ref="B255:B256"/>
    <mergeCell ref="C255:C256"/>
    <mergeCell ref="A257:A258"/>
    <mergeCell ref="B257:B258"/>
    <mergeCell ref="C257:C258"/>
    <mergeCell ref="A251:A252"/>
    <mergeCell ref="B251:B252"/>
    <mergeCell ref="C251:C252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32:A233"/>
    <mergeCell ref="B232:B233"/>
    <mergeCell ref="C232:C233"/>
    <mergeCell ref="A245:A246"/>
    <mergeCell ref="B245:B246"/>
    <mergeCell ref="C245:C246"/>
    <mergeCell ref="A228:A229"/>
    <mergeCell ref="B228:B229"/>
    <mergeCell ref="C228:C229"/>
    <mergeCell ref="A230:A231"/>
    <mergeCell ref="B230:B231"/>
    <mergeCell ref="C230:C231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193:A194"/>
    <mergeCell ref="B193:B194"/>
    <mergeCell ref="C193:C194"/>
    <mergeCell ref="A206:A207"/>
    <mergeCell ref="B206:B207"/>
    <mergeCell ref="C206:C207"/>
    <mergeCell ref="A189:A190"/>
    <mergeCell ref="B189:B190"/>
    <mergeCell ref="C189:C190"/>
    <mergeCell ref="A191:A192"/>
    <mergeCell ref="B191:B192"/>
    <mergeCell ref="C191:C192"/>
    <mergeCell ref="A185:A186"/>
    <mergeCell ref="B185:B186"/>
    <mergeCell ref="C185:C186"/>
    <mergeCell ref="A187:A188"/>
    <mergeCell ref="B187:B188"/>
    <mergeCell ref="C187:C188"/>
    <mergeCell ref="A181:A182"/>
    <mergeCell ref="B181:B182"/>
    <mergeCell ref="C181:C182"/>
    <mergeCell ref="A183:A184"/>
    <mergeCell ref="B183:B184"/>
    <mergeCell ref="C183:C184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34:A135"/>
    <mergeCell ref="B134:B135"/>
    <mergeCell ref="C134:C135"/>
    <mergeCell ref="A136:A137"/>
    <mergeCell ref="B136:B137"/>
    <mergeCell ref="C136:C137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44:A45"/>
    <mergeCell ref="B44:B45"/>
    <mergeCell ref="C44:C45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C284"/>
  <sheetViews>
    <sheetView zoomScale="85" zoomScaleNormal="85" workbookViewId="0">
      <selection activeCell="BE5" sqref="W5:BE278"/>
    </sheetView>
  </sheetViews>
  <sheetFormatPr defaultRowHeight="14.5" x14ac:dyDescent="0.35"/>
  <cols>
    <col min="1" max="1" width="54.453125" bestFit="1" customWidth="1"/>
    <col min="18" max="23" width="8.81640625"/>
    <col min="26" max="26" width="8.81640625"/>
    <col min="36" max="36" width="12.26953125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AM5" s="2"/>
      <c r="AN5" s="2"/>
      <c r="AO5" s="2"/>
      <c r="AP5" s="2"/>
      <c r="AQ5" s="2"/>
      <c r="AR5" s="2"/>
      <c r="AS5" s="2"/>
      <c r="AT5" s="239"/>
      <c r="AU5" s="2"/>
      <c r="AV5" s="2"/>
      <c r="AW5" s="2"/>
      <c r="AX5" s="239"/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AP6" s="240"/>
      <c r="AQ6" s="240"/>
      <c r="AR6" s="240"/>
      <c r="AS6" s="240"/>
      <c r="AT6" s="240"/>
      <c r="AU6" s="240"/>
      <c r="AV6" s="240"/>
      <c r="AW6" s="240"/>
      <c r="AX6" s="240"/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Y7" s="240"/>
      <c r="Z7" s="240"/>
      <c r="AP7" s="240"/>
      <c r="AQ7" s="240"/>
      <c r="AR7" s="240"/>
      <c r="AS7" s="240"/>
      <c r="AT7" s="240"/>
      <c r="AU7" s="240"/>
      <c r="AV7" s="240"/>
      <c r="AW7" s="240"/>
      <c r="AX7" s="240"/>
      <c r="AZ7" s="240"/>
      <c r="BB7" s="240"/>
      <c r="BC7" s="240"/>
    </row>
    <row r="8" spans="1:55" x14ac:dyDescent="0.35">
      <c r="A8" s="339" t="s">
        <v>647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Y8" s="240"/>
      <c r="Z8" s="240"/>
      <c r="AM8" s="238"/>
      <c r="AP8" s="241"/>
      <c r="AQ8" s="238"/>
      <c r="AR8" s="242"/>
      <c r="AT8" s="243"/>
      <c r="AU8" s="244"/>
      <c r="AV8" s="242"/>
      <c r="AX8" s="242"/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761</v>
      </c>
      <c r="E9" t="s">
        <v>762</v>
      </c>
      <c r="F9" t="s">
        <v>763</v>
      </c>
      <c r="G9" t="s">
        <v>764</v>
      </c>
      <c r="H9" t="s">
        <v>765</v>
      </c>
      <c r="I9" t="s">
        <v>766</v>
      </c>
      <c r="J9" t="s">
        <v>767</v>
      </c>
      <c r="K9" t="s">
        <v>768</v>
      </c>
      <c r="L9" t="s">
        <v>769</v>
      </c>
      <c r="M9" t="s">
        <v>770</v>
      </c>
      <c r="X9" s="256"/>
      <c r="Y9" s="240"/>
      <c r="Z9" s="240"/>
      <c r="AM9" s="238"/>
      <c r="AP9" s="241"/>
      <c r="AQ9" s="238"/>
      <c r="AR9" s="242"/>
      <c r="AT9" s="243"/>
      <c r="AU9" s="244"/>
      <c r="AV9" s="242"/>
      <c r="AX9" s="242"/>
    </row>
    <row r="10" spans="1:55" x14ac:dyDescent="0.35">
      <c r="A10" s="339" t="s">
        <v>2599</v>
      </c>
      <c r="B10" s="339" t="s">
        <v>31</v>
      </c>
      <c r="C10" s="340">
        <v>3045</v>
      </c>
      <c r="D10" s="1">
        <v>-1306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AC10" s="238"/>
      <c r="AD10" s="238"/>
      <c r="AE10" s="227"/>
      <c r="AG10" s="227"/>
      <c r="AH10" s="238"/>
      <c r="AK10" s="227"/>
      <c r="AM10" s="238"/>
      <c r="AP10" s="241"/>
      <c r="AQ10" s="238"/>
      <c r="AR10" s="242"/>
      <c r="AT10" s="243"/>
      <c r="AU10" s="244"/>
      <c r="AV10" s="242"/>
      <c r="AX10" s="242"/>
    </row>
    <row r="11" spans="1:55" x14ac:dyDescent="0.35">
      <c r="A11" s="339" t="s">
        <v>0</v>
      </c>
      <c r="B11" s="339" t="s">
        <v>0</v>
      </c>
      <c r="C11" s="340">
        <v>3045</v>
      </c>
      <c r="D11" s="2">
        <v>1739</v>
      </c>
      <c r="E11" s="2">
        <v>1739</v>
      </c>
      <c r="F11" s="2">
        <v>1739</v>
      </c>
      <c r="G11" s="2">
        <v>1739</v>
      </c>
      <c r="H11" s="2">
        <v>1739</v>
      </c>
      <c r="I11" s="2">
        <v>1739</v>
      </c>
      <c r="J11" s="2">
        <v>1739</v>
      </c>
      <c r="K11" s="2">
        <v>1739</v>
      </c>
      <c r="L11" s="2">
        <v>1739</v>
      </c>
      <c r="M11" s="2">
        <v>1739</v>
      </c>
      <c r="AM11" s="238"/>
      <c r="AP11" s="241"/>
      <c r="AQ11" s="238"/>
      <c r="AR11" s="242"/>
      <c r="AT11" s="243"/>
      <c r="AU11" s="244"/>
      <c r="AV11" s="242"/>
      <c r="AX11" s="242"/>
    </row>
    <row r="12" spans="1:55" x14ac:dyDescent="0.35">
      <c r="A12" s="339" t="s">
        <v>2600</v>
      </c>
      <c r="B12" s="339" t="s">
        <v>31</v>
      </c>
      <c r="C12" s="340">
        <v>631</v>
      </c>
      <c r="D12" s="1">
        <v>43</v>
      </c>
      <c r="E12" s="1">
        <v>4</v>
      </c>
      <c r="F12" s="1">
        <v>21</v>
      </c>
      <c r="G12" s="1">
        <v>42</v>
      </c>
      <c r="H12" s="1">
        <v>35</v>
      </c>
      <c r="I12" s="1">
        <v>267</v>
      </c>
      <c r="J12" s="1">
        <v>24</v>
      </c>
      <c r="K12" s="1">
        <v>-1067</v>
      </c>
      <c r="L12" s="1">
        <v>0</v>
      </c>
      <c r="M12" s="1">
        <v>0</v>
      </c>
      <c r="AM12" s="238"/>
      <c r="AP12" s="241"/>
      <c r="AQ12" s="238"/>
      <c r="AR12" s="242"/>
      <c r="AT12" s="243"/>
      <c r="AU12" s="244"/>
      <c r="AV12" s="242"/>
      <c r="AX12" s="242"/>
    </row>
    <row r="13" spans="1:55" x14ac:dyDescent="0.35">
      <c r="A13" s="339" t="s">
        <v>0</v>
      </c>
      <c r="B13" s="339" t="s">
        <v>0</v>
      </c>
      <c r="C13" s="340">
        <v>631</v>
      </c>
      <c r="D13" s="2">
        <v>674</v>
      </c>
      <c r="E13" s="2">
        <v>678</v>
      </c>
      <c r="F13" s="2">
        <v>699</v>
      </c>
      <c r="G13" s="2">
        <v>741</v>
      </c>
      <c r="H13" s="2">
        <v>776</v>
      </c>
      <c r="I13" s="2">
        <v>1043</v>
      </c>
      <c r="J13" s="2">
        <v>1067</v>
      </c>
      <c r="K13" s="2">
        <v>0</v>
      </c>
      <c r="L13" s="2">
        <v>0</v>
      </c>
      <c r="M13" s="2">
        <v>0</v>
      </c>
      <c r="AM13" s="238"/>
      <c r="AP13" s="241"/>
      <c r="AQ13" s="238"/>
      <c r="AR13" s="242"/>
      <c r="AT13" s="243"/>
      <c r="AU13" s="244"/>
      <c r="AV13" s="242"/>
      <c r="AX13" s="242"/>
    </row>
    <row r="14" spans="1:55" x14ac:dyDescent="0.35">
      <c r="A14" s="339" t="s">
        <v>2601</v>
      </c>
      <c r="B14" s="339" t="s">
        <v>33</v>
      </c>
      <c r="C14" s="340">
        <v>806</v>
      </c>
      <c r="D14" s="1">
        <v>345</v>
      </c>
      <c r="E14" s="1">
        <v>4</v>
      </c>
      <c r="F14" s="1">
        <v>43</v>
      </c>
      <c r="G14" s="1">
        <v>14</v>
      </c>
      <c r="H14" s="1">
        <v>34</v>
      </c>
      <c r="I14" s="1">
        <v>48</v>
      </c>
      <c r="J14" s="1">
        <v>113</v>
      </c>
      <c r="K14" s="1">
        <v>89</v>
      </c>
      <c r="L14" s="1">
        <v>5</v>
      </c>
      <c r="M14" s="1">
        <v>18</v>
      </c>
      <c r="AM14" s="238"/>
      <c r="AP14" s="241"/>
      <c r="AQ14" s="238"/>
      <c r="AR14" s="242"/>
      <c r="AT14" s="243"/>
      <c r="AU14" s="244"/>
      <c r="AV14" s="242"/>
      <c r="AX14" s="242"/>
    </row>
    <row r="15" spans="1:55" x14ac:dyDescent="0.35">
      <c r="A15" s="339" t="s">
        <v>0</v>
      </c>
      <c r="B15" s="339" t="s">
        <v>0</v>
      </c>
      <c r="C15" s="340">
        <v>806</v>
      </c>
      <c r="D15" s="2">
        <v>1151</v>
      </c>
      <c r="E15" s="2">
        <v>1155</v>
      </c>
      <c r="F15" s="2">
        <v>1198</v>
      </c>
      <c r="G15" s="2">
        <v>1212</v>
      </c>
      <c r="H15" s="2">
        <v>1246</v>
      </c>
      <c r="I15" s="2">
        <v>1294</v>
      </c>
      <c r="J15" s="2">
        <v>1407</v>
      </c>
      <c r="K15" s="2">
        <v>1496</v>
      </c>
      <c r="L15" s="2">
        <v>1501</v>
      </c>
      <c r="M15" s="2">
        <v>1519</v>
      </c>
      <c r="AM15" s="238"/>
      <c r="AP15" s="241"/>
      <c r="AQ15" s="238"/>
      <c r="AR15" s="242"/>
      <c r="AT15" s="243"/>
      <c r="AU15" s="244"/>
      <c r="AV15" s="242"/>
      <c r="AX15" s="242"/>
    </row>
    <row r="16" spans="1:55" x14ac:dyDescent="0.35">
      <c r="A16" s="339" t="s">
        <v>2985</v>
      </c>
      <c r="B16" s="339" t="s">
        <v>33</v>
      </c>
      <c r="C16" s="340">
        <v>299</v>
      </c>
      <c r="D16" s="1">
        <v>20</v>
      </c>
      <c r="E16" s="1">
        <v>5</v>
      </c>
      <c r="F16" s="1">
        <v>-324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AM16" s="238"/>
      <c r="AP16" s="241"/>
      <c r="AQ16" s="238"/>
      <c r="AR16" s="242"/>
      <c r="AT16" s="243"/>
      <c r="AU16" s="244"/>
      <c r="AV16" s="242"/>
      <c r="AX16" s="242"/>
    </row>
    <row r="17" spans="1:50" x14ac:dyDescent="0.35">
      <c r="A17" s="339" t="s">
        <v>0</v>
      </c>
      <c r="B17" s="339" t="s">
        <v>0</v>
      </c>
      <c r="C17" s="340">
        <v>299</v>
      </c>
      <c r="D17" s="2">
        <v>319</v>
      </c>
      <c r="E17" s="2">
        <v>324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AM17" s="238"/>
      <c r="AP17" s="241"/>
      <c r="AQ17" s="238"/>
      <c r="AR17" s="242"/>
      <c r="AT17" s="243"/>
      <c r="AU17" s="244"/>
      <c r="AV17" s="242"/>
      <c r="AX17" s="242"/>
    </row>
    <row r="18" spans="1:50" x14ac:dyDescent="0.35">
      <c r="A18" s="339" t="s">
        <v>2602</v>
      </c>
      <c r="B18" s="339" t="s">
        <v>33</v>
      </c>
      <c r="C18" s="340">
        <v>1117</v>
      </c>
      <c r="D18" s="1">
        <v>155</v>
      </c>
      <c r="E18" s="1">
        <v>5</v>
      </c>
      <c r="F18" s="1">
        <v>27</v>
      </c>
      <c r="G18" s="1">
        <v>15</v>
      </c>
      <c r="H18" s="1">
        <v>49</v>
      </c>
      <c r="I18" s="1">
        <v>14</v>
      </c>
      <c r="J18" s="1">
        <v>402</v>
      </c>
      <c r="K18" s="1">
        <v>0</v>
      </c>
      <c r="L18" s="1">
        <v>0</v>
      </c>
      <c r="M18" s="1">
        <v>-45</v>
      </c>
      <c r="AM18" s="238"/>
      <c r="AP18" s="241"/>
      <c r="AQ18" s="238"/>
      <c r="AR18" s="242"/>
      <c r="AT18" s="243"/>
      <c r="AU18" s="244"/>
      <c r="AV18" s="242"/>
      <c r="AX18" s="242"/>
    </row>
    <row r="19" spans="1:50" x14ac:dyDescent="0.35">
      <c r="A19" s="339" t="s">
        <v>0</v>
      </c>
      <c r="B19" s="339" t="s">
        <v>0</v>
      </c>
      <c r="C19" s="340">
        <v>1117</v>
      </c>
      <c r="D19" s="2">
        <v>1272</v>
      </c>
      <c r="E19" s="2">
        <v>1277</v>
      </c>
      <c r="F19" s="2">
        <v>1304</v>
      </c>
      <c r="G19" s="2">
        <v>1319</v>
      </c>
      <c r="H19" s="2">
        <v>1368</v>
      </c>
      <c r="I19" s="2">
        <v>1382</v>
      </c>
      <c r="J19" s="2">
        <v>1784</v>
      </c>
      <c r="K19" s="2">
        <v>1784</v>
      </c>
      <c r="L19" s="2">
        <v>1784</v>
      </c>
      <c r="M19" s="2">
        <v>1739</v>
      </c>
      <c r="AM19" s="238"/>
      <c r="AP19" s="241"/>
      <c r="AQ19" s="238"/>
      <c r="AR19" s="242"/>
      <c r="AT19" s="243"/>
      <c r="AU19" s="244"/>
      <c r="AV19" s="242"/>
      <c r="AX19" s="242"/>
    </row>
    <row r="20" spans="1:50" x14ac:dyDescent="0.35">
      <c r="A20" s="339" t="s">
        <v>2603</v>
      </c>
      <c r="B20" s="339" t="s">
        <v>33</v>
      </c>
      <c r="C20" s="340">
        <v>937</v>
      </c>
      <c r="D20" s="1">
        <v>373</v>
      </c>
      <c r="E20" s="1">
        <v>3</v>
      </c>
      <c r="F20" s="1">
        <v>9</v>
      </c>
      <c r="G20" s="1">
        <v>7</v>
      </c>
      <c r="H20" s="1">
        <v>40</v>
      </c>
      <c r="I20" s="1">
        <v>9</v>
      </c>
      <c r="J20" s="1">
        <v>83</v>
      </c>
      <c r="K20" s="1">
        <v>48</v>
      </c>
      <c r="L20" s="1">
        <v>4</v>
      </c>
      <c r="M20" s="1">
        <v>17</v>
      </c>
      <c r="AM20" s="238"/>
      <c r="AP20" s="241"/>
      <c r="AQ20" s="238"/>
      <c r="AR20" s="242"/>
      <c r="AT20" s="243"/>
      <c r="AU20" s="244"/>
      <c r="AV20" s="242"/>
      <c r="AX20" s="242"/>
    </row>
    <row r="21" spans="1:50" x14ac:dyDescent="0.35">
      <c r="A21" s="339" t="s">
        <v>0</v>
      </c>
      <c r="B21" s="339" t="s">
        <v>0</v>
      </c>
      <c r="C21" s="340">
        <v>937</v>
      </c>
      <c r="D21" s="2">
        <v>1310</v>
      </c>
      <c r="E21" s="2">
        <v>1313</v>
      </c>
      <c r="F21" s="2">
        <v>1322</v>
      </c>
      <c r="G21" s="2">
        <v>1329</v>
      </c>
      <c r="H21" s="2">
        <v>1369</v>
      </c>
      <c r="I21" s="2">
        <v>1378</v>
      </c>
      <c r="J21" s="2">
        <v>1461</v>
      </c>
      <c r="K21" s="2">
        <v>1509</v>
      </c>
      <c r="L21" s="2">
        <v>1513</v>
      </c>
      <c r="M21" s="2">
        <v>1530</v>
      </c>
      <c r="AM21" s="238"/>
      <c r="AP21" s="241"/>
      <c r="AQ21" s="238"/>
      <c r="AR21" s="242"/>
      <c r="AT21" s="243"/>
      <c r="AU21" s="244"/>
      <c r="AV21" s="242"/>
      <c r="AX21" s="242"/>
    </row>
    <row r="22" spans="1:50" x14ac:dyDescent="0.35">
      <c r="A22" s="339" t="s">
        <v>2972</v>
      </c>
      <c r="B22" s="339" t="s">
        <v>33</v>
      </c>
      <c r="C22" s="340">
        <v>1195</v>
      </c>
      <c r="D22" s="1">
        <v>84</v>
      </c>
      <c r="E22" s="1">
        <v>2</v>
      </c>
      <c r="F22" s="1">
        <v>30</v>
      </c>
      <c r="G22" s="1">
        <v>29</v>
      </c>
      <c r="H22" s="1">
        <v>21</v>
      </c>
      <c r="I22" s="1">
        <v>108</v>
      </c>
      <c r="J22" s="1">
        <v>54</v>
      </c>
      <c r="K22" s="1">
        <v>272</v>
      </c>
      <c r="L22" s="1">
        <v>-56</v>
      </c>
      <c r="M22" s="1">
        <v>0</v>
      </c>
      <c r="AM22" s="238"/>
      <c r="AP22" s="241"/>
      <c r="AQ22" s="238"/>
      <c r="AR22" s="242"/>
      <c r="AT22" s="243"/>
      <c r="AU22" s="244"/>
      <c r="AV22" s="242"/>
      <c r="AX22" s="242"/>
    </row>
    <row r="23" spans="1:50" x14ac:dyDescent="0.35">
      <c r="A23" s="339" t="s">
        <v>0</v>
      </c>
      <c r="B23" s="339" t="s">
        <v>0</v>
      </c>
      <c r="C23" s="340">
        <v>1195</v>
      </c>
      <c r="D23" s="2">
        <v>1279</v>
      </c>
      <c r="E23" s="2">
        <v>1281</v>
      </c>
      <c r="F23" s="2">
        <v>1311</v>
      </c>
      <c r="G23" s="2">
        <v>1340</v>
      </c>
      <c r="H23" s="2">
        <v>1361</v>
      </c>
      <c r="I23" s="2">
        <v>1469</v>
      </c>
      <c r="J23" s="2">
        <v>1523</v>
      </c>
      <c r="K23" s="2">
        <v>1795</v>
      </c>
      <c r="L23" s="2">
        <v>1739</v>
      </c>
      <c r="M23" s="2">
        <v>1739</v>
      </c>
      <c r="AM23" s="238"/>
      <c r="AP23" s="241"/>
      <c r="AQ23" s="238"/>
      <c r="AR23" s="242"/>
      <c r="AT23" s="243"/>
      <c r="AU23" s="244"/>
      <c r="AV23" s="242"/>
      <c r="AX23" s="242"/>
    </row>
    <row r="24" spans="1:50" x14ac:dyDescent="0.35">
      <c r="A24" s="339" t="s">
        <v>2996</v>
      </c>
      <c r="B24" s="339" t="s">
        <v>31</v>
      </c>
      <c r="C24" s="340">
        <v>488</v>
      </c>
      <c r="D24" s="1">
        <v>15</v>
      </c>
      <c r="E24" s="1">
        <v>28</v>
      </c>
      <c r="F24" s="1">
        <v>34</v>
      </c>
      <c r="G24" s="1">
        <v>32</v>
      </c>
      <c r="H24" s="1">
        <v>-597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AM24" s="238"/>
      <c r="AP24" s="241"/>
      <c r="AQ24" s="238"/>
      <c r="AR24" s="242"/>
      <c r="AT24" s="243"/>
      <c r="AU24" s="244"/>
      <c r="AV24" s="242"/>
      <c r="AX24" s="242"/>
    </row>
    <row r="25" spans="1:50" x14ac:dyDescent="0.35">
      <c r="A25" s="339" t="s">
        <v>0</v>
      </c>
      <c r="B25" s="339" t="s">
        <v>0</v>
      </c>
      <c r="C25" s="340">
        <v>488</v>
      </c>
      <c r="D25" s="2">
        <v>503</v>
      </c>
      <c r="E25" s="2">
        <v>531</v>
      </c>
      <c r="F25" s="2">
        <v>565</v>
      </c>
      <c r="G25" s="2">
        <v>597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AM25" s="238"/>
      <c r="AP25" s="241"/>
      <c r="AQ25" s="238"/>
      <c r="AR25" s="242"/>
      <c r="AT25" s="243"/>
      <c r="AU25" s="244"/>
      <c r="AV25" s="242"/>
      <c r="AX25" s="242"/>
    </row>
    <row r="26" spans="1:50" x14ac:dyDescent="0.35">
      <c r="A26" s="339" t="s">
        <v>2978</v>
      </c>
      <c r="B26" s="339" t="s">
        <v>31</v>
      </c>
      <c r="C26" s="340">
        <v>912</v>
      </c>
      <c r="D26" s="1">
        <v>106</v>
      </c>
      <c r="E26" s="1">
        <v>2</v>
      </c>
      <c r="F26" s="1">
        <v>32</v>
      </c>
      <c r="G26" s="1">
        <v>29</v>
      </c>
      <c r="H26" s="1">
        <v>37</v>
      </c>
      <c r="I26" s="1">
        <v>104</v>
      </c>
      <c r="J26" s="1">
        <v>70</v>
      </c>
      <c r="K26" s="1">
        <v>391</v>
      </c>
      <c r="L26" s="1">
        <v>41</v>
      </c>
      <c r="M26" s="1">
        <v>5</v>
      </c>
      <c r="AM26" s="238"/>
      <c r="AP26" s="241"/>
      <c r="AQ26" s="238"/>
      <c r="AR26" s="242"/>
      <c r="AT26" s="243"/>
      <c r="AU26" s="244"/>
      <c r="AV26" s="242"/>
      <c r="AX26" s="242"/>
    </row>
    <row r="27" spans="1:50" x14ac:dyDescent="0.35">
      <c r="A27" s="339" t="s">
        <v>0</v>
      </c>
      <c r="B27" s="339" t="s">
        <v>0</v>
      </c>
      <c r="C27" s="340">
        <v>912</v>
      </c>
      <c r="D27" s="2">
        <v>1018</v>
      </c>
      <c r="E27" s="2">
        <v>1020</v>
      </c>
      <c r="F27" s="2">
        <v>1052</v>
      </c>
      <c r="G27" s="2">
        <v>1081</v>
      </c>
      <c r="H27" s="2">
        <v>1118</v>
      </c>
      <c r="I27" s="2">
        <v>1222</v>
      </c>
      <c r="J27" s="2">
        <v>1292</v>
      </c>
      <c r="K27" s="2">
        <v>1683</v>
      </c>
      <c r="L27" s="2">
        <v>1724</v>
      </c>
      <c r="M27" s="2">
        <v>1729</v>
      </c>
      <c r="AM27" s="238"/>
      <c r="AP27" s="241"/>
      <c r="AQ27" s="238"/>
      <c r="AR27" s="242"/>
      <c r="AT27" s="243"/>
      <c r="AU27" s="244"/>
      <c r="AV27" s="242"/>
      <c r="AX27" s="242"/>
    </row>
    <row r="28" spans="1:50" x14ac:dyDescent="0.35">
      <c r="A28" s="339" t="s">
        <v>2986</v>
      </c>
      <c r="B28" s="339" t="s">
        <v>33</v>
      </c>
      <c r="C28" s="340">
        <v>904</v>
      </c>
      <c r="D28" s="1">
        <v>68</v>
      </c>
      <c r="E28" s="1">
        <v>70</v>
      </c>
      <c r="F28" s="1">
        <v>36</v>
      </c>
      <c r="G28" s="1">
        <v>34</v>
      </c>
      <c r="H28" s="1">
        <v>189</v>
      </c>
      <c r="I28" s="1">
        <v>68</v>
      </c>
      <c r="J28" s="1">
        <v>49</v>
      </c>
      <c r="K28" s="1">
        <v>88</v>
      </c>
      <c r="L28" s="1">
        <v>6</v>
      </c>
      <c r="M28" s="1">
        <v>5</v>
      </c>
      <c r="AM28" s="238"/>
      <c r="AP28" s="241"/>
      <c r="AQ28" s="238"/>
      <c r="AR28" s="242"/>
      <c r="AT28" s="243"/>
      <c r="AU28" s="244"/>
      <c r="AV28" s="242"/>
      <c r="AX28" s="242"/>
    </row>
    <row r="29" spans="1:50" x14ac:dyDescent="0.35">
      <c r="A29" s="339" t="s">
        <v>0</v>
      </c>
      <c r="B29" s="339" t="s">
        <v>0</v>
      </c>
      <c r="C29" s="340">
        <v>904</v>
      </c>
      <c r="D29" s="2">
        <v>972</v>
      </c>
      <c r="E29" s="2">
        <v>1042</v>
      </c>
      <c r="F29" s="2">
        <v>1078</v>
      </c>
      <c r="G29" s="2">
        <v>1112</v>
      </c>
      <c r="H29" s="2">
        <v>1301</v>
      </c>
      <c r="I29" s="2">
        <v>1369</v>
      </c>
      <c r="J29" s="2">
        <v>1418</v>
      </c>
      <c r="K29" s="2">
        <v>1506</v>
      </c>
      <c r="L29" s="2">
        <v>1512</v>
      </c>
      <c r="M29" s="2">
        <v>1517</v>
      </c>
      <c r="AM29" s="238"/>
      <c r="AP29" s="241"/>
      <c r="AQ29" s="238"/>
      <c r="AR29" s="242"/>
      <c r="AT29" s="243"/>
      <c r="AU29" s="244"/>
      <c r="AV29" s="242"/>
      <c r="AX29" s="242"/>
    </row>
    <row r="30" spans="1:50" x14ac:dyDescent="0.35">
      <c r="A30" s="339" t="s">
        <v>2604</v>
      </c>
      <c r="B30" s="339" t="s">
        <v>33</v>
      </c>
      <c r="C30" s="340">
        <v>572</v>
      </c>
      <c r="D30" s="1">
        <v>9</v>
      </c>
      <c r="E30" s="1">
        <v>14</v>
      </c>
      <c r="F30" s="1">
        <v>18</v>
      </c>
      <c r="G30" s="1">
        <v>139</v>
      </c>
      <c r="H30" s="1">
        <v>24</v>
      </c>
      <c r="I30" s="1">
        <v>-776</v>
      </c>
      <c r="J30" s="1">
        <v>0</v>
      </c>
      <c r="K30" s="1">
        <v>0</v>
      </c>
      <c r="L30" s="1">
        <v>0</v>
      </c>
      <c r="M30" s="1">
        <v>0</v>
      </c>
      <c r="AM30" s="238"/>
      <c r="AP30" s="241"/>
      <c r="AQ30" s="238"/>
      <c r="AR30" s="242"/>
      <c r="AT30" s="243"/>
      <c r="AU30" s="244"/>
      <c r="AV30" s="242"/>
      <c r="AX30" s="242"/>
    </row>
    <row r="31" spans="1:50" x14ac:dyDescent="0.35">
      <c r="A31" s="339" t="s">
        <v>0</v>
      </c>
      <c r="B31" s="339" t="s">
        <v>0</v>
      </c>
      <c r="C31" s="340">
        <v>572</v>
      </c>
      <c r="D31" s="2">
        <v>581</v>
      </c>
      <c r="E31" s="2">
        <v>595</v>
      </c>
      <c r="F31" s="2">
        <v>613</v>
      </c>
      <c r="G31" s="2">
        <v>752</v>
      </c>
      <c r="H31" s="2">
        <v>776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AM31" s="238"/>
      <c r="AP31" s="241"/>
      <c r="AQ31" s="238"/>
      <c r="AR31" s="242"/>
      <c r="AT31" s="243"/>
      <c r="AU31" s="244"/>
      <c r="AV31" s="242"/>
      <c r="AX31" s="242"/>
    </row>
    <row r="32" spans="1:50" x14ac:dyDescent="0.35">
      <c r="A32" s="339" t="s">
        <v>2605</v>
      </c>
      <c r="B32" s="339" t="s">
        <v>31</v>
      </c>
      <c r="C32" s="340">
        <v>374</v>
      </c>
      <c r="D32" s="1">
        <v>7</v>
      </c>
      <c r="E32" s="1">
        <v>17</v>
      </c>
      <c r="F32" s="1">
        <v>12</v>
      </c>
      <c r="G32" s="1">
        <v>-410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AM32" s="238"/>
      <c r="AP32" s="241"/>
      <c r="AQ32" s="238"/>
      <c r="AR32" s="242"/>
      <c r="AT32" s="243"/>
      <c r="AU32" s="244"/>
      <c r="AV32" s="242"/>
      <c r="AX32" s="242"/>
    </row>
    <row r="33" spans="1:50" x14ac:dyDescent="0.35">
      <c r="A33" s="339" t="s">
        <v>0</v>
      </c>
      <c r="B33" s="339" t="s">
        <v>0</v>
      </c>
      <c r="C33" s="340">
        <v>374</v>
      </c>
      <c r="D33" s="2">
        <v>381</v>
      </c>
      <c r="E33" s="2">
        <v>398</v>
      </c>
      <c r="F33" s="2">
        <v>410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AM33" s="238"/>
      <c r="AP33" s="241"/>
      <c r="AQ33" s="238"/>
      <c r="AR33" s="242"/>
      <c r="AT33" s="243"/>
      <c r="AU33" s="244"/>
      <c r="AV33" s="242"/>
      <c r="AX33" s="242"/>
    </row>
    <row r="34" spans="1:50" x14ac:dyDescent="0.35">
      <c r="A34" s="339" t="s">
        <v>2606</v>
      </c>
      <c r="B34" s="339" t="s">
        <v>33</v>
      </c>
      <c r="C34" s="340">
        <v>706</v>
      </c>
      <c r="D34" s="1">
        <v>79</v>
      </c>
      <c r="E34" s="1">
        <v>2</v>
      </c>
      <c r="F34" s="1">
        <v>12</v>
      </c>
      <c r="G34" s="1">
        <v>12</v>
      </c>
      <c r="H34" s="1">
        <v>42</v>
      </c>
      <c r="I34" s="1">
        <v>24</v>
      </c>
      <c r="J34" s="1">
        <v>-877</v>
      </c>
      <c r="K34" s="1">
        <v>0</v>
      </c>
      <c r="L34" s="1">
        <v>0</v>
      </c>
      <c r="M34" s="1">
        <v>0</v>
      </c>
      <c r="AM34" s="238"/>
      <c r="AP34" s="241"/>
      <c r="AQ34" s="238"/>
      <c r="AR34" s="242"/>
      <c r="AT34" s="243"/>
      <c r="AU34" s="244"/>
      <c r="AV34" s="242"/>
      <c r="AX34" s="242"/>
    </row>
    <row r="35" spans="1:50" x14ac:dyDescent="0.35">
      <c r="A35" s="339" t="s">
        <v>0</v>
      </c>
      <c r="B35" s="339" t="s">
        <v>0</v>
      </c>
      <c r="C35" s="340">
        <v>706</v>
      </c>
      <c r="D35" s="2">
        <v>785</v>
      </c>
      <c r="E35" s="2">
        <v>787</v>
      </c>
      <c r="F35" s="2">
        <v>799</v>
      </c>
      <c r="G35" s="2">
        <v>811</v>
      </c>
      <c r="H35" s="2">
        <v>853</v>
      </c>
      <c r="I35" s="2">
        <v>877</v>
      </c>
      <c r="J35" s="2">
        <v>0</v>
      </c>
      <c r="K35" s="2">
        <v>0</v>
      </c>
      <c r="L35" s="2">
        <v>0</v>
      </c>
      <c r="M35" s="2">
        <v>0</v>
      </c>
      <c r="AM35" s="238"/>
      <c r="AN35" s="238"/>
      <c r="AP35" s="241"/>
      <c r="AQ35" s="238"/>
      <c r="AU35" s="244"/>
    </row>
    <row r="36" spans="1:50" ht="15" thickBot="1" x14ac:dyDescent="0.4">
      <c r="A36" s="339" t="s">
        <v>2987</v>
      </c>
      <c r="B36" s="339" t="s">
        <v>33</v>
      </c>
      <c r="C36" s="340">
        <v>182</v>
      </c>
      <c r="D36" s="1">
        <v>2</v>
      </c>
      <c r="E36" s="1">
        <v>-184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50" x14ac:dyDescent="0.35">
      <c r="A37" s="339" t="s">
        <v>0</v>
      </c>
      <c r="B37" s="339" t="s">
        <v>0</v>
      </c>
      <c r="C37" s="340">
        <v>182</v>
      </c>
      <c r="D37" s="2">
        <v>184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AO37" s="245"/>
      <c r="AP37" s="246"/>
      <c r="AQ37" s="247"/>
      <c r="AR37" s="246"/>
      <c r="AS37" s="248"/>
      <c r="AT37" s="248"/>
      <c r="AU37" s="245"/>
      <c r="AV37" s="246"/>
      <c r="AW37" s="249"/>
    </row>
    <row r="38" spans="1:50" ht="15" thickBot="1" x14ac:dyDescent="0.4">
      <c r="A38" s="339" t="s">
        <v>47</v>
      </c>
      <c r="B38" s="339" t="s">
        <v>0</v>
      </c>
      <c r="C38" s="341">
        <v>0</v>
      </c>
      <c r="D38" s="1">
        <f>(D10+D12+D14+D16+D18+D20+D22+D24+D26+D28+D30+D32+D34+D36)*(-1)</f>
        <v>0</v>
      </c>
      <c r="E38" s="1">
        <f t="shared" ref="E38:M38" si="0">(E10+E12+E14+E16+E18+E20+E22+E24+E26+E28+E30+E32+E34+E36)*(-1)</f>
        <v>28</v>
      </c>
      <c r="F38" s="1">
        <f t="shared" si="0"/>
        <v>50</v>
      </c>
      <c r="G38" s="1">
        <f t="shared" si="0"/>
        <v>57</v>
      </c>
      <c r="H38" s="1">
        <f t="shared" si="0"/>
        <v>126</v>
      </c>
      <c r="I38" s="1">
        <f t="shared" si="0"/>
        <v>134</v>
      </c>
      <c r="J38" s="1">
        <f t="shared" si="0"/>
        <v>82</v>
      </c>
      <c r="K38" s="1">
        <f t="shared" si="0"/>
        <v>179</v>
      </c>
      <c r="L38" s="1">
        <f t="shared" si="0"/>
        <v>0</v>
      </c>
      <c r="M38" s="1">
        <f t="shared" si="0"/>
        <v>0</v>
      </c>
      <c r="AO38" s="250"/>
      <c r="AP38" s="251"/>
      <c r="AQ38" s="251"/>
      <c r="AR38" s="251"/>
      <c r="AS38" s="252"/>
      <c r="AT38" s="252"/>
      <c r="AU38" s="253"/>
      <c r="AV38" s="240"/>
      <c r="AW38" s="254"/>
    </row>
    <row r="39" spans="1:50" ht="15" thickBot="1" x14ac:dyDescent="0.4">
      <c r="A39" s="339" t="s">
        <v>0</v>
      </c>
      <c r="B39" s="339" t="s">
        <v>0</v>
      </c>
      <c r="C39" s="340">
        <v>0</v>
      </c>
      <c r="D39" s="2">
        <v>0</v>
      </c>
      <c r="E39" s="2">
        <v>28</v>
      </c>
      <c r="F39" s="2">
        <v>78</v>
      </c>
      <c r="G39" s="2">
        <v>135</v>
      </c>
      <c r="H39" s="2">
        <v>261</v>
      </c>
      <c r="I39" s="2">
        <v>395</v>
      </c>
      <c r="J39" s="2">
        <v>477</v>
      </c>
      <c r="K39" s="2">
        <v>656</v>
      </c>
      <c r="L39" s="2">
        <v>656</v>
      </c>
      <c r="M39" s="2">
        <v>656</v>
      </c>
      <c r="AU39" s="250"/>
      <c r="AV39" s="251"/>
      <c r="AW39" s="255"/>
    </row>
    <row r="40" spans="1:50" x14ac:dyDescent="0.35">
      <c r="A40" t="s">
        <v>48</v>
      </c>
      <c r="B40" t="s">
        <v>0</v>
      </c>
      <c r="C40" s="2">
        <v>12168</v>
      </c>
      <c r="D40" s="2">
        <v>12168</v>
      </c>
      <c r="E40" s="2">
        <v>12168</v>
      </c>
      <c r="F40" s="2">
        <v>12168</v>
      </c>
      <c r="G40" s="2">
        <v>12168</v>
      </c>
      <c r="H40" s="2">
        <v>12168</v>
      </c>
      <c r="I40" s="2">
        <v>12168</v>
      </c>
      <c r="J40" s="2">
        <v>12168</v>
      </c>
      <c r="K40" s="2">
        <v>12168</v>
      </c>
      <c r="L40" s="2">
        <v>12168</v>
      </c>
      <c r="M40" s="2">
        <v>12168</v>
      </c>
    </row>
    <row r="44" spans="1:5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0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0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0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</row>
    <row r="48" spans="1:50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</row>
    <row r="49" spans="1:3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</row>
    <row r="50" spans="1:3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</row>
    <row r="51" spans="1:37" x14ac:dyDescent="0.35">
      <c r="A51" s="339" t="s">
        <v>647</v>
      </c>
      <c r="B51" s="339" t="s">
        <v>2</v>
      </c>
      <c r="C51" s="339" t="s">
        <v>3</v>
      </c>
      <c r="D51" t="s">
        <v>4</v>
      </c>
      <c r="E51" t="s">
        <v>5</v>
      </c>
      <c r="F51" t="s">
        <v>6</v>
      </c>
      <c r="G51" t="s">
        <v>7</v>
      </c>
      <c r="H51" t="s">
        <v>8</v>
      </c>
      <c r="I51" t="s">
        <v>9</v>
      </c>
    </row>
    <row r="52" spans="1:37" x14ac:dyDescent="0.35">
      <c r="A52" s="339" t="s">
        <v>0</v>
      </c>
      <c r="B52" s="339" t="s">
        <v>0</v>
      </c>
      <c r="C52" s="339" t="s">
        <v>17</v>
      </c>
      <c r="D52" t="s">
        <v>2607</v>
      </c>
      <c r="E52" t="s">
        <v>771</v>
      </c>
      <c r="F52" t="s">
        <v>772</v>
      </c>
      <c r="G52" t="s">
        <v>773</v>
      </c>
      <c r="H52" t="s">
        <v>774</v>
      </c>
      <c r="I52" t="s">
        <v>775</v>
      </c>
    </row>
    <row r="53" spans="1:37" x14ac:dyDescent="0.35">
      <c r="A53" s="339" t="s">
        <v>2965</v>
      </c>
      <c r="B53" s="339" t="s">
        <v>31</v>
      </c>
      <c r="C53" s="340">
        <v>591</v>
      </c>
      <c r="D53" s="1">
        <v>114</v>
      </c>
      <c r="E53" s="1">
        <v>16</v>
      </c>
      <c r="F53" s="1">
        <v>-721</v>
      </c>
      <c r="G53" s="1">
        <v>0</v>
      </c>
      <c r="H53" s="1">
        <v>0</v>
      </c>
      <c r="I53" s="1">
        <v>0</v>
      </c>
      <c r="AC53" s="238"/>
      <c r="AD53" s="238"/>
      <c r="AE53" s="227"/>
      <c r="AG53" s="227"/>
      <c r="AH53" s="238"/>
      <c r="AK53" s="227"/>
    </row>
    <row r="54" spans="1:37" x14ac:dyDescent="0.35">
      <c r="A54" s="339" t="s">
        <v>0</v>
      </c>
      <c r="B54" s="339" t="s">
        <v>0</v>
      </c>
      <c r="C54" s="340">
        <v>591</v>
      </c>
      <c r="D54" s="2">
        <v>705</v>
      </c>
      <c r="E54" s="2">
        <v>721</v>
      </c>
      <c r="F54" s="2">
        <v>0</v>
      </c>
      <c r="G54" s="2">
        <v>0</v>
      </c>
      <c r="H54" s="2">
        <v>0</v>
      </c>
      <c r="I54" s="2">
        <v>0</v>
      </c>
    </row>
    <row r="55" spans="1:37" x14ac:dyDescent="0.35">
      <c r="A55" s="339" t="s">
        <v>2608</v>
      </c>
      <c r="B55" s="339" t="s">
        <v>33</v>
      </c>
      <c r="C55" s="340">
        <v>1590</v>
      </c>
      <c r="D55" s="1">
        <v>4</v>
      </c>
      <c r="E55" s="1">
        <v>63</v>
      </c>
      <c r="F55" s="1">
        <v>65</v>
      </c>
      <c r="G55" s="1">
        <v>65</v>
      </c>
      <c r="H55" s="1">
        <v>16</v>
      </c>
      <c r="I55" s="1">
        <v>27</v>
      </c>
    </row>
    <row r="56" spans="1:37" x14ac:dyDescent="0.35">
      <c r="A56" s="339" t="s">
        <v>0</v>
      </c>
      <c r="B56" s="339" t="s">
        <v>0</v>
      </c>
      <c r="C56" s="340">
        <v>1590</v>
      </c>
      <c r="D56" s="2">
        <v>1594</v>
      </c>
      <c r="E56" s="2">
        <v>1657</v>
      </c>
      <c r="F56" s="2">
        <v>1722</v>
      </c>
      <c r="G56" s="2">
        <v>1787</v>
      </c>
      <c r="H56" s="2">
        <v>1803</v>
      </c>
      <c r="I56" s="2">
        <v>1830</v>
      </c>
    </row>
    <row r="57" spans="1:37" x14ac:dyDescent="0.35">
      <c r="A57" s="339" t="s">
        <v>2609</v>
      </c>
      <c r="B57" s="339" t="s">
        <v>31</v>
      </c>
      <c r="C57" s="340">
        <v>1543</v>
      </c>
      <c r="D57" s="1">
        <v>6</v>
      </c>
      <c r="E57" s="1">
        <v>52</v>
      </c>
      <c r="F57" s="1">
        <v>59</v>
      </c>
      <c r="G57" s="1">
        <v>61</v>
      </c>
      <c r="H57" s="1">
        <v>20</v>
      </c>
      <c r="I57" s="1">
        <v>30</v>
      </c>
    </row>
    <row r="58" spans="1:37" x14ac:dyDescent="0.35">
      <c r="A58" s="339" t="s">
        <v>0</v>
      </c>
      <c r="B58" s="339" t="s">
        <v>0</v>
      </c>
      <c r="C58" s="340">
        <v>1543</v>
      </c>
      <c r="D58" s="2">
        <v>1549</v>
      </c>
      <c r="E58" s="2">
        <v>1601</v>
      </c>
      <c r="F58" s="2">
        <v>1660</v>
      </c>
      <c r="G58" s="2">
        <v>1721</v>
      </c>
      <c r="H58" s="2">
        <v>1741</v>
      </c>
      <c r="I58" s="2">
        <v>1771</v>
      </c>
    </row>
    <row r="59" spans="1:37" x14ac:dyDescent="0.35">
      <c r="A59" s="339" t="s">
        <v>2610</v>
      </c>
      <c r="B59" s="339" t="s">
        <v>31</v>
      </c>
      <c r="C59" s="340">
        <v>1936</v>
      </c>
      <c r="D59" s="1">
        <v>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</row>
    <row r="60" spans="1:37" x14ac:dyDescent="0.35">
      <c r="A60" s="339" t="s">
        <v>0</v>
      </c>
      <c r="B60" s="339" t="s">
        <v>0</v>
      </c>
      <c r="C60" s="340">
        <v>1936</v>
      </c>
      <c r="D60" s="2">
        <v>1944</v>
      </c>
      <c r="E60" s="2">
        <v>1944</v>
      </c>
      <c r="F60" s="2">
        <v>1944</v>
      </c>
      <c r="G60" s="2">
        <v>1944</v>
      </c>
      <c r="H60" s="2">
        <v>1944</v>
      </c>
      <c r="I60" s="2">
        <v>1944</v>
      </c>
    </row>
    <row r="61" spans="1:37" x14ac:dyDescent="0.35">
      <c r="A61" s="339" t="s">
        <v>2611</v>
      </c>
      <c r="B61" s="339" t="s">
        <v>31</v>
      </c>
      <c r="C61" s="340">
        <v>1568</v>
      </c>
      <c r="D61" s="1">
        <v>26</v>
      </c>
      <c r="E61" s="1">
        <v>18</v>
      </c>
      <c r="F61" s="1">
        <v>98</v>
      </c>
      <c r="G61" s="1">
        <v>222</v>
      </c>
      <c r="H61" s="1">
        <v>53</v>
      </c>
      <c r="I61" s="1">
        <v>0</v>
      </c>
    </row>
    <row r="62" spans="1:37" x14ac:dyDescent="0.35">
      <c r="A62" s="339" t="s">
        <v>0</v>
      </c>
      <c r="B62" s="339" t="s">
        <v>0</v>
      </c>
      <c r="C62" s="340">
        <v>1568</v>
      </c>
      <c r="D62" s="2">
        <v>1594</v>
      </c>
      <c r="E62" s="2">
        <v>1612</v>
      </c>
      <c r="F62" s="2">
        <v>1710</v>
      </c>
      <c r="G62" s="2">
        <v>1932</v>
      </c>
      <c r="H62" s="2">
        <v>1985</v>
      </c>
      <c r="I62" s="2">
        <v>1985</v>
      </c>
    </row>
    <row r="63" spans="1:37" x14ac:dyDescent="0.35">
      <c r="A63" s="339" t="s">
        <v>2979</v>
      </c>
      <c r="B63" s="339" t="s">
        <v>33</v>
      </c>
      <c r="C63" s="340">
        <v>1259</v>
      </c>
      <c r="D63" s="1">
        <v>7</v>
      </c>
      <c r="E63" s="1">
        <v>35</v>
      </c>
      <c r="F63" s="1">
        <v>91</v>
      </c>
      <c r="G63" s="1">
        <v>187</v>
      </c>
      <c r="H63" s="1">
        <v>99</v>
      </c>
      <c r="I63" s="1">
        <v>212</v>
      </c>
    </row>
    <row r="64" spans="1:37" x14ac:dyDescent="0.35">
      <c r="A64" s="339" t="s">
        <v>0</v>
      </c>
      <c r="B64" s="339" t="s">
        <v>0</v>
      </c>
      <c r="C64" s="340">
        <v>1259</v>
      </c>
      <c r="D64" s="2">
        <v>1266</v>
      </c>
      <c r="E64" s="2">
        <v>1301</v>
      </c>
      <c r="F64" s="2">
        <v>1392</v>
      </c>
      <c r="G64" s="2">
        <v>1579</v>
      </c>
      <c r="H64" s="2">
        <v>1678</v>
      </c>
      <c r="I64" s="2">
        <v>1890</v>
      </c>
    </row>
    <row r="65" spans="1:9" x14ac:dyDescent="0.35">
      <c r="A65" s="339" t="s">
        <v>2966</v>
      </c>
      <c r="B65" s="339" t="s">
        <v>31</v>
      </c>
      <c r="C65" s="340">
        <v>140</v>
      </c>
      <c r="D65" s="1">
        <v>-140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35">
      <c r="A66" s="339" t="s">
        <v>0</v>
      </c>
      <c r="B66" s="339" t="s">
        <v>0</v>
      </c>
      <c r="C66" s="340">
        <v>140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</row>
    <row r="67" spans="1:9" x14ac:dyDescent="0.35">
      <c r="A67" s="339" t="s">
        <v>2973</v>
      </c>
      <c r="B67" s="339" t="s">
        <v>33</v>
      </c>
      <c r="C67" s="340">
        <v>1749</v>
      </c>
      <c r="D67" s="1">
        <v>14</v>
      </c>
      <c r="E67" s="1">
        <v>55</v>
      </c>
      <c r="F67" s="1">
        <v>85</v>
      </c>
      <c r="G67" s="1">
        <v>254</v>
      </c>
      <c r="H67" s="1">
        <v>-214</v>
      </c>
      <c r="I67" s="1">
        <v>0</v>
      </c>
    </row>
    <row r="68" spans="1:9" x14ac:dyDescent="0.35">
      <c r="A68" s="339" t="s">
        <v>0</v>
      </c>
      <c r="B68" s="339" t="s">
        <v>0</v>
      </c>
      <c r="C68" s="340">
        <v>1749</v>
      </c>
      <c r="D68" s="2">
        <v>1763</v>
      </c>
      <c r="E68" s="2">
        <v>1818</v>
      </c>
      <c r="F68" s="2">
        <v>1903</v>
      </c>
      <c r="G68" s="2">
        <v>2157</v>
      </c>
      <c r="H68" s="2">
        <v>1943</v>
      </c>
      <c r="I68" s="2">
        <v>1943</v>
      </c>
    </row>
    <row r="69" spans="1:9" x14ac:dyDescent="0.35">
      <c r="A69" s="339" t="s">
        <v>2967</v>
      </c>
      <c r="B69" s="339" t="s">
        <v>31</v>
      </c>
      <c r="C69" s="340">
        <v>269</v>
      </c>
      <c r="D69" s="1">
        <v>-269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</row>
    <row r="70" spans="1:9" x14ac:dyDescent="0.35">
      <c r="A70" s="339" t="s">
        <v>0</v>
      </c>
      <c r="B70" s="339" t="s">
        <v>0</v>
      </c>
      <c r="C70" s="340">
        <v>269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</row>
    <row r="71" spans="1:9" x14ac:dyDescent="0.35">
      <c r="A71" s="339" t="s">
        <v>2612</v>
      </c>
      <c r="B71" s="339" t="s">
        <v>33</v>
      </c>
      <c r="C71" s="340">
        <v>900</v>
      </c>
      <c r="D71" s="1">
        <v>11</v>
      </c>
      <c r="E71" s="1">
        <v>35</v>
      </c>
      <c r="F71" s="1">
        <v>51</v>
      </c>
      <c r="G71" s="1">
        <v>-997</v>
      </c>
      <c r="H71" s="1">
        <v>0</v>
      </c>
      <c r="I71" s="1">
        <v>0</v>
      </c>
    </row>
    <row r="72" spans="1:9" x14ac:dyDescent="0.35">
      <c r="A72" s="339" t="s">
        <v>0</v>
      </c>
      <c r="B72" s="339" t="s">
        <v>0</v>
      </c>
      <c r="C72" s="340">
        <v>900</v>
      </c>
      <c r="D72" s="2">
        <v>911</v>
      </c>
      <c r="E72" s="2">
        <v>946</v>
      </c>
      <c r="F72" s="2">
        <v>997</v>
      </c>
      <c r="G72" s="2">
        <v>0</v>
      </c>
      <c r="H72" s="2">
        <v>0</v>
      </c>
      <c r="I72" s="2">
        <v>0</v>
      </c>
    </row>
    <row r="73" spans="1:9" x14ac:dyDescent="0.35">
      <c r="A73" s="339" t="s">
        <v>2613</v>
      </c>
      <c r="B73" s="339" t="s">
        <v>33</v>
      </c>
      <c r="C73" s="340">
        <v>1368</v>
      </c>
      <c r="D73" s="1">
        <v>4</v>
      </c>
      <c r="E73" s="1">
        <v>328</v>
      </c>
      <c r="F73" s="1">
        <v>25</v>
      </c>
      <c r="G73" s="1">
        <v>43</v>
      </c>
      <c r="H73" s="1">
        <v>5</v>
      </c>
      <c r="I73" s="1">
        <v>76</v>
      </c>
    </row>
    <row r="74" spans="1:9" x14ac:dyDescent="0.35">
      <c r="A74" s="339" t="s">
        <v>0</v>
      </c>
      <c r="B74" s="339" t="s">
        <v>0</v>
      </c>
      <c r="C74" s="340">
        <v>1368</v>
      </c>
      <c r="D74" s="2">
        <v>1372</v>
      </c>
      <c r="E74" s="2">
        <v>1700</v>
      </c>
      <c r="F74" s="2">
        <v>1725</v>
      </c>
      <c r="G74" s="2">
        <v>1768</v>
      </c>
      <c r="H74" s="2">
        <v>1773</v>
      </c>
      <c r="I74" s="2">
        <v>1849</v>
      </c>
    </row>
    <row r="75" spans="1:9" x14ac:dyDescent="0.35">
      <c r="A75" s="339" t="s">
        <v>2614</v>
      </c>
      <c r="B75" s="339" t="s">
        <v>33</v>
      </c>
      <c r="C75" s="340">
        <v>937</v>
      </c>
      <c r="D75" s="1">
        <v>20</v>
      </c>
      <c r="E75" s="1">
        <v>20</v>
      </c>
      <c r="F75" s="1">
        <v>22</v>
      </c>
      <c r="G75" s="1">
        <v>58</v>
      </c>
      <c r="H75" s="1">
        <v>15</v>
      </c>
      <c r="I75" s="1">
        <v>-1072</v>
      </c>
    </row>
    <row r="76" spans="1:9" x14ac:dyDescent="0.35">
      <c r="A76" s="339" t="s">
        <v>0</v>
      </c>
      <c r="B76" s="339" t="s">
        <v>0</v>
      </c>
      <c r="C76" s="340">
        <v>937</v>
      </c>
      <c r="D76" s="2">
        <v>957</v>
      </c>
      <c r="E76" s="2">
        <v>977</v>
      </c>
      <c r="F76" s="2">
        <v>999</v>
      </c>
      <c r="G76" s="2">
        <v>1057</v>
      </c>
      <c r="H76" s="2">
        <v>1072</v>
      </c>
      <c r="I76" s="2">
        <v>0</v>
      </c>
    </row>
    <row r="77" spans="1:9" x14ac:dyDescent="0.35">
      <c r="A77" s="339" t="s">
        <v>2615</v>
      </c>
      <c r="B77" s="339" t="s">
        <v>31</v>
      </c>
      <c r="C77" s="340">
        <v>696</v>
      </c>
      <c r="D77" s="1">
        <v>6</v>
      </c>
      <c r="E77" s="1">
        <v>-702</v>
      </c>
      <c r="F77" s="1">
        <v>0</v>
      </c>
      <c r="G77" s="1">
        <v>0</v>
      </c>
      <c r="H77" s="1">
        <v>0</v>
      </c>
      <c r="I77" s="1">
        <v>0</v>
      </c>
    </row>
    <row r="78" spans="1:9" x14ac:dyDescent="0.35">
      <c r="A78" s="339" t="s">
        <v>0</v>
      </c>
      <c r="B78" s="339" t="s">
        <v>0</v>
      </c>
      <c r="C78" s="340">
        <v>696</v>
      </c>
      <c r="D78" s="2">
        <v>702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</row>
    <row r="79" spans="1:9" x14ac:dyDescent="0.35">
      <c r="A79" s="339" t="s">
        <v>2997</v>
      </c>
      <c r="B79" s="339" t="s">
        <v>31</v>
      </c>
      <c r="C79" s="340">
        <v>997</v>
      </c>
      <c r="D79" s="1">
        <v>97</v>
      </c>
      <c r="E79" s="1">
        <v>40</v>
      </c>
      <c r="F79" s="1">
        <v>82</v>
      </c>
      <c r="G79" s="1">
        <v>38</v>
      </c>
      <c r="H79" s="1">
        <v>6</v>
      </c>
      <c r="I79" s="1">
        <v>274</v>
      </c>
    </row>
    <row r="80" spans="1:9" x14ac:dyDescent="0.35">
      <c r="A80" s="339" t="s">
        <v>0</v>
      </c>
      <c r="B80" s="339" t="s">
        <v>0</v>
      </c>
      <c r="C80" s="340">
        <v>997</v>
      </c>
      <c r="D80" s="2">
        <v>1094</v>
      </c>
      <c r="E80" s="2">
        <v>1134</v>
      </c>
      <c r="F80" s="2">
        <v>1216</v>
      </c>
      <c r="G80" s="2">
        <v>1254</v>
      </c>
      <c r="H80" s="2">
        <v>1260</v>
      </c>
      <c r="I80" s="2">
        <v>1534</v>
      </c>
    </row>
    <row r="81" spans="1:37" x14ac:dyDescent="0.35">
      <c r="A81" s="339" t="s">
        <v>47</v>
      </c>
      <c r="B81" s="339" t="s">
        <v>0</v>
      </c>
      <c r="C81" s="341">
        <v>0</v>
      </c>
      <c r="D81" s="1">
        <f>(D53+D55+D57+D59+D61+D63+D65+D67+D69+D71+D73+D75+D77+D79)*(-1)</f>
        <v>92</v>
      </c>
      <c r="E81" s="1">
        <f t="shared" ref="E81:I81" si="1">(E53+E55+E57+E59+E61+E63+E65+E67+E69+E71+E73+E75+E77+E79)*(-1)</f>
        <v>40</v>
      </c>
      <c r="F81" s="1">
        <f t="shared" si="1"/>
        <v>143</v>
      </c>
      <c r="G81" s="1">
        <f t="shared" si="1"/>
        <v>69</v>
      </c>
      <c r="H81" s="1">
        <f t="shared" si="1"/>
        <v>0</v>
      </c>
      <c r="I81" s="1">
        <f t="shared" si="1"/>
        <v>453</v>
      </c>
    </row>
    <row r="82" spans="1:37" x14ac:dyDescent="0.35">
      <c r="A82" s="339" t="s">
        <v>0</v>
      </c>
      <c r="B82" s="339" t="s">
        <v>0</v>
      </c>
      <c r="C82" s="340">
        <v>0</v>
      </c>
      <c r="D82" s="2">
        <v>92</v>
      </c>
      <c r="E82" s="2">
        <v>132</v>
      </c>
      <c r="F82" s="2">
        <v>275</v>
      </c>
      <c r="G82" s="2">
        <v>344</v>
      </c>
      <c r="H82" s="2">
        <v>344</v>
      </c>
      <c r="I82" s="2">
        <v>797</v>
      </c>
    </row>
    <row r="83" spans="1:37" x14ac:dyDescent="0.35">
      <c r="A83" t="s">
        <v>48</v>
      </c>
      <c r="B83" t="s">
        <v>0</v>
      </c>
      <c r="C83" s="2">
        <v>15543</v>
      </c>
      <c r="D83" s="2">
        <v>15543</v>
      </c>
      <c r="E83" s="2">
        <v>15543</v>
      </c>
      <c r="F83" s="2">
        <v>15543</v>
      </c>
      <c r="G83" s="2">
        <v>15543</v>
      </c>
      <c r="H83" s="2">
        <v>15543</v>
      </c>
      <c r="I83" s="2">
        <v>15543</v>
      </c>
    </row>
    <row r="87" spans="1:3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3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</row>
    <row r="89" spans="1:3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</row>
    <row r="90" spans="1:3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</row>
    <row r="91" spans="1:3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</row>
    <row r="92" spans="1:3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</row>
    <row r="93" spans="1:3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37" x14ac:dyDescent="0.35">
      <c r="A94" s="339" t="s">
        <v>647</v>
      </c>
      <c r="B94" s="339" t="s">
        <v>2</v>
      </c>
      <c r="C94" s="339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  <c r="M94" t="s">
        <v>13</v>
      </c>
    </row>
    <row r="95" spans="1:37" x14ac:dyDescent="0.35">
      <c r="A95" s="339" t="s">
        <v>0</v>
      </c>
      <c r="B95" s="339" t="s">
        <v>0</v>
      </c>
      <c r="C95" s="339" t="s">
        <v>17</v>
      </c>
      <c r="D95" t="s">
        <v>776</v>
      </c>
      <c r="E95" t="s">
        <v>777</v>
      </c>
      <c r="F95" t="s">
        <v>778</v>
      </c>
      <c r="G95" t="s">
        <v>709</v>
      </c>
      <c r="H95" t="s">
        <v>779</v>
      </c>
      <c r="I95" t="s">
        <v>780</v>
      </c>
      <c r="J95" t="s">
        <v>781</v>
      </c>
      <c r="K95" t="s">
        <v>782</v>
      </c>
      <c r="L95" t="s">
        <v>783</v>
      </c>
      <c r="M95" t="s">
        <v>784</v>
      </c>
    </row>
    <row r="96" spans="1:37" x14ac:dyDescent="0.35">
      <c r="A96" s="339" t="s">
        <v>2616</v>
      </c>
      <c r="B96" s="339" t="s">
        <v>33</v>
      </c>
      <c r="C96" s="340">
        <v>1612</v>
      </c>
      <c r="D96" s="1">
        <v>75</v>
      </c>
      <c r="E96" s="1">
        <v>20</v>
      </c>
      <c r="F96" s="1">
        <v>107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AC96" s="238"/>
      <c r="AD96" s="238"/>
      <c r="AE96" s="227"/>
      <c r="AG96" s="227"/>
      <c r="AH96" s="238"/>
      <c r="AK96" s="227"/>
    </row>
    <row r="97" spans="1:13" x14ac:dyDescent="0.35">
      <c r="A97" s="339" t="s">
        <v>0</v>
      </c>
      <c r="B97" s="339" t="s">
        <v>0</v>
      </c>
      <c r="C97" s="340">
        <v>1612</v>
      </c>
      <c r="D97" s="2">
        <v>1687</v>
      </c>
      <c r="E97" s="2">
        <v>1707</v>
      </c>
      <c r="F97" s="2">
        <v>1814</v>
      </c>
      <c r="G97" s="2">
        <v>1814</v>
      </c>
      <c r="H97" s="2">
        <v>1814</v>
      </c>
      <c r="I97" s="2">
        <v>1814</v>
      </c>
      <c r="J97" s="2">
        <v>1814</v>
      </c>
      <c r="K97" s="2">
        <v>1814</v>
      </c>
      <c r="L97" s="2">
        <v>1814</v>
      </c>
      <c r="M97" s="2">
        <v>1814</v>
      </c>
    </row>
    <row r="98" spans="1:13" x14ac:dyDescent="0.35">
      <c r="A98" s="339" t="s">
        <v>2968</v>
      </c>
      <c r="B98" s="339" t="s">
        <v>31</v>
      </c>
      <c r="C98" s="340">
        <v>885</v>
      </c>
      <c r="D98" s="1">
        <v>89</v>
      </c>
      <c r="E98" s="1">
        <v>8</v>
      </c>
      <c r="F98" s="1">
        <v>13</v>
      </c>
      <c r="G98" s="1">
        <v>53</v>
      </c>
      <c r="H98" s="1">
        <v>17</v>
      </c>
      <c r="I98" s="1">
        <v>95</v>
      </c>
      <c r="J98" s="1">
        <v>76</v>
      </c>
      <c r="K98" s="1">
        <v>156</v>
      </c>
      <c r="L98" s="1">
        <v>57</v>
      </c>
      <c r="M98" s="1">
        <v>57</v>
      </c>
    </row>
    <row r="99" spans="1:13" x14ac:dyDescent="0.35">
      <c r="A99" s="339" t="s">
        <v>0</v>
      </c>
      <c r="B99" s="339" t="s">
        <v>0</v>
      </c>
      <c r="C99" s="340">
        <v>885</v>
      </c>
      <c r="D99" s="2">
        <v>974</v>
      </c>
      <c r="E99" s="2">
        <v>982</v>
      </c>
      <c r="F99" s="2">
        <v>995</v>
      </c>
      <c r="G99" s="2">
        <v>1048</v>
      </c>
      <c r="H99" s="2">
        <v>1065</v>
      </c>
      <c r="I99" s="2">
        <v>1160</v>
      </c>
      <c r="J99" s="2">
        <v>1236</v>
      </c>
      <c r="K99" s="2">
        <v>1392</v>
      </c>
      <c r="L99" s="2">
        <v>1449</v>
      </c>
      <c r="M99" s="2">
        <v>1506</v>
      </c>
    </row>
    <row r="100" spans="1:13" x14ac:dyDescent="0.35">
      <c r="A100" s="339" t="s">
        <v>2998</v>
      </c>
      <c r="B100" s="339" t="s">
        <v>33</v>
      </c>
      <c r="C100" s="340">
        <v>964</v>
      </c>
      <c r="D100" s="1">
        <v>40</v>
      </c>
      <c r="E100" s="1">
        <v>4</v>
      </c>
      <c r="F100" s="1">
        <v>14</v>
      </c>
      <c r="G100" s="1">
        <v>84</v>
      </c>
      <c r="H100" s="1">
        <v>14</v>
      </c>
      <c r="I100" s="1">
        <v>109</v>
      </c>
      <c r="J100" s="1">
        <v>41</v>
      </c>
      <c r="K100" s="1">
        <v>45</v>
      </c>
      <c r="L100" s="1">
        <v>11</v>
      </c>
      <c r="M100" s="1">
        <v>4</v>
      </c>
    </row>
    <row r="101" spans="1:13" x14ac:dyDescent="0.35">
      <c r="A101" s="339" t="s">
        <v>0</v>
      </c>
      <c r="B101" s="339" t="s">
        <v>0</v>
      </c>
      <c r="C101" s="340">
        <v>964</v>
      </c>
      <c r="D101" s="2">
        <v>1004</v>
      </c>
      <c r="E101" s="2">
        <v>1008</v>
      </c>
      <c r="F101" s="2">
        <v>1022</v>
      </c>
      <c r="G101" s="2">
        <v>1106</v>
      </c>
      <c r="H101" s="2">
        <v>1120</v>
      </c>
      <c r="I101" s="2">
        <v>1229</v>
      </c>
      <c r="J101" s="2">
        <v>1270</v>
      </c>
      <c r="K101" s="2">
        <v>1315</v>
      </c>
      <c r="L101" s="2">
        <v>1326</v>
      </c>
      <c r="M101" s="2">
        <v>1330</v>
      </c>
    </row>
    <row r="102" spans="1:13" x14ac:dyDescent="0.35">
      <c r="A102" s="339" t="s">
        <v>2617</v>
      </c>
      <c r="B102" s="339" t="s">
        <v>31</v>
      </c>
      <c r="C102" s="340">
        <v>576</v>
      </c>
      <c r="D102" s="1">
        <v>30</v>
      </c>
      <c r="E102" s="1">
        <v>1</v>
      </c>
      <c r="F102" s="1">
        <v>2</v>
      </c>
      <c r="G102" s="1">
        <v>4</v>
      </c>
      <c r="H102" s="1">
        <v>232</v>
      </c>
      <c r="I102" s="1">
        <v>-845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35">
      <c r="A103" s="339" t="s">
        <v>0</v>
      </c>
      <c r="B103" s="339" t="s">
        <v>0</v>
      </c>
      <c r="C103" s="340">
        <v>576</v>
      </c>
      <c r="D103" s="2">
        <v>606</v>
      </c>
      <c r="E103" s="2">
        <v>607</v>
      </c>
      <c r="F103" s="2">
        <v>609</v>
      </c>
      <c r="G103" s="2">
        <v>613</v>
      </c>
      <c r="H103" s="2">
        <v>845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</row>
    <row r="104" spans="1:13" x14ac:dyDescent="0.35">
      <c r="A104" s="339" t="s">
        <v>2618</v>
      </c>
      <c r="B104" s="339" t="s">
        <v>31</v>
      </c>
      <c r="C104" s="340">
        <v>1177</v>
      </c>
      <c r="D104" s="1">
        <v>28</v>
      </c>
      <c r="E104" s="1">
        <v>44</v>
      </c>
      <c r="F104" s="1">
        <v>24</v>
      </c>
      <c r="G104" s="1">
        <v>3</v>
      </c>
      <c r="H104" s="1">
        <v>4</v>
      </c>
      <c r="I104" s="1">
        <v>24</v>
      </c>
      <c r="J104" s="1">
        <v>455</v>
      </c>
      <c r="K104" s="1">
        <v>64</v>
      </c>
      <c r="L104" s="1">
        <v>0</v>
      </c>
      <c r="M104" s="1">
        <v>0</v>
      </c>
    </row>
    <row r="105" spans="1:13" x14ac:dyDescent="0.35">
      <c r="A105" s="339" t="s">
        <v>0</v>
      </c>
      <c r="B105" s="339" t="s">
        <v>0</v>
      </c>
      <c r="C105" s="340">
        <v>1177</v>
      </c>
      <c r="D105" s="2">
        <v>1205</v>
      </c>
      <c r="E105" s="2">
        <v>1249</v>
      </c>
      <c r="F105" s="2">
        <v>1273</v>
      </c>
      <c r="G105" s="2">
        <v>1276</v>
      </c>
      <c r="H105" s="2">
        <v>1280</v>
      </c>
      <c r="I105" s="2">
        <v>1304</v>
      </c>
      <c r="J105" s="2">
        <v>1759</v>
      </c>
      <c r="K105" s="2">
        <v>1823</v>
      </c>
      <c r="L105" s="2">
        <v>1823</v>
      </c>
      <c r="M105" s="2">
        <v>1823</v>
      </c>
    </row>
    <row r="106" spans="1:13" x14ac:dyDescent="0.35">
      <c r="A106" s="339" t="s">
        <v>2974</v>
      </c>
      <c r="B106" s="339" t="s">
        <v>33</v>
      </c>
      <c r="C106" s="340">
        <v>1201</v>
      </c>
      <c r="D106" s="1">
        <v>29</v>
      </c>
      <c r="E106" s="1">
        <v>8</v>
      </c>
      <c r="F106" s="1">
        <v>5</v>
      </c>
      <c r="G106" s="1">
        <v>2</v>
      </c>
      <c r="H106" s="1">
        <v>17</v>
      </c>
      <c r="I106" s="1">
        <v>52</v>
      </c>
      <c r="J106" s="1">
        <v>110</v>
      </c>
      <c r="K106" s="1">
        <v>281</v>
      </c>
      <c r="L106" s="1">
        <v>161</v>
      </c>
      <c r="M106" s="1">
        <v>-77</v>
      </c>
    </row>
    <row r="107" spans="1:13" x14ac:dyDescent="0.35">
      <c r="A107" s="339" t="s">
        <v>0</v>
      </c>
      <c r="B107" s="339" t="s">
        <v>0</v>
      </c>
      <c r="C107" s="340">
        <v>1201</v>
      </c>
      <c r="D107" s="2">
        <v>1230</v>
      </c>
      <c r="E107" s="2">
        <v>1238</v>
      </c>
      <c r="F107" s="2">
        <v>1243</v>
      </c>
      <c r="G107" s="2">
        <v>1245</v>
      </c>
      <c r="H107" s="2">
        <v>1262</v>
      </c>
      <c r="I107" s="2">
        <v>1314</v>
      </c>
      <c r="J107" s="2">
        <v>1424</v>
      </c>
      <c r="K107" s="2">
        <v>1705</v>
      </c>
      <c r="L107" s="2">
        <v>1866</v>
      </c>
      <c r="M107" s="2">
        <v>1789</v>
      </c>
    </row>
    <row r="108" spans="1:13" x14ac:dyDescent="0.35">
      <c r="A108" s="339" t="s">
        <v>2969</v>
      </c>
      <c r="B108" s="339" t="s">
        <v>33</v>
      </c>
      <c r="C108" s="340">
        <v>2310</v>
      </c>
      <c r="D108" s="1">
        <v>-521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</row>
    <row r="109" spans="1:13" x14ac:dyDescent="0.35">
      <c r="A109" s="339" t="s">
        <v>0</v>
      </c>
      <c r="B109" s="339" t="s">
        <v>0</v>
      </c>
      <c r="C109" s="340">
        <v>2310</v>
      </c>
      <c r="D109" s="2">
        <v>1789</v>
      </c>
      <c r="E109" s="2">
        <v>1789</v>
      </c>
      <c r="F109" s="2">
        <v>1789</v>
      </c>
      <c r="G109" s="2">
        <v>1789</v>
      </c>
      <c r="H109" s="2">
        <v>1789</v>
      </c>
      <c r="I109" s="2">
        <v>1789</v>
      </c>
      <c r="J109" s="2">
        <v>1789</v>
      </c>
      <c r="K109" s="2">
        <v>1789</v>
      </c>
      <c r="L109" s="2">
        <v>1789</v>
      </c>
      <c r="M109" s="2">
        <v>1789</v>
      </c>
    </row>
    <row r="110" spans="1:13" x14ac:dyDescent="0.35">
      <c r="A110" s="339" t="s">
        <v>2619</v>
      </c>
      <c r="B110" s="339" t="s">
        <v>31</v>
      </c>
      <c r="C110" s="340">
        <v>203</v>
      </c>
      <c r="D110" s="1">
        <v>13</v>
      </c>
      <c r="E110" s="1">
        <v>2</v>
      </c>
      <c r="F110" s="1">
        <v>-218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 x14ac:dyDescent="0.35">
      <c r="A111" s="339" t="s">
        <v>0</v>
      </c>
      <c r="B111" s="339" t="s">
        <v>0</v>
      </c>
      <c r="C111" s="340">
        <v>203</v>
      </c>
      <c r="D111" s="2">
        <v>216</v>
      </c>
      <c r="E111" s="2">
        <v>218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35">
      <c r="A112" s="339" t="s">
        <v>2620</v>
      </c>
      <c r="B112" s="339" t="s">
        <v>31</v>
      </c>
      <c r="C112" s="340">
        <v>862</v>
      </c>
      <c r="D112" s="1">
        <v>41</v>
      </c>
      <c r="E112" s="1">
        <v>3</v>
      </c>
      <c r="F112" s="1">
        <v>3</v>
      </c>
      <c r="G112" s="1">
        <v>11</v>
      </c>
      <c r="H112" s="1">
        <v>23</v>
      </c>
      <c r="I112" s="1">
        <v>176</v>
      </c>
      <c r="J112" s="1">
        <v>31</v>
      </c>
      <c r="K112" s="1">
        <v>-1150</v>
      </c>
      <c r="L112" s="1">
        <v>0</v>
      </c>
      <c r="M112" s="1">
        <v>0</v>
      </c>
    </row>
    <row r="113" spans="1:13" x14ac:dyDescent="0.35">
      <c r="A113" s="339" t="s">
        <v>0</v>
      </c>
      <c r="B113" s="339" t="s">
        <v>0</v>
      </c>
      <c r="C113" s="340">
        <v>862</v>
      </c>
      <c r="D113" s="2">
        <v>903</v>
      </c>
      <c r="E113" s="2">
        <v>906</v>
      </c>
      <c r="F113" s="2">
        <v>909</v>
      </c>
      <c r="G113" s="2">
        <v>920</v>
      </c>
      <c r="H113" s="2">
        <v>943</v>
      </c>
      <c r="I113" s="2">
        <v>1119</v>
      </c>
      <c r="J113" s="2">
        <v>1150</v>
      </c>
      <c r="K113" s="2">
        <v>0</v>
      </c>
      <c r="L113" s="2">
        <v>0</v>
      </c>
      <c r="M113" s="2">
        <v>0</v>
      </c>
    </row>
    <row r="114" spans="1:13" x14ac:dyDescent="0.35">
      <c r="A114" s="339" t="s">
        <v>2980</v>
      </c>
      <c r="B114" s="339" t="s">
        <v>33</v>
      </c>
      <c r="C114" s="340">
        <v>1277</v>
      </c>
      <c r="D114" s="1">
        <v>63</v>
      </c>
      <c r="E114" s="1">
        <v>13</v>
      </c>
      <c r="F114" s="1">
        <v>8</v>
      </c>
      <c r="G114" s="1">
        <v>6</v>
      </c>
      <c r="H114" s="1">
        <v>29</v>
      </c>
      <c r="I114" s="1">
        <v>101</v>
      </c>
      <c r="J114" s="1">
        <v>105</v>
      </c>
      <c r="K114" s="1">
        <v>416</v>
      </c>
      <c r="L114" s="1">
        <v>-229</v>
      </c>
      <c r="M114" s="1">
        <v>0</v>
      </c>
    </row>
    <row r="115" spans="1:13" x14ac:dyDescent="0.35">
      <c r="A115" s="339" t="s">
        <v>0</v>
      </c>
      <c r="B115" s="339" t="s">
        <v>0</v>
      </c>
      <c r="C115" s="340">
        <v>1277</v>
      </c>
      <c r="D115" s="2">
        <v>1340</v>
      </c>
      <c r="E115" s="2">
        <v>1353</v>
      </c>
      <c r="F115" s="2">
        <v>1361</v>
      </c>
      <c r="G115" s="2">
        <v>1367</v>
      </c>
      <c r="H115" s="2">
        <v>1396</v>
      </c>
      <c r="I115" s="2">
        <v>1497</v>
      </c>
      <c r="J115" s="2">
        <v>1602</v>
      </c>
      <c r="K115" s="2">
        <v>2018</v>
      </c>
      <c r="L115" s="2">
        <v>1789</v>
      </c>
      <c r="M115" s="2">
        <v>1789</v>
      </c>
    </row>
    <row r="116" spans="1:13" x14ac:dyDescent="0.35">
      <c r="A116" s="339" t="s">
        <v>2621</v>
      </c>
      <c r="B116" s="339" t="s">
        <v>33</v>
      </c>
      <c r="C116" s="340">
        <v>779</v>
      </c>
      <c r="D116" s="1">
        <v>44</v>
      </c>
      <c r="E116" s="1">
        <v>44</v>
      </c>
      <c r="F116" s="1">
        <v>19</v>
      </c>
      <c r="G116" s="1">
        <v>7</v>
      </c>
      <c r="H116" s="1">
        <v>7</v>
      </c>
      <c r="I116" s="1">
        <v>23</v>
      </c>
      <c r="J116" s="1">
        <v>-923</v>
      </c>
      <c r="K116" s="1">
        <v>0</v>
      </c>
      <c r="L116" s="1">
        <v>0</v>
      </c>
      <c r="M116" s="1">
        <v>0</v>
      </c>
    </row>
    <row r="117" spans="1:13" x14ac:dyDescent="0.35">
      <c r="A117" s="339" t="s">
        <v>0</v>
      </c>
      <c r="B117" s="339" t="s">
        <v>0</v>
      </c>
      <c r="C117" s="340">
        <v>779</v>
      </c>
      <c r="D117" s="2">
        <v>823</v>
      </c>
      <c r="E117" s="2">
        <v>867</v>
      </c>
      <c r="F117" s="2">
        <v>886</v>
      </c>
      <c r="G117" s="2">
        <v>893</v>
      </c>
      <c r="H117" s="2">
        <v>900</v>
      </c>
      <c r="I117" s="2">
        <v>923</v>
      </c>
      <c r="J117" s="2">
        <v>0</v>
      </c>
      <c r="K117" s="2">
        <v>0</v>
      </c>
      <c r="L117" s="2">
        <v>0</v>
      </c>
      <c r="M117" s="2">
        <v>0</v>
      </c>
    </row>
    <row r="118" spans="1:13" x14ac:dyDescent="0.35">
      <c r="A118" s="339" t="s">
        <v>2622</v>
      </c>
      <c r="B118" s="339" t="s">
        <v>33</v>
      </c>
      <c r="C118" s="340">
        <v>1937</v>
      </c>
      <c r="D118" s="1">
        <v>0</v>
      </c>
      <c r="E118" s="1">
        <v>-148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</row>
    <row r="119" spans="1:13" x14ac:dyDescent="0.35">
      <c r="A119" s="339" t="s">
        <v>0</v>
      </c>
      <c r="B119" s="339" t="s">
        <v>0</v>
      </c>
      <c r="C119" s="340">
        <v>1937</v>
      </c>
      <c r="D119" s="2">
        <v>1937</v>
      </c>
      <c r="E119" s="2">
        <v>1789</v>
      </c>
      <c r="F119" s="2">
        <v>1789</v>
      </c>
      <c r="G119" s="2">
        <v>1789</v>
      </c>
      <c r="H119" s="2">
        <v>1789</v>
      </c>
      <c r="I119" s="2">
        <v>1789</v>
      </c>
      <c r="J119" s="2">
        <v>1789</v>
      </c>
      <c r="K119" s="2">
        <v>1789</v>
      </c>
      <c r="L119" s="2">
        <v>1789</v>
      </c>
      <c r="M119" s="2">
        <v>1789</v>
      </c>
    </row>
    <row r="120" spans="1:13" x14ac:dyDescent="0.35">
      <c r="A120" s="339" t="s">
        <v>2623</v>
      </c>
      <c r="B120" s="339" t="s">
        <v>33</v>
      </c>
      <c r="C120" s="340">
        <v>204</v>
      </c>
      <c r="D120" s="1">
        <v>25</v>
      </c>
      <c r="E120" s="1">
        <v>0</v>
      </c>
      <c r="F120" s="1">
        <v>4</v>
      </c>
      <c r="G120" s="1">
        <v>-233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</row>
    <row r="121" spans="1:13" x14ac:dyDescent="0.35">
      <c r="A121" s="339" t="s">
        <v>0</v>
      </c>
      <c r="B121" s="339" t="s">
        <v>0</v>
      </c>
      <c r="C121" s="340">
        <v>204</v>
      </c>
      <c r="D121" s="2">
        <v>229</v>
      </c>
      <c r="E121" s="2">
        <v>229</v>
      </c>
      <c r="F121" s="2">
        <v>233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</row>
    <row r="122" spans="1:13" x14ac:dyDescent="0.35">
      <c r="A122" s="339" t="s">
        <v>2624</v>
      </c>
      <c r="B122" s="339" t="s">
        <v>33</v>
      </c>
      <c r="C122" s="340">
        <v>324</v>
      </c>
      <c r="D122" s="1">
        <v>44</v>
      </c>
      <c r="E122" s="1">
        <v>1</v>
      </c>
      <c r="F122" s="1">
        <v>5</v>
      </c>
      <c r="G122" s="1">
        <v>8</v>
      </c>
      <c r="H122" s="1">
        <v>-382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</row>
    <row r="123" spans="1:13" x14ac:dyDescent="0.35">
      <c r="A123" s="339" t="s">
        <v>0</v>
      </c>
      <c r="B123" s="339" t="s">
        <v>0</v>
      </c>
      <c r="C123" s="340">
        <v>324</v>
      </c>
      <c r="D123" s="2">
        <v>368</v>
      </c>
      <c r="E123" s="2">
        <v>369</v>
      </c>
      <c r="F123" s="2">
        <v>374</v>
      </c>
      <c r="G123" s="2">
        <v>382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</row>
    <row r="124" spans="1:13" x14ac:dyDescent="0.35">
      <c r="A124" s="339" t="s">
        <v>47</v>
      </c>
      <c r="B124" s="339" t="s">
        <v>0</v>
      </c>
      <c r="C124" s="341">
        <v>0</v>
      </c>
      <c r="D124" s="1">
        <f>(D96+D98+D100+D102+D104+D106+D108+D110+D112+D114+D116+D118+D120+D122)*(-1)</f>
        <v>0</v>
      </c>
      <c r="E124" s="1">
        <f t="shared" ref="E124:M124" si="2">(E96+E98+E100+E102+E104+E106+E108+E110+E112+E114+E116+E118+E120+E122)*(-1)</f>
        <v>0</v>
      </c>
      <c r="F124" s="1">
        <f t="shared" si="2"/>
        <v>14</v>
      </c>
      <c r="G124" s="1">
        <f t="shared" si="2"/>
        <v>55</v>
      </c>
      <c r="H124" s="1">
        <f t="shared" si="2"/>
        <v>39</v>
      </c>
      <c r="I124" s="1">
        <f t="shared" si="2"/>
        <v>265</v>
      </c>
      <c r="J124" s="1">
        <f t="shared" si="2"/>
        <v>105</v>
      </c>
      <c r="K124" s="1">
        <f t="shared" si="2"/>
        <v>188</v>
      </c>
      <c r="L124" s="1">
        <f t="shared" si="2"/>
        <v>0</v>
      </c>
      <c r="M124" s="1">
        <f t="shared" si="2"/>
        <v>16</v>
      </c>
    </row>
    <row r="125" spans="1:13" x14ac:dyDescent="0.35">
      <c r="A125" s="339" t="s">
        <v>0</v>
      </c>
      <c r="B125" s="339" t="s">
        <v>0</v>
      </c>
      <c r="C125" s="340">
        <v>0</v>
      </c>
      <c r="D125" s="2">
        <v>0</v>
      </c>
      <c r="E125" s="2">
        <v>0</v>
      </c>
      <c r="F125" s="2">
        <v>14</v>
      </c>
      <c r="G125" s="2">
        <v>69</v>
      </c>
      <c r="H125" s="2">
        <v>108</v>
      </c>
      <c r="I125" s="2">
        <v>373</v>
      </c>
      <c r="J125" s="2">
        <v>478</v>
      </c>
      <c r="K125" s="2">
        <v>666</v>
      </c>
      <c r="L125" s="2">
        <v>666</v>
      </c>
      <c r="M125" s="2">
        <v>682</v>
      </c>
    </row>
    <row r="126" spans="1:13" x14ac:dyDescent="0.35">
      <c r="A126" t="s">
        <v>48</v>
      </c>
      <c r="B126" t="s">
        <v>0</v>
      </c>
      <c r="C126" s="2">
        <v>14311</v>
      </c>
      <c r="D126" s="2">
        <v>14311</v>
      </c>
      <c r="E126" s="2">
        <v>14311</v>
      </c>
      <c r="F126" s="2">
        <v>14311</v>
      </c>
      <c r="G126" s="2">
        <v>14311</v>
      </c>
      <c r="H126" s="2">
        <v>14311</v>
      </c>
      <c r="I126" s="2">
        <v>14311</v>
      </c>
      <c r="J126" s="2">
        <v>14311</v>
      </c>
      <c r="K126" s="2">
        <v>14311</v>
      </c>
      <c r="L126" s="2">
        <v>14311</v>
      </c>
      <c r="M126" s="2">
        <v>14311</v>
      </c>
    </row>
    <row r="130" spans="1:3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3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3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3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</row>
    <row r="134" spans="1:3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</row>
    <row r="135" spans="1:3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</row>
    <row r="136" spans="1:3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37" x14ac:dyDescent="0.35">
      <c r="A137" s="339" t="s">
        <v>59</v>
      </c>
      <c r="B137" s="339" t="s">
        <v>2</v>
      </c>
      <c r="C137" s="339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  <c r="J137" t="s">
        <v>10</v>
      </c>
      <c r="K137" t="s">
        <v>11</v>
      </c>
      <c r="L137" t="s">
        <v>12</v>
      </c>
      <c r="M137" t="s">
        <v>13</v>
      </c>
    </row>
    <row r="138" spans="1:37" x14ac:dyDescent="0.35">
      <c r="A138" s="339" t="s">
        <v>0</v>
      </c>
      <c r="B138" s="339" t="s">
        <v>0</v>
      </c>
      <c r="C138" s="339" t="s">
        <v>17</v>
      </c>
      <c r="D138" t="s">
        <v>785</v>
      </c>
      <c r="E138" t="s">
        <v>2625</v>
      </c>
      <c r="F138" t="s">
        <v>786</v>
      </c>
      <c r="G138" t="s">
        <v>787</v>
      </c>
      <c r="H138" t="s">
        <v>788</v>
      </c>
      <c r="I138" t="s">
        <v>789</v>
      </c>
      <c r="J138" t="s">
        <v>790</v>
      </c>
      <c r="K138" t="s">
        <v>791</v>
      </c>
      <c r="L138" t="s">
        <v>792</v>
      </c>
      <c r="M138" t="s">
        <v>793</v>
      </c>
    </row>
    <row r="139" spans="1:37" x14ac:dyDescent="0.35">
      <c r="A139" s="339" t="s">
        <v>2626</v>
      </c>
      <c r="B139" s="339" t="s">
        <v>31</v>
      </c>
      <c r="C139" s="340">
        <v>1241</v>
      </c>
      <c r="D139" s="1">
        <v>10</v>
      </c>
      <c r="E139" s="1">
        <v>6</v>
      </c>
      <c r="F139" s="1">
        <v>13</v>
      </c>
      <c r="G139" s="1">
        <v>30</v>
      </c>
      <c r="H139" s="1">
        <v>81</v>
      </c>
      <c r="I139" s="1">
        <v>16</v>
      </c>
      <c r="J139" s="1">
        <v>5</v>
      </c>
      <c r="K139" s="1">
        <v>451</v>
      </c>
      <c r="L139" s="1">
        <v>-194</v>
      </c>
      <c r="M139" s="1">
        <v>0</v>
      </c>
      <c r="AC139" s="238"/>
      <c r="AD139" s="238"/>
      <c r="AE139" s="227"/>
      <c r="AG139" s="227"/>
      <c r="AH139" s="238"/>
      <c r="AK139" s="227"/>
    </row>
    <row r="140" spans="1:37" x14ac:dyDescent="0.35">
      <c r="A140" s="339" t="s">
        <v>0</v>
      </c>
      <c r="B140" s="339" t="s">
        <v>0</v>
      </c>
      <c r="C140" s="340">
        <v>1241</v>
      </c>
      <c r="D140" s="2">
        <v>1251</v>
      </c>
      <c r="E140" s="2">
        <v>1257</v>
      </c>
      <c r="F140" s="2">
        <v>1270</v>
      </c>
      <c r="G140" s="2">
        <v>1300</v>
      </c>
      <c r="H140" s="2">
        <v>1381</v>
      </c>
      <c r="I140" s="2">
        <v>1397</v>
      </c>
      <c r="J140" s="2">
        <v>1402</v>
      </c>
      <c r="K140" s="2">
        <v>1853</v>
      </c>
      <c r="L140" s="2">
        <v>1659</v>
      </c>
      <c r="M140" s="2">
        <v>1659</v>
      </c>
    </row>
    <row r="141" spans="1:37" x14ac:dyDescent="0.35">
      <c r="A141" s="339" t="s">
        <v>2627</v>
      </c>
      <c r="B141" s="339" t="s">
        <v>31</v>
      </c>
      <c r="C141" s="340">
        <v>686</v>
      </c>
      <c r="D141" s="1">
        <v>7</v>
      </c>
      <c r="E141" s="1">
        <v>5</v>
      </c>
      <c r="F141" s="1">
        <v>10</v>
      </c>
      <c r="G141" s="1">
        <v>57</v>
      </c>
      <c r="H141" s="1">
        <v>-765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</row>
    <row r="142" spans="1:37" x14ac:dyDescent="0.35">
      <c r="A142" s="339" t="s">
        <v>0</v>
      </c>
      <c r="B142" s="339" t="s">
        <v>0</v>
      </c>
      <c r="C142" s="340">
        <v>686</v>
      </c>
      <c r="D142" s="2">
        <v>693</v>
      </c>
      <c r="E142" s="2">
        <v>698</v>
      </c>
      <c r="F142" s="2">
        <v>708</v>
      </c>
      <c r="G142" s="2">
        <v>765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</row>
    <row r="143" spans="1:37" x14ac:dyDescent="0.35">
      <c r="A143" s="339" t="s">
        <v>2628</v>
      </c>
      <c r="B143" s="339" t="s">
        <v>33</v>
      </c>
      <c r="C143" s="340">
        <v>1605</v>
      </c>
      <c r="D143" s="1">
        <v>20</v>
      </c>
      <c r="E143" s="1">
        <v>9</v>
      </c>
      <c r="F143" s="1">
        <v>10</v>
      </c>
      <c r="G143" s="1">
        <v>20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-5</v>
      </c>
    </row>
    <row r="144" spans="1:37" x14ac:dyDescent="0.35">
      <c r="A144" s="339" t="s">
        <v>0</v>
      </c>
      <c r="B144" s="339" t="s">
        <v>0</v>
      </c>
      <c r="C144" s="340">
        <v>1605</v>
      </c>
      <c r="D144" s="2">
        <v>1625</v>
      </c>
      <c r="E144" s="2">
        <v>1634</v>
      </c>
      <c r="F144" s="2">
        <v>1644</v>
      </c>
      <c r="G144" s="2">
        <v>1664</v>
      </c>
      <c r="H144" s="2">
        <v>1664</v>
      </c>
      <c r="I144" s="2">
        <v>1664</v>
      </c>
      <c r="J144" s="2">
        <v>1664</v>
      </c>
      <c r="K144" s="2">
        <v>1664</v>
      </c>
      <c r="L144" s="2">
        <v>1664</v>
      </c>
      <c r="M144" s="2">
        <v>1659</v>
      </c>
    </row>
    <row r="145" spans="1:13" x14ac:dyDescent="0.35">
      <c r="A145" s="339" t="s">
        <v>2988</v>
      </c>
      <c r="B145" s="339" t="s">
        <v>31</v>
      </c>
      <c r="C145" s="340">
        <v>344</v>
      </c>
      <c r="D145" s="1">
        <v>2</v>
      </c>
      <c r="E145" s="1">
        <v>43</v>
      </c>
      <c r="F145" s="1">
        <v>-389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</row>
    <row r="146" spans="1:13" x14ac:dyDescent="0.35">
      <c r="A146" s="339" t="s">
        <v>0</v>
      </c>
      <c r="B146" s="339" t="s">
        <v>0</v>
      </c>
      <c r="C146" s="340">
        <v>344</v>
      </c>
      <c r="D146" s="2">
        <v>346</v>
      </c>
      <c r="E146" s="2">
        <v>389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 x14ac:dyDescent="0.35">
      <c r="A147" s="339" t="s">
        <v>2981</v>
      </c>
      <c r="B147" s="339" t="s">
        <v>33</v>
      </c>
      <c r="C147" s="340">
        <v>393</v>
      </c>
      <c r="D147" s="1">
        <v>21</v>
      </c>
      <c r="E147" s="1">
        <v>2</v>
      </c>
      <c r="F147" s="1">
        <v>15</v>
      </c>
      <c r="G147" s="1">
        <v>-431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</row>
    <row r="148" spans="1:13" x14ac:dyDescent="0.35">
      <c r="A148" s="339" t="s">
        <v>0</v>
      </c>
      <c r="B148" s="339" t="s">
        <v>0</v>
      </c>
      <c r="C148" s="340">
        <v>393</v>
      </c>
      <c r="D148" s="2">
        <v>414</v>
      </c>
      <c r="E148" s="2">
        <v>416</v>
      </c>
      <c r="F148" s="2">
        <v>431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</row>
    <row r="149" spans="1:13" x14ac:dyDescent="0.35">
      <c r="A149" s="339" t="s">
        <v>2629</v>
      </c>
      <c r="B149" s="339" t="s">
        <v>33</v>
      </c>
      <c r="C149" s="340">
        <v>897</v>
      </c>
      <c r="D149" s="1">
        <v>5</v>
      </c>
      <c r="E149" s="1">
        <v>4</v>
      </c>
      <c r="F149" s="1">
        <v>18</v>
      </c>
      <c r="G149" s="1">
        <v>38</v>
      </c>
      <c r="H149" s="1">
        <v>66</v>
      </c>
      <c r="I149" s="1">
        <v>56</v>
      </c>
      <c r="J149" s="1">
        <v>26</v>
      </c>
      <c r="K149" s="1">
        <v>29</v>
      </c>
      <c r="L149" s="1">
        <v>20</v>
      </c>
      <c r="M149" s="1">
        <v>1</v>
      </c>
    </row>
    <row r="150" spans="1:13" x14ac:dyDescent="0.35">
      <c r="A150" s="339" t="s">
        <v>0</v>
      </c>
      <c r="B150" s="339" t="s">
        <v>0</v>
      </c>
      <c r="C150" s="340">
        <v>897</v>
      </c>
      <c r="D150" s="2">
        <v>902</v>
      </c>
      <c r="E150" s="2">
        <v>906</v>
      </c>
      <c r="F150" s="2">
        <v>924</v>
      </c>
      <c r="G150" s="2">
        <v>962</v>
      </c>
      <c r="H150" s="2">
        <v>1028</v>
      </c>
      <c r="I150" s="2">
        <v>1084</v>
      </c>
      <c r="J150" s="2">
        <v>1110</v>
      </c>
      <c r="K150" s="2">
        <v>1139</v>
      </c>
      <c r="L150" s="2">
        <v>1159</v>
      </c>
      <c r="M150" s="2">
        <v>1160</v>
      </c>
    </row>
    <row r="151" spans="1:13" x14ac:dyDescent="0.35">
      <c r="A151" s="339" t="s">
        <v>2989</v>
      </c>
      <c r="B151" s="339" t="s">
        <v>33</v>
      </c>
      <c r="C151" s="340">
        <v>1261</v>
      </c>
      <c r="D151" s="1">
        <v>10</v>
      </c>
      <c r="E151" s="1">
        <v>26</v>
      </c>
      <c r="F151" s="1">
        <v>141</v>
      </c>
      <c r="G151" s="1">
        <v>69</v>
      </c>
      <c r="H151" s="1">
        <v>81</v>
      </c>
      <c r="I151" s="1">
        <v>246</v>
      </c>
      <c r="J151" s="1">
        <v>-175</v>
      </c>
      <c r="K151" s="1">
        <v>0</v>
      </c>
      <c r="L151" s="1">
        <v>0</v>
      </c>
      <c r="M151" s="1">
        <v>0</v>
      </c>
    </row>
    <row r="152" spans="1:13" x14ac:dyDescent="0.35">
      <c r="A152" s="339" t="s">
        <v>0</v>
      </c>
      <c r="B152" s="339" t="s">
        <v>0</v>
      </c>
      <c r="C152" s="340">
        <v>1261</v>
      </c>
      <c r="D152" s="2">
        <v>1271</v>
      </c>
      <c r="E152" s="2">
        <v>1297</v>
      </c>
      <c r="F152" s="2">
        <v>1438</v>
      </c>
      <c r="G152" s="2">
        <v>1507</v>
      </c>
      <c r="H152" s="2">
        <v>1588</v>
      </c>
      <c r="I152" s="2">
        <v>1834</v>
      </c>
      <c r="J152" s="2">
        <v>1659</v>
      </c>
      <c r="K152" s="2">
        <v>1659</v>
      </c>
      <c r="L152" s="2">
        <v>1659</v>
      </c>
      <c r="M152" s="2">
        <v>1659</v>
      </c>
    </row>
    <row r="153" spans="1:13" x14ac:dyDescent="0.35">
      <c r="A153" s="339" t="s">
        <v>2630</v>
      </c>
      <c r="B153" s="339" t="s">
        <v>33</v>
      </c>
      <c r="C153" s="340">
        <v>1587</v>
      </c>
      <c r="D153" s="1">
        <v>15</v>
      </c>
      <c r="E153" s="1">
        <v>11</v>
      </c>
      <c r="F153" s="1">
        <v>10</v>
      </c>
      <c r="G153" s="1">
        <v>40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</row>
    <row r="154" spans="1:13" x14ac:dyDescent="0.35">
      <c r="A154" s="339" t="s">
        <v>0</v>
      </c>
      <c r="B154" s="339" t="s">
        <v>0</v>
      </c>
      <c r="C154" s="340">
        <v>1587</v>
      </c>
      <c r="D154" s="2">
        <v>1602</v>
      </c>
      <c r="E154" s="2">
        <v>1613</v>
      </c>
      <c r="F154" s="2">
        <v>1623</v>
      </c>
      <c r="G154" s="2">
        <v>1663</v>
      </c>
      <c r="H154" s="2">
        <v>1663</v>
      </c>
      <c r="I154" s="2">
        <v>1663</v>
      </c>
      <c r="J154" s="2">
        <v>1663</v>
      </c>
      <c r="K154" s="2">
        <v>1663</v>
      </c>
      <c r="L154" s="2">
        <v>1663</v>
      </c>
      <c r="M154" s="2">
        <v>1663</v>
      </c>
    </row>
    <row r="155" spans="1:13" x14ac:dyDescent="0.35">
      <c r="A155" s="339" t="s">
        <v>2631</v>
      </c>
      <c r="B155" s="339" t="s">
        <v>31</v>
      </c>
      <c r="C155" s="340">
        <v>864</v>
      </c>
      <c r="D155" s="1">
        <v>6</v>
      </c>
      <c r="E155" s="1">
        <v>17</v>
      </c>
      <c r="F155" s="1">
        <v>12</v>
      </c>
      <c r="G155" s="1">
        <v>18</v>
      </c>
      <c r="H155" s="1">
        <v>37</v>
      </c>
      <c r="I155" s="1">
        <v>29</v>
      </c>
      <c r="J155" s="1">
        <v>3</v>
      </c>
      <c r="K155" s="1">
        <v>-986</v>
      </c>
      <c r="L155" s="1">
        <v>0</v>
      </c>
      <c r="M155" s="1">
        <v>0</v>
      </c>
    </row>
    <row r="156" spans="1:13" x14ac:dyDescent="0.35">
      <c r="A156" s="339" t="s">
        <v>0</v>
      </c>
      <c r="B156" s="339" t="s">
        <v>0</v>
      </c>
      <c r="C156" s="340">
        <v>864</v>
      </c>
      <c r="D156" s="2">
        <v>870</v>
      </c>
      <c r="E156" s="2">
        <v>887</v>
      </c>
      <c r="F156" s="2">
        <v>899</v>
      </c>
      <c r="G156" s="2">
        <v>917</v>
      </c>
      <c r="H156" s="2">
        <v>954</v>
      </c>
      <c r="I156" s="2">
        <v>983</v>
      </c>
      <c r="J156" s="2">
        <v>986</v>
      </c>
      <c r="K156" s="2">
        <v>0</v>
      </c>
      <c r="L156" s="2">
        <v>0</v>
      </c>
      <c r="M156" s="2">
        <v>0</v>
      </c>
    </row>
    <row r="157" spans="1:13" x14ac:dyDescent="0.35">
      <c r="A157" s="339" t="s">
        <v>2990</v>
      </c>
      <c r="B157" s="339" t="s">
        <v>31</v>
      </c>
      <c r="C157" s="340">
        <v>58</v>
      </c>
      <c r="D157" s="1">
        <v>1</v>
      </c>
      <c r="E157" s="1">
        <v>-59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</row>
    <row r="158" spans="1:13" x14ac:dyDescent="0.35">
      <c r="A158" s="339" t="s">
        <v>0</v>
      </c>
      <c r="B158" s="339" t="s">
        <v>0</v>
      </c>
      <c r="C158" s="340">
        <v>58</v>
      </c>
      <c r="D158" s="2">
        <v>59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</row>
    <row r="159" spans="1:13" x14ac:dyDescent="0.35">
      <c r="A159" s="339" t="s">
        <v>2991</v>
      </c>
      <c r="B159" s="339" t="s">
        <v>33</v>
      </c>
      <c r="C159" s="340">
        <v>208</v>
      </c>
      <c r="D159" s="1">
        <v>1</v>
      </c>
      <c r="E159" s="1">
        <v>-209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</row>
    <row r="160" spans="1:13" x14ac:dyDescent="0.35">
      <c r="A160" s="339" t="s">
        <v>0</v>
      </c>
      <c r="B160" s="339" t="s">
        <v>0</v>
      </c>
      <c r="C160" s="340">
        <v>208</v>
      </c>
      <c r="D160" s="2">
        <v>209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</row>
    <row r="161" spans="1:13" x14ac:dyDescent="0.35">
      <c r="A161" s="339" t="s">
        <v>2632</v>
      </c>
      <c r="B161" s="339" t="s">
        <v>33</v>
      </c>
      <c r="C161" s="340">
        <v>725</v>
      </c>
      <c r="D161" s="1">
        <v>5</v>
      </c>
      <c r="E161" s="1">
        <v>17</v>
      </c>
      <c r="F161" s="1">
        <v>29</v>
      </c>
      <c r="G161" s="1">
        <v>53</v>
      </c>
      <c r="H161" s="1">
        <v>188</v>
      </c>
      <c r="I161" s="1">
        <v>45</v>
      </c>
      <c r="J161" s="1">
        <v>36</v>
      </c>
      <c r="K161" s="1">
        <v>39</v>
      </c>
      <c r="L161" s="1">
        <v>28</v>
      </c>
      <c r="M161" s="1">
        <v>1</v>
      </c>
    </row>
    <row r="162" spans="1:13" x14ac:dyDescent="0.35">
      <c r="A162" s="339" t="s">
        <v>0</v>
      </c>
      <c r="B162" s="339" t="s">
        <v>0</v>
      </c>
      <c r="C162" s="340">
        <v>725</v>
      </c>
      <c r="D162" s="2">
        <v>730</v>
      </c>
      <c r="E162" s="2">
        <v>747</v>
      </c>
      <c r="F162" s="2">
        <v>776</v>
      </c>
      <c r="G162" s="2">
        <v>829</v>
      </c>
      <c r="H162" s="2">
        <v>1017</v>
      </c>
      <c r="I162" s="2">
        <v>1062</v>
      </c>
      <c r="J162" s="2">
        <v>1098</v>
      </c>
      <c r="K162" s="2">
        <v>1137</v>
      </c>
      <c r="L162" s="2">
        <v>1165</v>
      </c>
      <c r="M162" s="2">
        <v>1166</v>
      </c>
    </row>
    <row r="163" spans="1:13" x14ac:dyDescent="0.35">
      <c r="A163" s="339" t="s">
        <v>2992</v>
      </c>
      <c r="B163" s="339" t="s">
        <v>33</v>
      </c>
      <c r="C163" s="340">
        <v>650</v>
      </c>
      <c r="D163" s="1">
        <v>1</v>
      </c>
      <c r="E163" s="1">
        <v>92</v>
      </c>
      <c r="F163" s="1">
        <v>64</v>
      </c>
      <c r="G163" s="1">
        <v>7</v>
      </c>
      <c r="H163" s="1">
        <v>12</v>
      </c>
      <c r="I163" s="1">
        <v>-826</v>
      </c>
      <c r="J163" s="1">
        <v>0</v>
      </c>
      <c r="K163" s="1">
        <v>0</v>
      </c>
      <c r="L163" s="1">
        <v>0</v>
      </c>
      <c r="M163" s="1">
        <v>0</v>
      </c>
    </row>
    <row r="164" spans="1:13" x14ac:dyDescent="0.35">
      <c r="A164" s="339" t="s">
        <v>0</v>
      </c>
      <c r="B164" s="339" t="s">
        <v>0</v>
      </c>
      <c r="C164" s="340">
        <v>650</v>
      </c>
      <c r="D164" s="2">
        <v>651</v>
      </c>
      <c r="E164" s="2">
        <v>743</v>
      </c>
      <c r="F164" s="2">
        <v>807</v>
      </c>
      <c r="G164" s="2">
        <v>814</v>
      </c>
      <c r="H164" s="2">
        <v>826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</row>
    <row r="165" spans="1:13" x14ac:dyDescent="0.35">
      <c r="A165" s="339" t="s">
        <v>2982</v>
      </c>
      <c r="B165" s="339" t="s">
        <v>31</v>
      </c>
      <c r="C165" s="340">
        <v>1780</v>
      </c>
      <c r="D165" s="1">
        <v>-121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</row>
    <row r="166" spans="1:13" x14ac:dyDescent="0.35">
      <c r="A166" s="339" t="s">
        <v>0</v>
      </c>
      <c r="B166" s="339" t="s">
        <v>0</v>
      </c>
      <c r="C166" s="340">
        <v>1780</v>
      </c>
      <c r="D166" s="2">
        <v>1659</v>
      </c>
      <c r="E166" s="2">
        <v>1659</v>
      </c>
      <c r="F166" s="2">
        <v>1659</v>
      </c>
      <c r="G166" s="2">
        <v>1659</v>
      </c>
      <c r="H166" s="2">
        <v>1659</v>
      </c>
      <c r="I166" s="2">
        <v>1659</v>
      </c>
      <c r="J166" s="2">
        <v>1659</v>
      </c>
      <c r="K166" s="2">
        <v>1659</v>
      </c>
      <c r="L166" s="2">
        <v>1659</v>
      </c>
      <c r="M166" s="2">
        <v>1659</v>
      </c>
    </row>
    <row r="167" spans="1:13" x14ac:dyDescent="0.35">
      <c r="A167" s="339" t="s">
        <v>2975</v>
      </c>
      <c r="B167" s="339" t="s">
        <v>31</v>
      </c>
      <c r="C167" s="340">
        <v>966</v>
      </c>
      <c r="D167" s="1">
        <v>17</v>
      </c>
      <c r="E167" s="1">
        <v>7</v>
      </c>
      <c r="F167" s="1">
        <v>6</v>
      </c>
      <c r="G167" s="1">
        <v>65</v>
      </c>
      <c r="H167" s="1">
        <v>213</v>
      </c>
      <c r="I167" s="1">
        <v>13</v>
      </c>
      <c r="J167" s="1">
        <v>10</v>
      </c>
      <c r="K167" s="1">
        <v>168</v>
      </c>
      <c r="L167" s="1">
        <v>146</v>
      </c>
      <c r="M167" s="1">
        <v>3</v>
      </c>
    </row>
    <row r="168" spans="1:13" x14ac:dyDescent="0.35">
      <c r="A168" s="339" t="s">
        <v>0</v>
      </c>
      <c r="B168" s="339" t="s">
        <v>0</v>
      </c>
      <c r="C168" s="340">
        <v>966</v>
      </c>
      <c r="D168" s="2">
        <v>983</v>
      </c>
      <c r="E168" s="2">
        <v>990</v>
      </c>
      <c r="F168" s="2">
        <v>996</v>
      </c>
      <c r="G168" s="2">
        <v>1061</v>
      </c>
      <c r="H168" s="2">
        <v>1274</v>
      </c>
      <c r="I168" s="2">
        <v>1287</v>
      </c>
      <c r="J168" s="2">
        <v>1297</v>
      </c>
      <c r="K168" s="2">
        <v>1465</v>
      </c>
      <c r="L168" s="2">
        <v>1611</v>
      </c>
      <c r="M168" s="2">
        <v>1614</v>
      </c>
    </row>
    <row r="169" spans="1:13" x14ac:dyDescent="0.35">
      <c r="A169" s="339" t="s">
        <v>47</v>
      </c>
      <c r="B169" s="339" t="s">
        <v>0</v>
      </c>
      <c r="C169" s="341">
        <v>0</v>
      </c>
      <c r="D169" s="1">
        <f>(D139+D141+D143+D145+D147+D149+D151+D153+D155+D157+D159+D161+D163+D165+D167)*(-1)</f>
        <v>0</v>
      </c>
      <c r="E169" s="1">
        <f t="shared" ref="E169:M169" si="3">(E139+E141+E143+E145+E147+E149+E151+E153+E155+E157+E159+E161+E163+E165+E167)*(-1)</f>
        <v>29</v>
      </c>
      <c r="F169" s="1">
        <f t="shared" si="3"/>
        <v>61</v>
      </c>
      <c r="G169" s="1">
        <f t="shared" si="3"/>
        <v>34</v>
      </c>
      <c r="H169" s="1">
        <f t="shared" si="3"/>
        <v>87</v>
      </c>
      <c r="I169" s="1">
        <f t="shared" si="3"/>
        <v>421</v>
      </c>
      <c r="J169" s="1">
        <f t="shared" si="3"/>
        <v>95</v>
      </c>
      <c r="K169" s="1">
        <f t="shared" si="3"/>
        <v>299</v>
      </c>
      <c r="L169" s="1">
        <f t="shared" si="3"/>
        <v>0</v>
      </c>
      <c r="M169" s="1">
        <f t="shared" si="3"/>
        <v>0</v>
      </c>
    </row>
    <row r="170" spans="1:13" x14ac:dyDescent="0.35">
      <c r="A170" s="339" t="s">
        <v>0</v>
      </c>
      <c r="B170" s="339" t="s">
        <v>0</v>
      </c>
      <c r="C170" s="340">
        <v>0</v>
      </c>
      <c r="D170" s="2">
        <v>0</v>
      </c>
      <c r="E170" s="2">
        <v>29</v>
      </c>
      <c r="F170" s="2">
        <v>90</v>
      </c>
      <c r="G170" s="2">
        <v>124</v>
      </c>
      <c r="H170" s="2">
        <v>211</v>
      </c>
      <c r="I170" s="2">
        <v>632</v>
      </c>
      <c r="J170" s="2">
        <v>727</v>
      </c>
      <c r="K170" s="2">
        <v>1026</v>
      </c>
      <c r="L170" s="2">
        <v>1026</v>
      </c>
      <c r="M170" s="2">
        <v>1026</v>
      </c>
    </row>
    <row r="171" spans="1:13" x14ac:dyDescent="0.35">
      <c r="A171" t="s">
        <v>48</v>
      </c>
      <c r="B171" t="s">
        <v>0</v>
      </c>
      <c r="C171" s="2">
        <v>13265</v>
      </c>
      <c r="D171" s="2">
        <v>13265</v>
      </c>
      <c r="E171" s="2">
        <v>13265</v>
      </c>
      <c r="F171" s="2">
        <v>13265</v>
      </c>
      <c r="G171" s="2">
        <v>13265</v>
      </c>
      <c r="H171" s="2">
        <v>13265</v>
      </c>
      <c r="I171" s="2">
        <v>13265</v>
      </c>
      <c r="J171" s="2">
        <v>13265</v>
      </c>
      <c r="K171" s="2">
        <v>13265</v>
      </c>
      <c r="L171" s="2">
        <v>13265</v>
      </c>
      <c r="M171" s="2">
        <v>13265</v>
      </c>
    </row>
    <row r="175" spans="1:13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</row>
    <row r="176" spans="1:13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</row>
    <row r="177" spans="1:37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</row>
    <row r="178" spans="1:37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</row>
    <row r="182" spans="1:37" x14ac:dyDescent="0.35">
      <c r="A182" s="339" t="s">
        <v>107</v>
      </c>
      <c r="B182" s="339" t="s">
        <v>2</v>
      </c>
      <c r="C182" s="339" t="s">
        <v>3</v>
      </c>
      <c r="D182" t="s">
        <v>4</v>
      </c>
      <c r="E182" t="s">
        <v>5</v>
      </c>
      <c r="F182" t="s">
        <v>6</v>
      </c>
      <c r="G182" t="s">
        <v>7</v>
      </c>
      <c r="H182" t="s">
        <v>8</v>
      </c>
      <c r="I182" t="s">
        <v>9</v>
      </c>
      <c r="J182" t="s">
        <v>10</v>
      </c>
    </row>
    <row r="183" spans="1:37" x14ac:dyDescent="0.35">
      <c r="A183" s="339" t="s">
        <v>0</v>
      </c>
      <c r="B183" s="339" t="s">
        <v>0</v>
      </c>
      <c r="C183" s="339" t="s">
        <v>17</v>
      </c>
      <c r="D183" t="s">
        <v>794</v>
      </c>
      <c r="E183" t="s">
        <v>795</v>
      </c>
      <c r="F183" t="s">
        <v>796</v>
      </c>
      <c r="G183" t="s">
        <v>797</v>
      </c>
      <c r="H183" t="s">
        <v>2633</v>
      </c>
      <c r="I183" t="s">
        <v>798</v>
      </c>
      <c r="J183" t="s">
        <v>799</v>
      </c>
    </row>
    <row r="184" spans="1:37" x14ac:dyDescent="0.35">
      <c r="A184" s="339" t="s">
        <v>2634</v>
      </c>
      <c r="B184" s="339" t="s">
        <v>33</v>
      </c>
      <c r="C184" s="340">
        <v>807</v>
      </c>
      <c r="D184" s="1">
        <v>231</v>
      </c>
      <c r="E184" s="1">
        <v>78</v>
      </c>
      <c r="F184" s="1">
        <v>28</v>
      </c>
      <c r="G184" s="1">
        <v>34</v>
      </c>
      <c r="H184" s="1">
        <v>80</v>
      </c>
      <c r="I184" s="1">
        <v>73</v>
      </c>
      <c r="J184" s="1">
        <v>187</v>
      </c>
      <c r="AC184" s="238"/>
      <c r="AD184" s="238"/>
      <c r="AE184" s="227"/>
      <c r="AG184" s="227"/>
      <c r="AH184" s="238"/>
      <c r="AK184" s="227"/>
    </row>
    <row r="185" spans="1:37" x14ac:dyDescent="0.35">
      <c r="A185" s="339" t="s">
        <v>0</v>
      </c>
      <c r="B185" s="339" t="s">
        <v>0</v>
      </c>
      <c r="C185" s="340">
        <v>807</v>
      </c>
      <c r="D185" s="2">
        <v>1038</v>
      </c>
      <c r="E185" s="2">
        <v>1116</v>
      </c>
      <c r="F185" s="2">
        <v>1144</v>
      </c>
      <c r="G185" s="2">
        <v>1178</v>
      </c>
      <c r="H185" s="2">
        <v>1258</v>
      </c>
      <c r="I185" s="2">
        <v>1331</v>
      </c>
      <c r="J185" s="2">
        <v>1518</v>
      </c>
    </row>
    <row r="186" spans="1:37" x14ac:dyDescent="0.35">
      <c r="A186" s="339" t="s">
        <v>2993</v>
      </c>
      <c r="B186" s="339" t="s">
        <v>33</v>
      </c>
      <c r="C186" s="340">
        <v>410</v>
      </c>
      <c r="D186" s="1">
        <v>495</v>
      </c>
      <c r="E186" s="1">
        <v>37</v>
      </c>
      <c r="F186" s="1">
        <v>9</v>
      </c>
      <c r="G186" s="1">
        <v>5</v>
      </c>
      <c r="H186" s="1">
        <v>55</v>
      </c>
      <c r="I186" s="1">
        <v>93</v>
      </c>
      <c r="J186" s="1">
        <v>95</v>
      </c>
    </row>
    <row r="187" spans="1:37" x14ac:dyDescent="0.35">
      <c r="A187" s="339" t="s">
        <v>0</v>
      </c>
      <c r="B187" s="339" t="s">
        <v>0</v>
      </c>
      <c r="C187" s="340">
        <v>410</v>
      </c>
      <c r="D187" s="2">
        <v>905</v>
      </c>
      <c r="E187" s="2">
        <v>942</v>
      </c>
      <c r="F187" s="2">
        <v>951</v>
      </c>
      <c r="G187" s="2">
        <v>956</v>
      </c>
      <c r="H187" s="2">
        <v>1011</v>
      </c>
      <c r="I187" s="2">
        <v>1104</v>
      </c>
      <c r="J187" s="2">
        <v>1199</v>
      </c>
    </row>
    <row r="188" spans="1:37" x14ac:dyDescent="0.35">
      <c r="A188" s="339" t="s">
        <v>2635</v>
      </c>
      <c r="B188" s="339" t="s">
        <v>33</v>
      </c>
      <c r="C188" s="340">
        <v>1051</v>
      </c>
      <c r="D188" s="1">
        <v>344</v>
      </c>
      <c r="E188" s="1">
        <v>79</v>
      </c>
      <c r="F188" s="1">
        <v>0</v>
      </c>
      <c r="G188" s="1">
        <v>-73</v>
      </c>
      <c r="H188" s="1">
        <v>0</v>
      </c>
      <c r="I188" s="1">
        <v>0</v>
      </c>
      <c r="J188" s="1">
        <v>0</v>
      </c>
    </row>
    <row r="189" spans="1:37" x14ac:dyDescent="0.35">
      <c r="A189" s="339" t="s">
        <v>0</v>
      </c>
      <c r="B189" s="339" t="s">
        <v>0</v>
      </c>
      <c r="C189" s="340">
        <v>1051</v>
      </c>
      <c r="D189" s="2">
        <v>1395</v>
      </c>
      <c r="E189" s="2">
        <v>1474</v>
      </c>
      <c r="F189" s="2">
        <v>1474</v>
      </c>
      <c r="G189" s="2">
        <v>1401</v>
      </c>
      <c r="H189" s="2">
        <v>1401</v>
      </c>
      <c r="I189" s="2">
        <v>1401</v>
      </c>
      <c r="J189" s="2">
        <v>1401</v>
      </c>
    </row>
    <row r="190" spans="1:37" x14ac:dyDescent="0.35">
      <c r="A190" s="339" t="s">
        <v>2636</v>
      </c>
      <c r="B190" s="339" t="s">
        <v>31</v>
      </c>
      <c r="C190" s="340">
        <v>479</v>
      </c>
      <c r="D190" s="1">
        <v>212</v>
      </c>
      <c r="E190" s="1">
        <v>38</v>
      </c>
      <c r="F190" s="1">
        <v>11</v>
      </c>
      <c r="G190" s="1">
        <v>12</v>
      </c>
      <c r="H190" s="1">
        <v>35</v>
      </c>
      <c r="I190" s="1">
        <v>49</v>
      </c>
      <c r="J190" s="1">
        <v>-836</v>
      </c>
    </row>
    <row r="191" spans="1:37" x14ac:dyDescent="0.35">
      <c r="A191" s="339" t="s">
        <v>0</v>
      </c>
      <c r="B191" s="339" t="s">
        <v>0</v>
      </c>
      <c r="C191" s="340">
        <v>479</v>
      </c>
      <c r="D191" s="2">
        <v>691</v>
      </c>
      <c r="E191" s="2">
        <v>729</v>
      </c>
      <c r="F191" s="2">
        <v>740</v>
      </c>
      <c r="G191" s="2">
        <v>752</v>
      </c>
      <c r="H191" s="2">
        <v>787</v>
      </c>
      <c r="I191" s="2">
        <v>836</v>
      </c>
      <c r="J191" s="2">
        <v>0</v>
      </c>
    </row>
    <row r="192" spans="1:37" x14ac:dyDescent="0.35">
      <c r="A192" s="339" t="s">
        <v>2994</v>
      </c>
      <c r="B192" s="339" t="s">
        <v>33</v>
      </c>
      <c r="C192" s="340">
        <v>3687</v>
      </c>
      <c r="D192" s="1">
        <v>-2286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</row>
    <row r="193" spans="1:10" x14ac:dyDescent="0.35">
      <c r="A193" s="339" t="s">
        <v>0</v>
      </c>
      <c r="B193" s="339" t="s">
        <v>0</v>
      </c>
      <c r="C193" s="340">
        <v>3687</v>
      </c>
      <c r="D193" s="2">
        <v>1401</v>
      </c>
      <c r="E193" s="2">
        <v>1401</v>
      </c>
      <c r="F193" s="2">
        <v>1401</v>
      </c>
      <c r="G193" s="2">
        <v>1401</v>
      </c>
      <c r="H193" s="2">
        <v>1401</v>
      </c>
      <c r="I193" s="2">
        <v>1401</v>
      </c>
      <c r="J193" s="2">
        <v>1401</v>
      </c>
    </row>
    <row r="194" spans="1:10" x14ac:dyDescent="0.35">
      <c r="A194" s="339" t="s">
        <v>2983</v>
      </c>
      <c r="B194" s="339" t="s">
        <v>31</v>
      </c>
      <c r="C194" s="340">
        <v>1869</v>
      </c>
      <c r="D194" s="1">
        <v>0</v>
      </c>
      <c r="E194" s="1">
        <v>-468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</row>
    <row r="195" spans="1:10" x14ac:dyDescent="0.35">
      <c r="A195" s="339" t="s">
        <v>0</v>
      </c>
      <c r="B195" s="339" t="s">
        <v>0</v>
      </c>
      <c r="C195" s="340">
        <v>1869</v>
      </c>
      <c r="D195" s="2">
        <v>1869</v>
      </c>
      <c r="E195" s="2">
        <v>1401</v>
      </c>
      <c r="F195" s="2">
        <v>1401</v>
      </c>
      <c r="G195" s="2">
        <v>1401</v>
      </c>
      <c r="H195" s="2">
        <v>1401</v>
      </c>
      <c r="I195" s="2">
        <v>1401</v>
      </c>
      <c r="J195" s="2">
        <v>1401</v>
      </c>
    </row>
    <row r="196" spans="1:10" x14ac:dyDescent="0.35">
      <c r="A196" s="339" t="s">
        <v>2637</v>
      </c>
      <c r="B196" s="339" t="s">
        <v>33</v>
      </c>
      <c r="C196" s="340">
        <v>623</v>
      </c>
      <c r="D196" s="1">
        <v>337</v>
      </c>
      <c r="E196" s="1">
        <v>62</v>
      </c>
      <c r="F196" s="1">
        <v>11</v>
      </c>
      <c r="G196" s="1">
        <v>8</v>
      </c>
      <c r="H196" s="1">
        <v>24</v>
      </c>
      <c r="I196" s="1">
        <v>24</v>
      </c>
      <c r="J196" s="1">
        <v>336</v>
      </c>
    </row>
    <row r="197" spans="1:10" x14ac:dyDescent="0.35">
      <c r="A197" s="339" t="s">
        <v>0</v>
      </c>
      <c r="B197" s="339" t="s">
        <v>0</v>
      </c>
      <c r="C197" s="340">
        <v>623</v>
      </c>
      <c r="D197" s="2">
        <v>960</v>
      </c>
      <c r="E197" s="2">
        <v>1022</v>
      </c>
      <c r="F197" s="2">
        <v>1033</v>
      </c>
      <c r="G197" s="2">
        <v>1041</v>
      </c>
      <c r="H197" s="2">
        <v>1065</v>
      </c>
      <c r="I197" s="2">
        <v>1089</v>
      </c>
      <c r="J197" s="2">
        <v>1425</v>
      </c>
    </row>
    <row r="198" spans="1:10" x14ac:dyDescent="0.35">
      <c r="A198" s="339" t="s">
        <v>2638</v>
      </c>
      <c r="B198" s="339" t="s">
        <v>31</v>
      </c>
      <c r="C198" s="340">
        <v>379</v>
      </c>
      <c r="D198" s="1">
        <v>101</v>
      </c>
      <c r="E198" s="1">
        <v>43</v>
      </c>
      <c r="F198" s="1">
        <v>28</v>
      </c>
      <c r="G198" s="1">
        <v>7</v>
      </c>
      <c r="H198" s="1">
        <v>35</v>
      </c>
      <c r="I198" s="1">
        <v>-593</v>
      </c>
      <c r="J198" s="1">
        <v>0</v>
      </c>
    </row>
    <row r="199" spans="1:10" x14ac:dyDescent="0.35">
      <c r="A199" s="339" t="s">
        <v>0</v>
      </c>
      <c r="B199" s="339" t="s">
        <v>0</v>
      </c>
      <c r="C199" s="340">
        <v>379</v>
      </c>
      <c r="D199" s="2">
        <v>480</v>
      </c>
      <c r="E199" s="2">
        <v>523</v>
      </c>
      <c r="F199" s="2">
        <v>551</v>
      </c>
      <c r="G199" s="2">
        <v>558</v>
      </c>
      <c r="H199" s="2">
        <v>593</v>
      </c>
      <c r="I199" s="2">
        <v>0</v>
      </c>
      <c r="J199" s="2">
        <v>0</v>
      </c>
    </row>
    <row r="200" spans="1:10" x14ac:dyDescent="0.35">
      <c r="A200" s="339" t="s">
        <v>2976</v>
      </c>
      <c r="B200" s="339" t="s">
        <v>33</v>
      </c>
      <c r="C200" s="340">
        <v>1140</v>
      </c>
      <c r="D200" s="1">
        <v>251</v>
      </c>
      <c r="E200" s="1">
        <v>109</v>
      </c>
      <c r="F200" s="1">
        <v>-99</v>
      </c>
      <c r="G200" s="1">
        <v>0</v>
      </c>
      <c r="H200" s="1">
        <v>0</v>
      </c>
      <c r="I200" s="1">
        <v>0</v>
      </c>
      <c r="J200" s="1">
        <v>0</v>
      </c>
    </row>
    <row r="201" spans="1:10" x14ac:dyDescent="0.35">
      <c r="A201" s="339" t="s">
        <v>0</v>
      </c>
      <c r="B201" s="339" t="s">
        <v>0</v>
      </c>
      <c r="C201" s="340">
        <v>1140</v>
      </c>
      <c r="D201" s="2">
        <v>1391</v>
      </c>
      <c r="E201" s="2">
        <v>1500</v>
      </c>
      <c r="F201" s="2">
        <v>1401</v>
      </c>
      <c r="G201" s="2">
        <v>1401</v>
      </c>
      <c r="H201" s="2">
        <v>1401</v>
      </c>
      <c r="I201" s="2">
        <v>1401</v>
      </c>
      <c r="J201" s="2">
        <v>1401</v>
      </c>
    </row>
    <row r="202" spans="1:10" x14ac:dyDescent="0.35">
      <c r="A202" s="339" t="s">
        <v>2995</v>
      </c>
      <c r="B202" s="339" t="s">
        <v>33</v>
      </c>
      <c r="C202" s="340">
        <v>174</v>
      </c>
      <c r="D202" s="1">
        <v>59</v>
      </c>
      <c r="E202" s="1">
        <v>5</v>
      </c>
      <c r="F202" s="1">
        <v>2</v>
      </c>
      <c r="G202" s="1">
        <v>3</v>
      </c>
      <c r="H202" s="1">
        <v>-243</v>
      </c>
      <c r="I202" s="1">
        <v>0</v>
      </c>
      <c r="J202" s="1">
        <v>0</v>
      </c>
    </row>
    <row r="203" spans="1:10" x14ac:dyDescent="0.35">
      <c r="A203" s="339" t="s">
        <v>0</v>
      </c>
      <c r="B203" s="339" t="s">
        <v>0</v>
      </c>
      <c r="C203" s="340">
        <v>174</v>
      </c>
      <c r="D203" s="2">
        <v>233</v>
      </c>
      <c r="E203" s="2">
        <v>238</v>
      </c>
      <c r="F203" s="2">
        <v>240</v>
      </c>
      <c r="G203" s="2">
        <v>243</v>
      </c>
      <c r="H203" s="2">
        <v>0</v>
      </c>
      <c r="I203" s="2">
        <v>0</v>
      </c>
      <c r="J203" s="2">
        <v>0</v>
      </c>
    </row>
    <row r="204" spans="1:10" x14ac:dyDescent="0.35">
      <c r="A204" s="339" t="s">
        <v>2639</v>
      </c>
      <c r="B204" s="339" t="s">
        <v>31</v>
      </c>
      <c r="C204" s="340">
        <v>195</v>
      </c>
      <c r="D204" s="1">
        <v>74</v>
      </c>
      <c r="E204" s="1">
        <v>9</v>
      </c>
      <c r="F204" s="1">
        <v>0</v>
      </c>
      <c r="G204" s="1">
        <v>0</v>
      </c>
      <c r="H204" s="1">
        <v>-278</v>
      </c>
      <c r="I204" s="1">
        <v>0</v>
      </c>
      <c r="J204" s="1">
        <v>0</v>
      </c>
    </row>
    <row r="205" spans="1:10" x14ac:dyDescent="0.35">
      <c r="A205" s="339" t="s">
        <v>0</v>
      </c>
      <c r="B205" s="339" t="s">
        <v>0</v>
      </c>
      <c r="C205" s="340">
        <v>195</v>
      </c>
      <c r="D205" s="2">
        <v>269</v>
      </c>
      <c r="E205" s="2">
        <v>278</v>
      </c>
      <c r="F205" s="2">
        <v>278</v>
      </c>
      <c r="G205" s="2">
        <v>278</v>
      </c>
      <c r="H205" s="2">
        <v>0</v>
      </c>
      <c r="I205" s="2">
        <v>0</v>
      </c>
      <c r="J205" s="2">
        <v>0</v>
      </c>
    </row>
    <row r="206" spans="1:10" x14ac:dyDescent="0.35">
      <c r="A206" s="339" t="s">
        <v>2640</v>
      </c>
      <c r="B206" s="339" t="s">
        <v>33</v>
      </c>
      <c r="C206" s="340">
        <v>388</v>
      </c>
      <c r="D206" s="1">
        <v>182</v>
      </c>
      <c r="E206" s="1">
        <v>8</v>
      </c>
      <c r="F206" s="1">
        <v>5</v>
      </c>
      <c r="G206" s="1">
        <v>0</v>
      </c>
      <c r="H206" s="1">
        <v>227</v>
      </c>
      <c r="I206" s="1">
        <v>180</v>
      </c>
      <c r="J206" s="1">
        <v>34</v>
      </c>
    </row>
    <row r="207" spans="1:10" x14ac:dyDescent="0.35">
      <c r="A207" s="339" t="s">
        <v>0</v>
      </c>
      <c r="B207" s="339" t="s">
        <v>0</v>
      </c>
      <c r="C207" s="340">
        <v>388</v>
      </c>
      <c r="D207" s="2">
        <v>570</v>
      </c>
      <c r="E207" s="2">
        <v>578</v>
      </c>
      <c r="F207" s="2">
        <v>583</v>
      </c>
      <c r="G207" s="2">
        <v>583</v>
      </c>
      <c r="H207" s="2">
        <v>810</v>
      </c>
      <c r="I207" s="2">
        <v>990</v>
      </c>
      <c r="J207" s="2">
        <v>1024</v>
      </c>
    </row>
    <row r="208" spans="1:10" x14ac:dyDescent="0.35">
      <c r="A208" s="339" t="s">
        <v>47</v>
      </c>
      <c r="B208" s="339" t="s">
        <v>0</v>
      </c>
      <c r="C208" s="341">
        <v>0</v>
      </c>
      <c r="D208" s="1">
        <f>(D184+D186+D188+D190+D192+D194+D196+D198+D200+D202+D204+D206)*(-1)</f>
        <v>0</v>
      </c>
      <c r="E208" s="1">
        <f t="shared" ref="E208:J208" si="4">(E184+E186+E188+E190+E192+E194+E196+E198+E200+E202+E204+E206)*(-1)</f>
        <v>0</v>
      </c>
      <c r="F208" s="1">
        <f t="shared" si="4"/>
        <v>5</v>
      </c>
      <c r="G208" s="1">
        <f t="shared" si="4"/>
        <v>4</v>
      </c>
      <c r="H208" s="1">
        <f t="shared" si="4"/>
        <v>65</v>
      </c>
      <c r="I208" s="1">
        <f t="shared" si="4"/>
        <v>174</v>
      </c>
      <c r="J208" s="1">
        <f t="shared" si="4"/>
        <v>184</v>
      </c>
    </row>
    <row r="209" spans="1:37" x14ac:dyDescent="0.35">
      <c r="A209" s="339" t="s">
        <v>0</v>
      </c>
      <c r="B209" s="339" t="s">
        <v>0</v>
      </c>
      <c r="C209" s="340">
        <v>0</v>
      </c>
      <c r="D209" s="2">
        <v>0</v>
      </c>
      <c r="E209" s="2">
        <v>0</v>
      </c>
      <c r="F209" s="2">
        <v>5</v>
      </c>
      <c r="G209" s="2">
        <v>9</v>
      </c>
      <c r="H209" s="2">
        <v>74</v>
      </c>
      <c r="I209" s="2">
        <v>248</v>
      </c>
      <c r="J209" s="2">
        <v>432</v>
      </c>
    </row>
    <row r="210" spans="1:37" x14ac:dyDescent="0.35">
      <c r="A210" t="s">
        <v>48</v>
      </c>
      <c r="B210" t="s">
        <v>0</v>
      </c>
      <c r="C210" s="2">
        <v>11202</v>
      </c>
      <c r="D210" s="2">
        <v>11202</v>
      </c>
      <c r="E210" s="2">
        <v>11202</v>
      </c>
      <c r="F210" s="2">
        <v>11202</v>
      </c>
      <c r="G210" s="2">
        <v>11202</v>
      </c>
      <c r="H210" s="2">
        <v>11202</v>
      </c>
      <c r="I210" s="2">
        <v>11202</v>
      </c>
      <c r="J210" s="2">
        <v>11202</v>
      </c>
    </row>
    <row r="214" spans="1:37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</row>
    <row r="219" spans="1:37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  <c r="K219" t="s">
        <v>0</v>
      </c>
    </row>
    <row r="220" spans="1:37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</row>
    <row r="221" spans="1:37" x14ac:dyDescent="0.35">
      <c r="A221" s="339" t="s">
        <v>95</v>
      </c>
      <c r="B221" s="339" t="s">
        <v>2</v>
      </c>
      <c r="C221" s="339" t="s">
        <v>3</v>
      </c>
      <c r="D221" t="s">
        <v>4</v>
      </c>
      <c r="E221" t="s">
        <v>5</v>
      </c>
      <c r="F221" t="s">
        <v>6</v>
      </c>
      <c r="G221" t="s">
        <v>7</v>
      </c>
      <c r="H221" t="s">
        <v>8</v>
      </c>
      <c r="I221" t="s">
        <v>9</v>
      </c>
      <c r="J221" t="s">
        <v>10</v>
      </c>
      <c r="K221" t="s">
        <v>11</v>
      </c>
    </row>
    <row r="222" spans="1:37" x14ac:dyDescent="0.35">
      <c r="A222" s="339" t="s">
        <v>0</v>
      </c>
      <c r="B222" s="339" t="s">
        <v>0</v>
      </c>
      <c r="C222" s="339" t="s">
        <v>17</v>
      </c>
      <c r="D222" t="s">
        <v>800</v>
      </c>
      <c r="E222" t="s">
        <v>801</v>
      </c>
      <c r="F222" t="s">
        <v>802</v>
      </c>
      <c r="G222" t="s">
        <v>803</v>
      </c>
      <c r="H222" t="s">
        <v>804</v>
      </c>
      <c r="I222" t="s">
        <v>805</v>
      </c>
      <c r="J222" t="s">
        <v>806</v>
      </c>
      <c r="K222" t="s">
        <v>807</v>
      </c>
    </row>
    <row r="223" spans="1:37" x14ac:dyDescent="0.35">
      <c r="A223" s="339" t="s">
        <v>2970</v>
      </c>
      <c r="B223" s="339" t="s">
        <v>31</v>
      </c>
      <c r="C223" s="340">
        <v>469</v>
      </c>
      <c r="D223" s="1">
        <v>34</v>
      </c>
      <c r="E223" s="1">
        <v>24</v>
      </c>
      <c r="F223" s="1">
        <v>8</v>
      </c>
      <c r="G223" s="1">
        <v>37</v>
      </c>
      <c r="H223" s="1">
        <v>10</v>
      </c>
      <c r="I223" s="1">
        <v>22</v>
      </c>
      <c r="J223" s="1">
        <v>23</v>
      </c>
      <c r="K223" s="1">
        <v>-627</v>
      </c>
      <c r="AC223" s="238"/>
      <c r="AD223" s="238"/>
      <c r="AE223" s="227"/>
      <c r="AG223" s="227"/>
      <c r="AH223" s="238"/>
      <c r="AK223" s="227"/>
    </row>
    <row r="224" spans="1:37" x14ac:dyDescent="0.35">
      <c r="A224" s="339" t="s">
        <v>0</v>
      </c>
      <c r="B224" s="339" t="s">
        <v>0</v>
      </c>
      <c r="C224" s="340">
        <v>469</v>
      </c>
      <c r="D224" s="2">
        <v>503</v>
      </c>
      <c r="E224" s="2">
        <v>527</v>
      </c>
      <c r="F224" s="2">
        <v>535</v>
      </c>
      <c r="G224" s="2">
        <v>572</v>
      </c>
      <c r="H224" s="2">
        <v>582</v>
      </c>
      <c r="I224" s="2">
        <v>604</v>
      </c>
      <c r="J224" s="2">
        <v>627</v>
      </c>
      <c r="K224" s="2">
        <v>0</v>
      </c>
    </row>
    <row r="225" spans="1:11" x14ac:dyDescent="0.35">
      <c r="A225" s="339" t="s">
        <v>2641</v>
      </c>
      <c r="B225" s="339" t="s">
        <v>33</v>
      </c>
      <c r="C225" s="340">
        <v>1098</v>
      </c>
      <c r="D225" s="1">
        <v>153</v>
      </c>
      <c r="E225" s="1">
        <v>122</v>
      </c>
      <c r="F225" s="1">
        <v>83</v>
      </c>
      <c r="G225" s="1">
        <v>11</v>
      </c>
      <c r="H225" s="1">
        <v>198</v>
      </c>
      <c r="I225" s="1">
        <v>0</v>
      </c>
      <c r="J225" s="1">
        <v>-161</v>
      </c>
      <c r="K225" s="1">
        <v>0</v>
      </c>
    </row>
    <row r="226" spans="1:11" x14ac:dyDescent="0.35">
      <c r="A226" s="339" t="s">
        <v>0</v>
      </c>
      <c r="B226" s="339" t="s">
        <v>0</v>
      </c>
      <c r="C226" s="340">
        <v>1098</v>
      </c>
      <c r="D226" s="2">
        <v>1251</v>
      </c>
      <c r="E226" s="2">
        <v>1373</v>
      </c>
      <c r="F226" s="2">
        <v>1456</v>
      </c>
      <c r="G226" s="2">
        <v>1467</v>
      </c>
      <c r="H226" s="2">
        <v>1665</v>
      </c>
      <c r="I226" s="2">
        <v>1665</v>
      </c>
      <c r="J226" s="2">
        <v>1504</v>
      </c>
      <c r="K226" s="2">
        <v>1504</v>
      </c>
    </row>
    <row r="227" spans="1:11" x14ac:dyDescent="0.35">
      <c r="A227" s="339" t="s">
        <v>2971</v>
      </c>
      <c r="B227" s="339" t="s">
        <v>31</v>
      </c>
      <c r="C227" s="340">
        <v>698</v>
      </c>
      <c r="D227" s="1">
        <v>77</v>
      </c>
      <c r="E227" s="1">
        <v>46</v>
      </c>
      <c r="F227" s="1">
        <v>18</v>
      </c>
      <c r="G227" s="1">
        <v>26</v>
      </c>
      <c r="H227" s="1">
        <v>8</v>
      </c>
      <c r="I227" s="1">
        <v>28</v>
      </c>
      <c r="J227" s="1">
        <v>17</v>
      </c>
      <c r="K227" s="1">
        <v>334</v>
      </c>
    </row>
    <row r="228" spans="1:11" x14ac:dyDescent="0.35">
      <c r="A228" s="339" t="s">
        <v>0</v>
      </c>
      <c r="B228" s="339" t="s">
        <v>0</v>
      </c>
      <c r="C228" s="340">
        <v>698</v>
      </c>
      <c r="D228" s="2">
        <v>775</v>
      </c>
      <c r="E228" s="2">
        <v>821</v>
      </c>
      <c r="F228" s="2">
        <v>839</v>
      </c>
      <c r="G228" s="2">
        <v>865</v>
      </c>
      <c r="H228" s="2">
        <v>873</v>
      </c>
      <c r="I228" s="2">
        <v>901</v>
      </c>
      <c r="J228" s="2">
        <v>918</v>
      </c>
      <c r="K228" s="2">
        <v>1252</v>
      </c>
    </row>
    <row r="229" spans="1:11" x14ac:dyDescent="0.35">
      <c r="A229" s="339" t="s">
        <v>2977</v>
      </c>
      <c r="B229" s="339" t="s">
        <v>31</v>
      </c>
      <c r="C229" s="340">
        <v>1080</v>
      </c>
      <c r="D229" s="1">
        <v>88</v>
      </c>
      <c r="E229" s="1">
        <v>80</v>
      </c>
      <c r="F229" s="1">
        <v>29</v>
      </c>
      <c r="G229" s="1">
        <v>35</v>
      </c>
      <c r="H229" s="1">
        <v>29</v>
      </c>
      <c r="I229" s="1">
        <v>155</v>
      </c>
      <c r="J229" s="1">
        <v>63</v>
      </c>
      <c r="K229" s="1">
        <v>0</v>
      </c>
    </row>
    <row r="230" spans="1:11" x14ac:dyDescent="0.35">
      <c r="A230" s="339" t="s">
        <v>0</v>
      </c>
      <c r="B230" s="339" t="s">
        <v>0</v>
      </c>
      <c r="C230" s="340">
        <v>1080</v>
      </c>
      <c r="D230" s="2">
        <v>1168</v>
      </c>
      <c r="E230" s="2">
        <v>1248</v>
      </c>
      <c r="F230" s="2">
        <v>1277</v>
      </c>
      <c r="G230" s="2">
        <v>1312</v>
      </c>
      <c r="H230" s="2">
        <v>1341</v>
      </c>
      <c r="I230" s="2">
        <v>1496</v>
      </c>
      <c r="J230" s="2">
        <v>1559</v>
      </c>
      <c r="K230" s="2">
        <v>1559</v>
      </c>
    </row>
    <row r="231" spans="1:11" x14ac:dyDescent="0.35">
      <c r="A231" s="339" t="s">
        <v>2984</v>
      </c>
      <c r="B231" s="339" t="s">
        <v>31</v>
      </c>
      <c r="C231" s="340">
        <v>304</v>
      </c>
      <c r="D231" s="1">
        <v>20</v>
      </c>
      <c r="E231" s="1">
        <v>30</v>
      </c>
      <c r="F231" s="1">
        <v>9</v>
      </c>
      <c r="G231" s="1">
        <v>32</v>
      </c>
      <c r="H231" s="1">
        <v>19</v>
      </c>
      <c r="I231" s="1">
        <v>-414</v>
      </c>
      <c r="J231" s="1">
        <v>0</v>
      </c>
      <c r="K231" s="1">
        <v>0</v>
      </c>
    </row>
    <row r="232" spans="1:11" x14ac:dyDescent="0.35">
      <c r="A232" s="339" t="s">
        <v>0</v>
      </c>
      <c r="B232" s="339" t="s">
        <v>0</v>
      </c>
      <c r="C232" s="340">
        <v>304</v>
      </c>
      <c r="D232" s="2">
        <v>324</v>
      </c>
      <c r="E232" s="2">
        <v>354</v>
      </c>
      <c r="F232" s="2">
        <v>363</v>
      </c>
      <c r="G232" s="2">
        <v>395</v>
      </c>
      <c r="H232" s="2">
        <v>414</v>
      </c>
      <c r="I232" s="2">
        <v>0</v>
      </c>
      <c r="J232" s="2">
        <v>0</v>
      </c>
      <c r="K232" s="2">
        <v>0</v>
      </c>
    </row>
    <row r="233" spans="1:11" x14ac:dyDescent="0.35">
      <c r="A233" s="339" t="s">
        <v>2642</v>
      </c>
      <c r="B233" s="339" t="s">
        <v>33</v>
      </c>
      <c r="C233" s="340">
        <v>849</v>
      </c>
      <c r="D233" s="1">
        <v>55</v>
      </c>
      <c r="E233" s="1">
        <v>40</v>
      </c>
      <c r="F233" s="1">
        <v>11</v>
      </c>
      <c r="G233" s="1">
        <v>99</v>
      </c>
      <c r="H233" s="1">
        <v>11</v>
      </c>
      <c r="I233" s="1">
        <v>145</v>
      </c>
      <c r="J233" s="1">
        <v>17</v>
      </c>
      <c r="K233" s="1">
        <v>91</v>
      </c>
    </row>
    <row r="234" spans="1:11" x14ac:dyDescent="0.35">
      <c r="A234" s="339" t="s">
        <v>0</v>
      </c>
      <c r="B234" s="339" t="s">
        <v>0</v>
      </c>
      <c r="C234" s="340">
        <v>849</v>
      </c>
      <c r="D234" s="2">
        <v>904</v>
      </c>
      <c r="E234" s="2">
        <v>944</v>
      </c>
      <c r="F234" s="2">
        <v>955</v>
      </c>
      <c r="G234" s="2">
        <v>1054</v>
      </c>
      <c r="H234" s="2">
        <v>1065</v>
      </c>
      <c r="I234" s="2">
        <v>1210</v>
      </c>
      <c r="J234" s="2">
        <v>1227</v>
      </c>
      <c r="K234" s="2">
        <v>1318</v>
      </c>
    </row>
    <row r="235" spans="1:11" x14ac:dyDescent="0.35">
      <c r="A235" s="339" t="s">
        <v>2643</v>
      </c>
      <c r="B235" s="339" t="s">
        <v>33</v>
      </c>
      <c r="C235" s="340">
        <v>1077</v>
      </c>
      <c r="D235" s="1">
        <v>610</v>
      </c>
      <c r="E235" s="1">
        <v>0</v>
      </c>
      <c r="F235" s="1">
        <v>-183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</row>
    <row r="236" spans="1:11" x14ac:dyDescent="0.35">
      <c r="A236" s="339" t="s">
        <v>0</v>
      </c>
      <c r="B236" s="339" t="s">
        <v>0</v>
      </c>
      <c r="C236" s="340">
        <v>1077</v>
      </c>
      <c r="D236" s="2">
        <v>1687</v>
      </c>
      <c r="E236" s="2">
        <v>1687</v>
      </c>
      <c r="F236" s="2">
        <v>1504</v>
      </c>
      <c r="G236" s="2">
        <v>1504</v>
      </c>
      <c r="H236" s="2">
        <v>1504</v>
      </c>
      <c r="I236" s="2">
        <v>1504</v>
      </c>
      <c r="J236" s="2">
        <v>1504</v>
      </c>
      <c r="K236" s="2">
        <v>1504</v>
      </c>
    </row>
    <row r="237" spans="1:11" x14ac:dyDescent="0.35">
      <c r="A237" s="339" t="s">
        <v>2644</v>
      </c>
      <c r="B237" s="339" t="s">
        <v>31</v>
      </c>
      <c r="C237" s="340">
        <v>277</v>
      </c>
      <c r="D237" s="1">
        <v>11</v>
      </c>
      <c r="E237" s="1">
        <v>3</v>
      </c>
      <c r="F237" s="1">
        <v>1</v>
      </c>
      <c r="G237" s="1">
        <v>-292</v>
      </c>
      <c r="H237" s="1">
        <v>0</v>
      </c>
      <c r="I237" s="1">
        <v>0</v>
      </c>
      <c r="J237" s="1">
        <v>0</v>
      </c>
      <c r="K237" s="1">
        <v>0</v>
      </c>
    </row>
    <row r="238" spans="1:11" x14ac:dyDescent="0.35">
      <c r="A238" s="339" t="s">
        <v>0</v>
      </c>
      <c r="B238" s="339" t="s">
        <v>0</v>
      </c>
      <c r="C238" s="340">
        <v>277</v>
      </c>
      <c r="D238" s="2">
        <v>288</v>
      </c>
      <c r="E238" s="2">
        <v>291</v>
      </c>
      <c r="F238" s="2">
        <v>292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</row>
    <row r="239" spans="1:11" x14ac:dyDescent="0.35">
      <c r="A239" s="339" t="s">
        <v>2645</v>
      </c>
      <c r="B239" s="339" t="s">
        <v>31</v>
      </c>
      <c r="C239" s="340">
        <v>1907</v>
      </c>
      <c r="D239" s="1">
        <v>0</v>
      </c>
      <c r="E239" s="1">
        <v>-403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</row>
    <row r="240" spans="1:11" x14ac:dyDescent="0.35">
      <c r="A240" s="339" t="s">
        <v>0</v>
      </c>
      <c r="B240" s="339" t="s">
        <v>0</v>
      </c>
      <c r="C240" s="340">
        <v>1907</v>
      </c>
      <c r="D240" s="2">
        <v>1907</v>
      </c>
      <c r="E240" s="2">
        <v>1504</v>
      </c>
      <c r="F240" s="2">
        <v>1504</v>
      </c>
      <c r="G240" s="2">
        <v>1504</v>
      </c>
      <c r="H240" s="2">
        <v>1504</v>
      </c>
      <c r="I240" s="2">
        <v>1504</v>
      </c>
      <c r="J240" s="2">
        <v>1504</v>
      </c>
      <c r="K240" s="2">
        <v>1504</v>
      </c>
    </row>
    <row r="241" spans="1:37" x14ac:dyDescent="0.35">
      <c r="A241" s="339" t="s">
        <v>2646</v>
      </c>
      <c r="B241" s="339" t="s">
        <v>31</v>
      </c>
      <c r="C241" s="340">
        <v>160</v>
      </c>
      <c r="D241" s="1">
        <v>53</v>
      </c>
      <c r="E241" s="1">
        <v>58</v>
      </c>
      <c r="F241" s="1">
        <v>24</v>
      </c>
      <c r="G241" s="1">
        <v>6</v>
      </c>
      <c r="H241" s="1">
        <v>-301</v>
      </c>
      <c r="I241" s="1">
        <v>0</v>
      </c>
      <c r="J241" s="1">
        <v>0</v>
      </c>
      <c r="K241" s="1">
        <v>0</v>
      </c>
    </row>
    <row r="242" spans="1:37" x14ac:dyDescent="0.35">
      <c r="A242" s="339" t="s">
        <v>0</v>
      </c>
      <c r="B242" s="339" t="s">
        <v>0</v>
      </c>
      <c r="C242" s="340">
        <v>160</v>
      </c>
      <c r="D242" s="2">
        <v>213</v>
      </c>
      <c r="E242" s="2">
        <v>271</v>
      </c>
      <c r="F242" s="2">
        <v>295</v>
      </c>
      <c r="G242" s="2">
        <v>301</v>
      </c>
      <c r="H242" s="2">
        <v>0</v>
      </c>
      <c r="I242" s="2">
        <v>0</v>
      </c>
      <c r="J242" s="2">
        <v>0</v>
      </c>
      <c r="K242" s="2">
        <v>0</v>
      </c>
    </row>
    <row r="243" spans="1:37" x14ac:dyDescent="0.35">
      <c r="A243" s="339" t="s">
        <v>2647</v>
      </c>
      <c r="B243" s="339" t="s">
        <v>33</v>
      </c>
      <c r="C243" s="340">
        <v>2605</v>
      </c>
      <c r="D243" s="1">
        <v>-1101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</row>
    <row r="244" spans="1:37" x14ac:dyDescent="0.35">
      <c r="A244" s="339" t="s">
        <v>0</v>
      </c>
      <c r="B244" s="339" t="s">
        <v>0</v>
      </c>
      <c r="C244" s="340">
        <v>2605</v>
      </c>
      <c r="D244" s="2">
        <v>1504</v>
      </c>
      <c r="E244" s="2">
        <v>1504</v>
      </c>
      <c r="F244" s="2">
        <v>1504</v>
      </c>
      <c r="G244" s="2">
        <v>1504</v>
      </c>
      <c r="H244" s="2">
        <v>1504</v>
      </c>
      <c r="I244" s="2">
        <v>1504</v>
      </c>
      <c r="J244" s="2">
        <v>1504</v>
      </c>
      <c r="K244" s="2">
        <v>1504</v>
      </c>
    </row>
    <row r="245" spans="1:37" x14ac:dyDescent="0.35">
      <c r="A245" s="339" t="s">
        <v>47</v>
      </c>
      <c r="B245" s="339" t="s">
        <v>0</v>
      </c>
      <c r="C245" s="341">
        <v>0</v>
      </c>
      <c r="D245" s="1">
        <f>(D223+D225+D227+D229+D231+D233+D235+D237+D239+D241+D243)*(-1)</f>
        <v>0</v>
      </c>
      <c r="E245" s="1">
        <f t="shared" ref="E245:K245" si="5">(E223+E225+E227+E229+E231+E233+E235+E237+E239+E241+E243)*(-1)</f>
        <v>0</v>
      </c>
      <c r="F245" s="1">
        <f t="shared" si="5"/>
        <v>0</v>
      </c>
      <c r="G245" s="1">
        <f t="shared" si="5"/>
        <v>46</v>
      </c>
      <c r="H245" s="1">
        <f t="shared" si="5"/>
        <v>26</v>
      </c>
      <c r="I245" s="1">
        <f t="shared" si="5"/>
        <v>64</v>
      </c>
      <c r="J245" s="1">
        <f t="shared" si="5"/>
        <v>41</v>
      </c>
      <c r="K245" s="1">
        <f t="shared" si="5"/>
        <v>202</v>
      </c>
    </row>
    <row r="246" spans="1:37" x14ac:dyDescent="0.35">
      <c r="A246" s="339" t="s">
        <v>0</v>
      </c>
      <c r="B246" s="339" t="s">
        <v>0</v>
      </c>
      <c r="C246" s="340">
        <v>0</v>
      </c>
      <c r="D246" s="2">
        <v>0</v>
      </c>
      <c r="E246" s="2">
        <v>0</v>
      </c>
      <c r="F246" s="2">
        <v>0</v>
      </c>
      <c r="G246" s="2">
        <v>46</v>
      </c>
      <c r="H246" s="2">
        <v>72</v>
      </c>
      <c r="I246" s="2">
        <v>136</v>
      </c>
      <c r="J246" s="2">
        <v>177</v>
      </c>
      <c r="K246" s="2">
        <v>379</v>
      </c>
    </row>
    <row r="247" spans="1:37" x14ac:dyDescent="0.35">
      <c r="A247" t="s">
        <v>48</v>
      </c>
      <c r="B247" t="s">
        <v>0</v>
      </c>
      <c r="C247" s="2">
        <v>10524</v>
      </c>
      <c r="D247" s="2">
        <v>10524</v>
      </c>
      <c r="E247" s="2">
        <v>10524</v>
      </c>
      <c r="F247" s="2">
        <v>10524</v>
      </c>
      <c r="G247" s="2">
        <v>10524</v>
      </c>
      <c r="H247" s="2">
        <v>10524</v>
      </c>
      <c r="I247" s="2">
        <v>10524</v>
      </c>
      <c r="J247" s="2">
        <v>10524</v>
      </c>
      <c r="K247" s="2">
        <v>10524</v>
      </c>
    </row>
    <row r="250" spans="1:37" x14ac:dyDescent="0.35">
      <c r="A250" s="2"/>
      <c r="B250" s="2"/>
      <c r="C250" s="2"/>
      <c r="D250" s="2"/>
      <c r="E250" s="2"/>
      <c r="F250" s="2"/>
      <c r="G250" s="2"/>
      <c r="H250" s="239" t="s">
        <v>2648</v>
      </c>
      <c r="I250" s="2"/>
      <c r="J250" s="2"/>
      <c r="K250" s="2"/>
      <c r="L250" s="239" t="s">
        <v>2649</v>
      </c>
      <c r="AD250" s="238"/>
      <c r="AE250" s="227"/>
      <c r="AG250" s="227"/>
      <c r="AK250" s="227"/>
    </row>
    <row r="251" spans="1:37" x14ac:dyDescent="0.35">
      <c r="D251" s="240" t="s">
        <v>2529</v>
      </c>
      <c r="E251" s="240" t="s">
        <v>2650</v>
      </c>
      <c r="F251" s="240" t="s">
        <v>2651</v>
      </c>
      <c r="G251" s="240" t="s">
        <v>2650</v>
      </c>
      <c r="H251" s="240" t="s">
        <v>2652</v>
      </c>
      <c r="I251" s="240" t="s">
        <v>2653</v>
      </c>
      <c r="J251" s="240" t="s">
        <v>2649</v>
      </c>
      <c r="K251" s="240" t="s">
        <v>2654</v>
      </c>
      <c r="L251" s="240" t="s">
        <v>2652</v>
      </c>
    </row>
    <row r="252" spans="1:37" x14ac:dyDescent="0.35">
      <c r="D252" s="240" t="s">
        <v>2655</v>
      </c>
      <c r="E252" s="240" t="s">
        <v>2655</v>
      </c>
      <c r="F252" s="240" t="s">
        <v>2652</v>
      </c>
      <c r="G252" s="240" t="s">
        <v>2656</v>
      </c>
      <c r="H252" s="240" t="s">
        <v>2656</v>
      </c>
      <c r="I252" s="240" t="s">
        <v>2655</v>
      </c>
      <c r="J252" s="240" t="s">
        <v>2652</v>
      </c>
      <c r="K252" s="240" t="s">
        <v>2656</v>
      </c>
      <c r="L252" s="240" t="s">
        <v>2656</v>
      </c>
    </row>
    <row r="253" spans="1:37" x14ac:dyDescent="0.35">
      <c r="A253" s="238">
        <f>SUMIFS($C$10:$C$505, $X$10:$X$505, B253)</f>
        <v>0</v>
      </c>
      <c r="B253" t="s">
        <v>2657</v>
      </c>
      <c r="C253" t="s">
        <v>2535</v>
      </c>
      <c r="D253" s="241">
        <f>E253+I253</f>
        <v>0</v>
      </c>
      <c r="E253" s="238">
        <f>COUNTIFS($X$10:$X$505, B253,$B$10:$B$505,"F")</f>
        <v>0</v>
      </c>
      <c r="F253" s="242">
        <f t="shared" ref="F253:F279" si="6">IFERROR(E253/D253,0)</f>
        <v>0</v>
      </c>
      <c r="G253">
        <f>COUNTIFS($X$10:$X$505, B253,$B$10:$B$505,"F",$Z$10:$Z$505,"Elected")</f>
        <v>0</v>
      </c>
      <c r="H253" s="243">
        <f>IFERROR(G253/D253,0)</f>
        <v>0</v>
      </c>
      <c r="I253" s="244">
        <f>COUNTIFS($X$10:$X$505, B253,$B$10:$B$505,"M")</f>
        <v>0</v>
      </c>
      <c r="J253" s="242">
        <f>IFERROR(I253/D253,0)</f>
        <v>0</v>
      </c>
      <c r="K253">
        <f>COUNTIFS($X$10:$X$505, B253,$B$10:$B$505,"M",$Z$10:$Z$505,"Elected")</f>
        <v>0</v>
      </c>
      <c r="L253" s="242">
        <f>IFERROR(K253/D253,0)</f>
        <v>0</v>
      </c>
    </row>
    <row r="254" spans="1:37" x14ac:dyDescent="0.35">
      <c r="A254" s="238">
        <f t="shared" ref="A254:A279" si="7">SUMIFS($C$10:$C$505, $X$10:$X$505, B254)</f>
        <v>0</v>
      </c>
      <c r="B254" t="s">
        <v>2658</v>
      </c>
      <c r="C254" t="s">
        <v>2534</v>
      </c>
      <c r="D254" s="241">
        <f t="shared" ref="D254:D279" si="8">E254+I254</f>
        <v>0</v>
      </c>
      <c r="E254" s="238">
        <f t="shared" ref="E254:E279" si="9">COUNTIFS($X$10:$X$505, B254,$B$10:$B$505,"F")</f>
        <v>0</v>
      </c>
      <c r="F254" s="242">
        <f t="shared" si="6"/>
        <v>0</v>
      </c>
      <c r="G254" s="287">
        <f>COUNTIFS($X$10:$X$505, B254,$B$10:$B$505,"F",$Z$10:$Z$505,"Elected")</f>
        <v>0</v>
      </c>
      <c r="H254" s="243">
        <f t="shared" ref="H254:H279" si="10">IFERROR(G254/D254,0)</f>
        <v>0</v>
      </c>
      <c r="I254" s="244">
        <f t="shared" ref="I254:I279" si="11">COUNTIFS($X$10:$X$505, B254,$B$10:$B$505,"M")</f>
        <v>0</v>
      </c>
      <c r="J254" s="242">
        <f t="shared" ref="J254:J279" si="12">IFERROR(I254/D254,0)</f>
        <v>0</v>
      </c>
      <c r="K254">
        <f t="shared" ref="K254:K279" si="13">COUNTIFS($X$10:$X$505, B254,$B$10:$B$505,"M",$Z$10:$Z$505,"Elected")</f>
        <v>0</v>
      </c>
      <c r="L254" s="242">
        <f t="shared" ref="L254:L279" si="14">IFERROR(K254/D254,0)</f>
        <v>0</v>
      </c>
    </row>
    <row r="255" spans="1:37" x14ac:dyDescent="0.35">
      <c r="A255" s="238">
        <f t="shared" si="7"/>
        <v>0</v>
      </c>
      <c r="B255" t="s">
        <v>2659</v>
      </c>
      <c r="C255" t="s">
        <v>2536</v>
      </c>
      <c r="D255" s="241">
        <f t="shared" si="8"/>
        <v>0</v>
      </c>
      <c r="E255" s="238">
        <f t="shared" si="9"/>
        <v>0</v>
      </c>
      <c r="F255" s="242">
        <f t="shared" si="6"/>
        <v>0</v>
      </c>
      <c r="G255">
        <f t="shared" ref="G255:G279" si="15">COUNTIFS($X$10:$X$505, B255,$B$10:$B$505,"F",$Z$10:$Z$505,"Elected")</f>
        <v>0</v>
      </c>
      <c r="H255" s="243">
        <f t="shared" si="10"/>
        <v>0</v>
      </c>
      <c r="I255" s="244">
        <f t="shared" si="11"/>
        <v>0</v>
      </c>
      <c r="J255" s="242">
        <f t="shared" si="12"/>
        <v>0</v>
      </c>
      <c r="K255">
        <f t="shared" si="13"/>
        <v>0</v>
      </c>
      <c r="L255" s="242">
        <f t="shared" si="14"/>
        <v>0</v>
      </c>
    </row>
    <row r="256" spans="1:37" x14ac:dyDescent="0.35">
      <c r="A256" s="238">
        <f t="shared" si="7"/>
        <v>0</v>
      </c>
      <c r="B256" t="s">
        <v>2661</v>
      </c>
      <c r="C256" t="s">
        <v>2727</v>
      </c>
      <c r="D256" s="241">
        <f t="shared" si="8"/>
        <v>0</v>
      </c>
      <c r="E256" s="238">
        <f t="shared" si="9"/>
        <v>0</v>
      </c>
      <c r="F256" s="242">
        <f t="shared" si="6"/>
        <v>0</v>
      </c>
      <c r="G256">
        <f t="shared" si="15"/>
        <v>0</v>
      </c>
      <c r="H256" s="243">
        <f t="shared" si="10"/>
        <v>0</v>
      </c>
      <c r="I256" s="244">
        <f t="shared" si="11"/>
        <v>0</v>
      </c>
      <c r="J256" s="242">
        <f t="shared" si="12"/>
        <v>0</v>
      </c>
      <c r="K256">
        <f t="shared" si="13"/>
        <v>0</v>
      </c>
      <c r="L256" s="242">
        <f t="shared" si="14"/>
        <v>0</v>
      </c>
    </row>
    <row r="257" spans="1:12" x14ac:dyDescent="0.35">
      <c r="A257" s="238">
        <f t="shared" si="7"/>
        <v>0</v>
      </c>
      <c r="B257" t="s">
        <v>2663</v>
      </c>
      <c r="C257" t="s">
        <v>2574</v>
      </c>
      <c r="D257" s="241">
        <f t="shared" si="8"/>
        <v>0</v>
      </c>
      <c r="E257" s="238">
        <f t="shared" si="9"/>
        <v>0</v>
      </c>
      <c r="F257" s="242">
        <f t="shared" si="6"/>
        <v>0</v>
      </c>
      <c r="G257">
        <f t="shared" si="15"/>
        <v>0</v>
      </c>
      <c r="H257" s="243">
        <f t="shared" si="10"/>
        <v>0</v>
      </c>
      <c r="I257" s="244">
        <f t="shared" si="11"/>
        <v>0</v>
      </c>
      <c r="J257" s="242">
        <f t="shared" si="12"/>
        <v>0</v>
      </c>
      <c r="K257">
        <f t="shared" si="13"/>
        <v>0</v>
      </c>
      <c r="L257" s="242">
        <f t="shared" si="14"/>
        <v>0</v>
      </c>
    </row>
    <row r="258" spans="1:12" x14ac:dyDescent="0.35">
      <c r="A258" s="238">
        <f t="shared" si="7"/>
        <v>0</v>
      </c>
      <c r="B258" t="s">
        <v>2689</v>
      </c>
      <c r="C258" t="s">
        <v>2573</v>
      </c>
      <c r="D258" s="241">
        <f t="shared" si="8"/>
        <v>0</v>
      </c>
      <c r="E258" s="238">
        <f t="shared" si="9"/>
        <v>0</v>
      </c>
      <c r="F258" s="242">
        <f t="shared" si="6"/>
        <v>0</v>
      </c>
      <c r="G258" s="287">
        <f t="shared" si="15"/>
        <v>0</v>
      </c>
      <c r="H258" s="243">
        <f t="shared" si="10"/>
        <v>0</v>
      </c>
      <c r="I258" s="244">
        <f t="shared" si="11"/>
        <v>0</v>
      </c>
      <c r="J258" s="242">
        <f t="shared" si="12"/>
        <v>0</v>
      </c>
      <c r="K258">
        <f t="shared" si="13"/>
        <v>0</v>
      </c>
      <c r="L258" s="242">
        <f t="shared" si="14"/>
        <v>0</v>
      </c>
    </row>
    <row r="259" spans="1:12" x14ac:dyDescent="0.35">
      <c r="A259" s="238">
        <f t="shared" si="7"/>
        <v>0</v>
      </c>
      <c r="B259" t="s">
        <v>2662</v>
      </c>
      <c r="C259" t="s">
        <v>2575</v>
      </c>
      <c r="D259" s="241">
        <f t="shared" si="8"/>
        <v>0</v>
      </c>
      <c r="E259" s="238">
        <f t="shared" si="9"/>
        <v>0</v>
      </c>
      <c r="F259" s="242">
        <f t="shared" si="6"/>
        <v>0</v>
      </c>
      <c r="G259">
        <f t="shared" si="15"/>
        <v>0</v>
      </c>
      <c r="H259" s="243">
        <f t="shared" si="10"/>
        <v>0</v>
      </c>
      <c r="I259" s="244">
        <f t="shared" si="11"/>
        <v>0</v>
      </c>
      <c r="J259" s="242">
        <f t="shared" si="12"/>
        <v>0</v>
      </c>
      <c r="K259">
        <f t="shared" si="13"/>
        <v>0</v>
      </c>
      <c r="L259" s="242">
        <f t="shared" si="14"/>
        <v>0</v>
      </c>
    </row>
    <row r="260" spans="1:12" x14ac:dyDescent="0.35">
      <c r="A260" s="238">
        <f t="shared" si="7"/>
        <v>0</v>
      </c>
      <c r="B260" t="s">
        <v>2660</v>
      </c>
      <c r="C260" t="s">
        <v>2594</v>
      </c>
      <c r="D260" s="241">
        <f t="shared" si="8"/>
        <v>0</v>
      </c>
      <c r="E260" s="238">
        <f t="shared" si="9"/>
        <v>0</v>
      </c>
      <c r="F260" s="242">
        <f t="shared" si="6"/>
        <v>0</v>
      </c>
      <c r="G260">
        <f t="shared" si="15"/>
        <v>0</v>
      </c>
      <c r="H260" s="243">
        <f t="shared" si="10"/>
        <v>0</v>
      </c>
      <c r="I260" s="244">
        <f t="shared" si="11"/>
        <v>0</v>
      </c>
      <c r="J260" s="242">
        <f t="shared" si="12"/>
        <v>0</v>
      </c>
      <c r="K260">
        <f t="shared" si="13"/>
        <v>0</v>
      </c>
      <c r="L260" s="242">
        <f t="shared" si="14"/>
        <v>0</v>
      </c>
    </row>
    <row r="261" spans="1:12" x14ac:dyDescent="0.35">
      <c r="A261" s="238">
        <f t="shared" si="7"/>
        <v>0</v>
      </c>
      <c r="B261" t="s">
        <v>2688</v>
      </c>
      <c r="C261" t="s">
        <v>2576</v>
      </c>
      <c r="D261" s="241">
        <f t="shared" si="8"/>
        <v>0</v>
      </c>
      <c r="E261" s="238">
        <f t="shared" si="9"/>
        <v>0</v>
      </c>
      <c r="F261" s="242">
        <f t="shared" si="6"/>
        <v>0</v>
      </c>
      <c r="G261">
        <f t="shared" si="15"/>
        <v>0</v>
      </c>
      <c r="H261" s="243">
        <f t="shared" si="10"/>
        <v>0</v>
      </c>
      <c r="I261" s="244">
        <f t="shared" si="11"/>
        <v>0</v>
      </c>
      <c r="J261" s="242">
        <f t="shared" si="12"/>
        <v>0</v>
      </c>
      <c r="K261">
        <f t="shared" si="13"/>
        <v>0</v>
      </c>
      <c r="L261" s="242">
        <f t="shared" si="14"/>
        <v>0</v>
      </c>
    </row>
    <row r="262" spans="1:12" x14ac:dyDescent="0.35">
      <c r="A262" s="238">
        <f t="shared" si="7"/>
        <v>0</v>
      </c>
      <c r="C262" t="s">
        <v>2590</v>
      </c>
      <c r="D262" s="241">
        <f t="shared" si="8"/>
        <v>0</v>
      </c>
      <c r="E262" s="238">
        <f t="shared" si="9"/>
        <v>0</v>
      </c>
      <c r="F262" s="242">
        <f t="shared" si="6"/>
        <v>0</v>
      </c>
      <c r="G262">
        <f t="shared" si="15"/>
        <v>0</v>
      </c>
      <c r="H262" s="243">
        <f t="shared" si="10"/>
        <v>0</v>
      </c>
      <c r="I262" s="244">
        <f t="shared" si="11"/>
        <v>0</v>
      </c>
      <c r="J262" s="242">
        <f t="shared" si="12"/>
        <v>0</v>
      </c>
      <c r="K262">
        <f t="shared" si="13"/>
        <v>0</v>
      </c>
      <c r="L262" s="242">
        <f t="shared" si="14"/>
        <v>0</v>
      </c>
    </row>
    <row r="263" spans="1:12" x14ac:dyDescent="0.35">
      <c r="A263" s="238">
        <f t="shared" si="7"/>
        <v>0</v>
      </c>
      <c r="B263" t="s">
        <v>2671</v>
      </c>
      <c r="C263" t="s">
        <v>2582</v>
      </c>
      <c r="D263" s="241">
        <f t="shared" si="8"/>
        <v>0</v>
      </c>
      <c r="E263" s="238">
        <f t="shared" si="9"/>
        <v>0</v>
      </c>
      <c r="F263" s="242">
        <f t="shared" si="6"/>
        <v>0</v>
      </c>
      <c r="G263">
        <f t="shared" si="15"/>
        <v>0</v>
      </c>
      <c r="H263" s="243">
        <f t="shared" si="10"/>
        <v>0</v>
      </c>
      <c r="I263" s="244">
        <f t="shared" si="11"/>
        <v>0</v>
      </c>
      <c r="J263" s="242">
        <f t="shared" si="12"/>
        <v>0</v>
      </c>
      <c r="K263">
        <f t="shared" si="13"/>
        <v>0</v>
      </c>
      <c r="L263" s="242">
        <f t="shared" si="14"/>
        <v>0</v>
      </c>
    </row>
    <row r="264" spans="1:12" x14ac:dyDescent="0.35">
      <c r="A264" s="238">
        <f t="shared" si="7"/>
        <v>0</v>
      </c>
      <c r="B264" t="s">
        <v>2665</v>
      </c>
      <c r="C264" t="s">
        <v>2598</v>
      </c>
      <c r="D264" s="241">
        <f t="shared" si="8"/>
        <v>0</v>
      </c>
      <c r="E264" s="238">
        <f t="shared" si="9"/>
        <v>0</v>
      </c>
      <c r="F264" s="242">
        <f t="shared" si="6"/>
        <v>0</v>
      </c>
      <c r="G264">
        <f t="shared" si="15"/>
        <v>0</v>
      </c>
      <c r="H264" s="243">
        <f t="shared" si="10"/>
        <v>0</v>
      </c>
      <c r="I264" s="244">
        <f t="shared" si="11"/>
        <v>0</v>
      </c>
      <c r="J264" s="242">
        <f t="shared" si="12"/>
        <v>0</v>
      </c>
      <c r="K264">
        <f t="shared" si="13"/>
        <v>0</v>
      </c>
      <c r="L264" s="242">
        <f t="shared" si="14"/>
        <v>0</v>
      </c>
    </row>
    <row r="265" spans="1:12" x14ac:dyDescent="0.35">
      <c r="A265" s="238">
        <f t="shared" si="7"/>
        <v>0</v>
      </c>
      <c r="B265" t="s">
        <v>2666</v>
      </c>
      <c r="C265" t="s">
        <v>2584</v>
      </c>
      <c r="D265" s="241">
        <f t="shared" si="8"/>
        <v>0</v>
      </c>
      <c r="E265" s="238">
        <f t="shared" si="9"/>
        <v>0</v>
      </c>
      <c r="F265" s="242">
        <f t="shared" si="6"/>
        <v>0</v>
      </c>
      <c r="G265">
        <f t="shared" si="15"/>
        <v>0</v>
      </c>
      <c r="H265" s="243">
        <f t="shared" si="10"/>
        <v>0</v>
      </c>
      <c r="I265" s="244">
        <f t="shared" si="11"/>
        <v>0</v>
      </c>
      <c r="J265" s="242">
        <f t="shared" si="12"/>
        <v>0</v>
      </c>
      <c r="K265">
        <f t="shared" si="13"/>
        <v>0</v>
      </c>
      <c r="L265" s="242">
        <f t="shared" si="14"/>
        <v>0</v>
      </c>
    </row>
    <row r="266" spans="1:12" x14ac:dyDescent="0.35">
      <c r="A266" s="238">
        <f t="shared" si="7"/>
        <v>0</v>
      </c>
      <c r="B266" t="s">
        <v>2667</v>
      </c>
      <c r="C266" t="s">
        <v>2577</v>
      </c>
      <c r="D266" s="241">
        <f t="shared" si="8"/>
        <v>0</v>
      </c>
      <c r="E266" s="238">
        <f t="shared" si="9"/>
        <v>0</v>
      </c>
      <c r="F266" s="242">
        <f t="shared" si="6"/>
        <v>0</v>
      </c>
      <c r="G266">
        <f t="shared" si="15"/>
        <v>0</v>
      </c>
      <c r="H266" s="243">
        <f t="shared" si="10"/>
        <v>0</v>
      </c>
      <c r="I266" s="244">
        <f t="shared" si="11"/>
        <v>0</v>
      </c>
      <c r="J266" s="242">
        <f t="shared" si="12"/>
        <v>0</v>
      </c>
      <c r="K266">
        <f t="shared" si="13"/>
        <v>0</v>
      </c>
      <c r="L266" s="242">
        <f t="shared" si="14"/>
        <v>0</v>
      </c>
    </row>
    <row r="267" spans="1:12" x14ac:dyDescent="0.35">
      <c r="A267" s="238">
        <f t="shared" si="7"/>
        <v>0</v>
      </c>
      <c r="B267" t="s">
        <v>2670</v>
      </c>
      <c r="C267" t="s">
        <v>2578</v>
      </c>
      <c r="D267" s="241">
        <f t="shared" si="8"/>
        <v>0</v>
      </c>
      <c r="E267" s="238">
        <f t="shared" si="9"/>
        <v>0</v>
      </c>
      <c r="F267" s="242">
        <f t="shared" si="6"/>
        <v>0</v>
      </c>
      <c r="G267">
        <f t="shared" si="15"/>
        <v>0</v>
      </c>
      <c r="H267" s="243">
        <f t="shared" si="10"/>
        <v>0</v>
      </c>
      <c r="I267" s="244">
        <f t="shared" si="11"/>
        <v>0</v>
      </c>
      <c r="J267" s="242">
        <f t="shared" si="12"/>
        <v>0</v>
      </c>
      <c r="K267">
        <f t="shared" si="13"/>
        <v>0</v>
      </c>
      <c r="L267" s="242">
        <f t="shared" si="14"/>
        <v>0</v>
      </c>
    </row>
    <row r="268" spans="1:12" x14ac:dyDescent="0.35">
      <c r="A268" s="238">
        <f t="shared" si="7"/>
        <v>0</v>
      </c>
      <c r="C268" t="s">
        <v>2581</v>
      </c>
      <c r="D268" s="241">
        <f t="shared" si="8"/>
        <v>0</v>
      </c>
      <c r="E268" s="238">
        <f t="shared" si="9"/>
        <v>0</v>
      </c>
      <c r="F268" s="242">
        <f t="shared" si="6"/>
        <v>0</v>
      </c>
      <c r="G268">
        <f t="shared" si="15"/>
        <v>0</v>
      </c>
      <c r="H268" s="243">
        <f t="shared" si="10"/>
        <v>0</v>
      </c>
      <c r="I268" s="244">
        <f t="shared" si="11"/>
        <v>0</v>
      </c>
      <c r="J268" s="242">
        <f t="shared" si="12"/>
        <v>0</v>
      </c>
      <c r="K268">
        <f t="shared" si="13"/>
        <v>0</v>
      </c>
      <c r="L268" s="242">
        <f t="shared" si="14"/>
        <v>0</v>
      </c>
    </row>
    <row r="269" spans="1:12" x14ac:dyDescent="0.35">
      <c r="A269" s="238">
        <f t="shared" si="7"/>
        <v>0</v>
      </c>
      <c r="C269" t="s">
        <v>2579</v>
      </c>
      <c r="D269" s="241">
        <f t="shared" si="8"/>
        <v>0</v>
      </c>
      <c r="E269" s="238">
        <f t="shared" si="9"/>
        <v>0</v>
      </c>
      <c r="F269" s="242">
        <f t="shared" si="6"/>
        <v>0</v>
      </c>
      <c r="G269">
        <f t="shared" si="15"/>
        <v>0</v>
      </c>
      <c r="H269" s="243">
        <f t="shared" si="10"/>
        <v>0</v>
      </c>
      <c r="I269" s="244">
        <f t="shared" si="11"/>
        <v>0</v>
      </c>
      <c r="J269" s="242">
        <f t="shared" si="12"/>
        <v>0</v>
      </c>
      <c r="K269">
        <f t="shared" si="13"/>
        <v>0</v>
      </c>
      <c r="L269" s="242">
        <f t="shared" si="14"/>
        <v>0</v>
      </c>
    </row>
    <row r="270" spans="1:12" x14ac:dyDescent="0.35">
      <c r="A270" s="238">
        <f t="shared" si="7"/>
        <v>0</v>
      </c>
      <c r="B270" t="s">
        <v>2690</v>
      </c>
      <c r="C270" t="s">
        <v>2585</v>
      </c>
      <c r="D270" s="241">
        <f t="shared" si="8"/>
        <v>0</v>
      </c>
      <c r="E270" s="238">
        <f t="shared" si="9"/>
        <v>0</v>
      </c>
      <c r="F270" s="242">
        <f t="shared" si="6"/>
        <v>0</v>
      </c>
      <c r="G270">
        <f t="shared" si="15"/>
        <v>0</v>
      </c>
      <c r="H270" s="243">
        <f t="shared" si="10"/>
        <v>0</v>
      </c>
      <c r="I270" s="244">
        <f t="shared" si="11"/>
        <v>0</v>
      </c>
      <c r="J270" s="242">
        <f t="shared" si="12"/>
        <v>0</v>
      </c>
      <c r="K270">
        <f t="shared" si="13"/>
        <v>0</v>
      </c>
      <c r="L270" s="242">
        <f t="shared" si="14"/>
        <v>0</v>
      </c>
    </row>
    <row r="271" spans="1:12" x14ac:dyDescent="0.35">
      <c r="A271" s="238">
        <f t="shared" si="7"/>
        <v>0</v>
      </c>
      <c r="C271" t="s">
        <v>2591</v>
      </c>
      <c r="D271" s="241">
        <f t="shared" si="8"/>
        <v>0</v>
      </c>
      <c r="E271" s="238">
        <f t="shared" si="9"/>
        <v>0</v>
      </c>
      <c r="F271" s="242">
        <f t="shared" si="6"/>
        <v>0</v>
      </c>
      <c r="G271">
        <f t="shared" si="15"/>
        <v>0</v>
      </c>
      <c r="H271" s="243">
        <f t="shared" si="10"/>
        <v>0</v>
      </c>
      <c r="I271" s="244">
        <f t="shared" si="11"/>
        <v>0</v>
      </c>
      <c r="J271" s="242">
        <f t="shared" si="12"/>
        <v>0</v>
      </c>
      <c r="K271">
        <f t="shared" si="13"/>
        <v>0</v>
      </c>
      <c r="L271" s="242">
        <f t="shared" si="14"/>
        <v>0</v>
      </c>
    </row>
    <row r="272" spans="1:12" x14ac:dyDescent="0.35">
      <c r="A272" s="238">
        <f t="shared" si="7"/>
        <v>0</v>
      </c>
      <c r="B272" t="s">
        <v>2664</v>
      </c>
      <c r="C272" t="s">
        <v>2586</v>
      </c>
      <c r="D272" s="241">
        <f t="shared" si="8"/>
        <v>0</v>
      </c>
      <c r="E272" s="238">
        <f t="shared" si="9"/>
        <v>0</v>
      </c>
      <c r="F272" s="242">
        <f t="shared" si="6"/>
        <v>0</v>
      </c>
      <c r="G272">
        <f t="shared" si="15"/>
        <v>0</v>
      </c>
      <c r="H272" s="243">
        <f t="shared" si="10"/>
        <v>0</v>
      </c>
      <c r="I272" s="244">
        <f t="shared" si="11"/>
        <v>0</v>
      </c>
      <c r="J272" s="242">
        <f t="shared" si="12"/>
        <v>0</v>
      </c>
      <c r="K272">
        <f t="shared" si="13"/>
        <v>0</v>
      </c>
      <c r="L272" s="242">
        <f t="shared" si="14"/>
        <v>0</v>
      </c>
    </row>
    <row r="273" spans="1:12" x14ac:dyDescent="0.35">
      <c r="A273" s="238">
        <f t="shared" si="7"/>
        <v>0</v>
      </c>
      <c r="B273" t="s">
        <v>2669</v>
      </c>
      <c r="C273" t="s">
        <v>2587</v>
      </c>
      <c r="D273" s="241">
        <f>E273+I273</f>
        <v>0</v>
      </c>
      <c r="E273" s="238">
        <f t="shared" si="9"/>
        <v>0</v>
      </c>
      <c r="F273" s="242">
        <f t="shared" si="6"/>
        <v>0</v>
      </c>
      <c r="G273">
        <f t="shared" si="15"/>
        <v>0</v>
      </c>
      <c r="H273" s="243">
        <f t="shared" si="10"/>
        <v>0</v>
      </c>
      <c r="I273" s="244">
        <f t="shared" si="11"/>
        <v>0</v>
      </c>
      <c r="J273" s="242">
        <f t="shared" si="12"/>
        <v>0</v>
      </c>
      <c r="K273">
        <f t="shared" si="13"/>
        <v>0</v>
      </c>
      <c r="L273" s="242">
        <f t="shared" si="14"/>
        <v>0</v>
      </c>
    </row>
    <row r="274" spans="1:12" x14ac:dyDescent="0.35">
      <c r="A274" s="238">
        <f t="shared" si="7"/>
        <v>0</v>
      </c>
      <c r="B274" t="s">
        <v>2928</v>
      </c>
      <c r="C274" t="s">
        <v>2580</v>
      </c>
      <c r="D274" s="241">
        <f t="shared" si="8"/>
        <v>0</v>
      </c>
      <c r="E274" s="238">
        <f t="shared" si="9"/>
        <v>0</v>
      </c>
      <c r="F274" s="242">
        <f t="shared" si="6"/>
        <v>0</v>
      </c>
      <c r="G274">
        <f t="shared" si="15"/>
        <v>0</v>
      </c>
      <c r="H274" s="243">
        <f t="shared" si="10"/>
        <v>0</v>
      </c>
      <c r="I274" s="244">
        <f t="shared" si="11"/>
        <v>0</v>
      </c>
      <c r="J274" s="242">
        <f t="shared" si="12"/>
        <v>0</v>
      </c>
      <c r="K274">
        <f t="shared" si="13"/>
        <v>0</v>
      </c>
      <c r="L274" s="242">
        <f t="shared" si="14"/>
        <v>0</v>
      </c>
    </row>
    <row r="275" spans="1:12" x14ac:dyDescent="0.35">
      <c r="A275" s="238">
        <f t="shared" si="7"/>
        <v>0</v>
      </c>
      <c r="C275" t="s">
        <v>2592</v>
      </c>
      <c r="D275" s="241">
        <f t="shared" si="8"/>
        <v>0</v>
      </c>
      <c r="E275" s="238">
        <f t="shared" si="9"/>
        <v>0</v>
      </c>
      <c r="F275" s="242">
        <f t="shared" si="6"/>
        <v>0</v>
      </c>
      <c r="G275">
        <f t="shared" si="15"/>
        <v>0</v>
      </c>
      <c r="H275" s="243">
        <f t="shared" si="10"/>
        <v>0</v>
      </c>
      <c r="I275" s="244">
        <f t="shared" si="11"/>
        <v>0</v>
      </c>
      <c r="J275" s="242">
        <f t="shared" si="12"/>
        <v>0</v>
      </c>
      <c r="K275">
        <f t="shared" si="13"/>
        <v>0</v>
      </c>
      <c r="L275" s="242">
        <f t="shared" si="14"/>
        <v>0</v>
      </c>
    </row>
    <row r="276" spans="1:12" x14ac:dyDescent="0.35">
      <c r="A276" s="238">
        <f t="shared" si="7"/>
        <v>0</v>
      </c>
      <c r="B276" t="s">
        <v>2807</v>
      </c>
      <c r="C276" t="s">
        <v>2597</v>
      </c>
      <c r="D276" s="241">
        <f t="shared" si="8"/>
        <v>0</v>
      </c>
      <c r="E276" s="238">
        <f t="shared" si="9"/>
        <v>0</v>
      </c>
      <c r="F276" s="242">
        <f t="shared" si="6"/>
        <v>0</v>
      </c>
      <c r="G276">
        <f t="shared" si="15"/>
        <v>0</v>
      </c>
      <c r="H276" s="243">
        <f t="shared" si="10"/>
        <v>0</v>
      </c>
      <c r="I276" s="244">
        <f t="shared" si="11"/>
        <v>0</v>
      </c>
      <c r="J276" s="242">
        <f t="shared" si="12"/>
        <v>0</v>
      </c>
      <c r="K276">
        <f t="shared" si="13"/>
        <v>0</v>
      </c>
      <c r="L276" s="242">
        <f t="shared" si="14"/>
        <v>0</v>
      </c>
    </row>
    <row r="277" spans="1:12" x14ac:dyDescent="0.35">
      <c r="A277" s="238">
        <f t="shared" si="7"/>
        <v>0</v>
      </c>
      <c r="B277" t="s">
        <v>2668</v>
      </c>
      <c r="C277" t="s">
        <v>2588</v>
      </c>
      <c r="D277" s="241">
        <f t="shared" si="8"/>
        <v>0</v>
      </c>
      <c r="E277" s="238">
        <f t="shared" si="9"/>
        <v>0</v>
      </c>
      <c r="F277" s="242">
        <f t="shared" si="6"/>
        <v>0</v>
      </c>
      <c r="G277">
        <f t="shared" si="15"/>
        <v>0</v>
      </c>
      <c r="H277" s="243">
        <f t="shared" si="10"/>
        <v>0</v>
      </c>
      <c r="I277" s="244">
        <f t="shared" si="11"/>
        <v>0</v>
      </c>
      <c r="J277" s="242">
        <f t="shared" si="12"/>
        <v>0</v>
      </c>
      <c r="K277">
        <f t="shared" si="13"/>
        <v>0</v>
      </c>
      <c r="L277" s="242">
        <f t="shared" si="14"/>
        <v>0</v>
      </c>
    </row>
    <row r="278" spans="1:12" x14ac:dyDescent="0.35">
      <c r="A278" s="238">
        <f t="shared" si="7"/>
        <v>0</v>
      </c>
      <c r="B278" t="s">
        <v>2692</v>
      </c>
      <c r="C278" t="s">
        <v>2589</v>
      </c>
      <c r="D278" s="241">
        <f t="shared" si="8"/>
        <v>0</v>
      </c>
      <c r="E278" s="238">
        <f t="shared" si="9"/>
        <v>0</v>
      </c>
      <c r="F278" s="242">
        <f t="shared" si="6"/>
        <v>0</v>
      </c>
      <c r="G278">
        <f t="shared" si="15"/>
        <v>0</v>
      </c>
      <c r="H278" s="243">
        <f t="shared" si="10"/>
        <v>0</v>
      </c>
      <c r="I278" s="244">
        <f t="shared" si="11"/>
        <v>0</v>
      </c>
      <c r="J278" s="242">
        <f t="shared" si="12"/>
        <v>0</v>
      </c>
      <c r="K278">
        <f t="shared" si="13"/>
        <v>0</v>
      </c>
      <c r="L278" s="242">
        <f t="shared" si="14"/>
        <v>0</v>
      </c>
    </row>
    <row r="279" spans="1:12" x14ac:dyDescent="0.35">
      <c r="A279" s="238">
        <f t="shared" si="7"/>
        <v>0</v>
      </c>
      <c r="B279" t="s">
        <v>2672</v>
      </c>
      <c r="C279" t="s">
        <v>2530</v>
      </c>
      <c r="D279" s="241">
        <f t="shared" si="8"/>
        <v>0</v>
      </c>
      <c r="E279" s="238">
        <f t="shared" si="9"/>
        <v>0</v>
      </c>
      <c r="F279" s="242">
        <f t="shared" si="6"/>
        <v>0</v>
      </c>
      <c r="G279">
        <f t="shared" si="15"/>
        <v>0</v>
      </c>
      <c r="H279" s="243">
        <f t="shared" si="10"/>
        <v>0</v>
      </c>
      <c r="I279" s="244">
        <f t="shared" si="11"/>
        <v>0</v>
      </c>
      <c r="J279" s="242">
        <f t="shared" si="12"/>
        <v>0</v>
      </c>
      <c r="K279">
        <f t="shared" si="13"/>
        <v>0</v>
      </c>
      <c r="L279" s="242">
        <f t="shared" si="14"/>
        <v>0</v>
      </c>
    </row>
    <row r="280" spans="1:12" x14ac:dyDescent="0.35">
      <c r="A280" s="238">
        <f>SUM(A253:A279)</f>
        <v>0</v>
      </c>
      <c r="B280" s="238"/>
      <c r="D280" s="241">
        <f>SUM(D253:D279)</f>
        <v>0</v>
      </c>
      <c r="E280" s="238">
        <f>SUM(E253:E279)</f>
        <v>0</v>
      </c>
      <c r="G280">
        <f>SUM(G253:G279)</f>
        <v>0</v>
      </c>
      <c r="I280" s="244">
        <f>SUM(I253:I279)</f>
        <v>0</v>
      </c>
      <c r="K280">
        <f>SUM(K253:K279)</f>
        <v>0</v>
      </c>
    </row>
    <row r="281" spans="1:12" ht="15" thickBot="1" x14ac:dyDescent="0.4"/>
    <row r="282" spans="1:12" x14ac:dyDescent="0.35">
      <c r="C282" s="245" t="s">
        <v>2673</v>
      </c>
      <c r="D282" s="246"/>
      <c r="E282" s="247">
        <f>E280+I280</f>
        <v>0</v>
      </c>
      <c r="F282" s="246" t="s">
        <v>2674</v>
      </c>
      <c r="G282" s="248"/>
      <c r="H282" s="248"/>
      <c r="I282" s="245" t="s">
        <v>2675</v>
      </c>
      <c r="J282" s="246" t="s">
        <v>2676</v>
      </c>
      <c r="K282" s="249">
        <f>K280</f>
        <v>0</v>
      </c>
    </row>
    <row r="283" spans="1:12" ht="15" thickBot="1" x14ac:dyDescent="0.4">
      <c r="C283" s="250" t="s">
        <v>2677</v>
      </c>
      <c r="D283" s="251" t="e">
        <f>LEFT(MID(#REF!,FIND("(",#REF!)+1,LEN(#REF!)),FIND(")",MID(#REF!,FIND("(",#REF!)+1,LEN(#REF!)))-1)</f>
        <v>#REF!</v>
      </c>
      <c r="E283" s="251">
        <f>AK253</f>
        <v>0</v>
      </c>
      <c r="F283" s="251" t="s">
        <v>2678</v>
      </c>
      <c r="G283" s="252"/>
      <c r="H283" s="252"/>
      <c r="I283" s="253"/>
      <c r="J283" s="240" t="s">
        <v>2679</v>
      </c>
      <c r="K283" s="254">
        <f>G280</f>
        <v>0</v>
      </c>
    </row>
    <row r="284" spans="1:12" ht="15" thickBot="1" x14ac:dyDescent="0.4">
      <c r="I284" s="250"/>
      <c r="J284" s="251" t="s">
        <v>2680</v>
      </c>
      <c r="K284" s="255">
        <f>SUM(K282:K283)</f>
        <v>0</v>
      </c>
    </row>
  </sheetData>
  <mergeCells count="276"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84:A185"/>
    <mergeCell ref="B184:B185"/>
    <mergeCell ref="C184:C185"/>
    <mergeCell ref="A186:A187"/>
    <mergeCell ref="B186:B187"/>
    <mergeCell ref="C186:C187"/>
    <mergeCell ref="A169:A170"/>
    <mergeCell ref="B169:B170"/>
    <mergeCell ref="C169:C170"/>
    <mergeCell ref="A182:A183"/>
    <mergeCell ref="B182:B183"/>
    <mergeCell ref="C182:C183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208:A209"/>
    <mergeCell ref="B208:B209"/>
    <mergeCell ref="C208:C209"/>
    <mergeCell ref="A221:A222"/>
    <mergeCell ref="B221:B222"/>
    <mergeCell ref="C221:C222"/>
    <mergeCell ref="A204:A205"/>
    <mergeCell ref="B204:B205"/>
    <mergeCell ref="C204:C205"/>
    <mergeCell ref="A206:A207"/>
    <mergeCell ref="B206:B207"/>
    <mergeCell ref="C206:C207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35:A236"/>
    <mergeCell ref="B235:B236"/>
    <mergeCell ref="C235:C236"/>
    <mergeCell ref="A237:A238"/>
    <mergeCell ref="B237:B238"/>
    <mergeCell ref="C237:C238"/>
    <mergeCell ref="A231:A232"/>
    <mergeCell ref="B231:B232"/>
    <mergeCell ref="C231:C232"/>
    <mergeCell ref="A233:A234"/>
    <mergeCell ref="B233:B234"/>
    <mergeCell ref="C233:C234"/>
    <mergeCell ref="A243:A244"/>
    <mergeCell ref="B243:B244"/>
    <mergeCell ref="C243:C244"/>
    <mergeCell ref="A245:A246"/>
    <mergeCell ref="B245:B246"/>
    <mergeCell ref="C245:C246"/>
    <mergeCell ref="A239:A240"/>
    <mergeCell ref="B239:B240"/>
    <mergeCell ref="C239:C240"/>
    <mergeCell ref="A241:A242"/>
    <mergeCell ref="B241:B242"/>
    <mergeCell ref="C241:C242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322"/>
  <sheetViews>
    <sheetView zoomScale="63" zoomScaleNormal="100" workbookViewId="0">
      <selection activeCell="U21" sqref="U21"/>
    </sheetView>
  </sheetViews>
  <sheetFormatPr defaultRowHeight="14.5" x14ac:dyDescent="0.35"/>
  <cols>
    <col min="1" max="1" width="54.453125" bestFit="1" customWidth="1"/>
    <col min="3" max="3" width="29.54296875" bestFit="1" customWidth="1"/>
  </cols>
  <sheetData>
    <row r="1" spans="1:12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12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</row>
    <row r="9" spans="1:12" x14ac:dyDescent="0.35">
      <c r="A9" s="339" t="s">
        <v>0</v>
      </c>
      <c r="B9" s="339" t="s">
        <v>0</v>
      </c>
      <c r="C9" s="339" t="s">
        <v>17</v>
      </c>
      <c r="D9" t="s">
        <v>808</v>
      </c>
      <c r="E9" t="s">
        <v>809</v>
      </c>
      <c r="F9" t="s">
        <v>810</v>
      </c>
      <c r="G9" t="s">
        <v>811</v>
      </c>
      <c r="H9" t="s">
        <v>812</v>
      </c>
      <c r="I9" t="s">
        <v>813</v>
      </c>
      <c r="J9" t="s">
        <v>814</v>
      </c>
      <c r="K9" t="s">
        <v>815</v>
      </c>
      <c r="L9" t="s">
        <v>816</v>
      </c>
    </row>
    <row r="10" spans="1:12" x14ac:dyDescent="0.35">
      <c r="A10" s="339" t="s">
        <v>817</v>
      </c>
      <c r="B10" s="339" t="s">
        <v>31</v>
      </c>
      <c r="C10" s="340">
        <v>678</v>
      </c>
      <c r="D10" s="1">
        <v>17</v>
      </c>
      <c r="E10" s="1">
        <v>7</v>
      </c>
      <c r="F10" s="1">
        <v>20</v>
      </c>
      <c r="G10" s="1">
        <v>14</v>
      </c>
      <c r="H10" s="1">
        <v>101</v>
      </c>
      <c r="I10" s="1">
        <v>-837</v>
      </c>
      <c r="J10" s="1">
        <v>0</v>
      </c>
      <c r="K10" s="1">
        <v>0</v>
      </c>
      <c r="L10" s="1">
        <v>0</v>
      </c>
    </row>
    <row r="11" spans="1:12" x14ac:dyDescent="0.35">
      <c r="A11" s="339" t="s">
        <v>0</v>
      </c>
      <c r="B11" s="339" t="s">
        <v>0</v>
      </c>
      <c r="C11" s="340">
        <v>678</v>
      </c>
      <c r="D11" s="2">
        <v>695</v>
      </c>
      <c r="E11" s="2">
        <v>702</v>
      </c>
      <c r="F11" s="2">
        <v>722</v>
      </c>
      <c r="G11" s="2">
        <v>736</v>
      </c>
      <c r="H11" s="2">
        <v>837</v>
      </c>
      <c r="I11" s="2">
        <v>0</v>
      </c>
      <c r="J11" s="2">
        <v>0</v>
      </c>
      <c r="K11" s="2">
        <v>0</v>
      </c>
      <c r="L11" s="2">
        <v>0</v>
      </c>
    </row>
    <row r="12" spans="1:12" x14ac:dyDescent="0.35">
      <c r="A12" s="339" t="s">
        <v>818</v>
      </c>
      <c r="B12" s="339" t="s">
        <v>31</v>
      </c>
      <c r="C12" s="340">
        <v>817</v>
      </c>
      <c r="D12" s="1">
        <v>18</v>
      </c>
      <c r="E12" s="1">
        <v>4</v>
      </c>
      <c r="F12" s="1">
        <v>16</v>
      </c>
      <c r="G12" s="1">
        <v>6</v>
      </c>
      <c r="H12" s="1">
        <v>22</v>
      </c>
      <c r="I12" s="1">
        <v>38</v>
      </c>
      <c r="J12" s="1">
        <v>-921</v>
      </c>
      <c r="K12" s="1">
        <v>0</v>
      </c>
      <c r="L12" s="1">
        <v>0</v>
      </c>
    </row>
    <row r="13" spans="1:12" x14ac:dyDescent="0.35">
      <c r="A13" s="339" t="s">
        <v>0</v>
      </c>
      <c r="B13" s="339" t="s">
        <v>0</v>
      </c>
      <c r="C13" s="340">
        <v>817</v>
      </c>
      <c r="D13" s="2">
        <v>835</v>
      </c>
      <c r="E13" s="2">
        <v>839</v>
      </c>
      <c r="F13" s="2">
        <v>855</v>
      </c>
      <c r="G13" s="2">
        <v>861</v>
      </c>
      <c r="H13" s="2">
        <v>883</v>
      </c>
      <c r="I13" s="2">
        <v>921</v>
      </c>
      <c r="J13" s="2">
        <v>0</v>
      </c>
      <c r="K13" s="2">
        <v>0</v>
      </c>
      <c r="L13" s="2">
        <v>0</v>
      </c>
    </row>
    <row r="14" spans="1:12" x14ac:dyDescent="0.35">
      <c r="A14" s="339" t="s">
        <v>819</v>
      </c>
      <c r="B14" s="339" t="s">
        <v>33</v>
      </c>
      <c r="C14" s="340">
        <v>433</v>
      </c>
      <c r="D14" s="1">
        <v>9</v>
      </c>
      <c r="E14" s="1">
        <v>10</v>
      </c>
      <c r="F14" s="1">
        <v>42</v>
      </c>
      <c r="G14" s="1">
        <v>15</v>
      </c>
      <c r="H14" s="1">
        <v>-509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35">
      <c r="A15" s="339" t="s">
        <v>0</v>
      </c>
      <c r="B15" s="339" t="s">
        <v>0</v>
      </c>
      <c r="C15" s="340">
        <v>433</v>
      </c>
      <c r="D15" s="2">
        <v>442</v>
      </c>
      <c r="E15" s="2">
        <v>452</v>
      </c>
      <c r="F15" s="2">
        <v>494</v>
      </c>
      <c r="G15" s="2">
        <v>509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2" x14ac:dyDescent="0.35">
      <c r="A16" s="339" t="s">
        <v>2695</v>
      </c>
      <c r="B16" s="339" t="s">
        <v>31</v>
      </c>
      <c r="C16" s="340">
        <v>23</v>
      </c>
      <c r="D16" s="1">
        <v>2</v>
      </c>
      <c r="E16" s="1">
        <v>-25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35">
      <c r="A17" s="339" t="s">
        <v>0</v>
      </c>
      <c r="B17" s="339" t="s">
        <v>0</v>
      </c>
      <c r="C17" s="340">
        <v>23</v>
      </c>
      <c r="D17" s="2">
        <v>25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 x14ac:dyDescent="0.35">
      <c r="A18" s="339" t="s">
        <v>2694</v>
      </c>
      <c r="B18" s="339" t="s">
        <v>31</v>
      </c>
      <c r="C18" s="340">
        <v>1328</v>
      </c>
      <c r="D18" s="1">
        <v>142</v>
      </c>
      <c r="E18" s="1">
        <v>46</v>
      </c>
      <c r="F18" s="1">
        <v>44</v>
      </c>
      <c r="G18" s="1">
        <v>119</v>
      </c>
      <c r="H18" s="1">
        <v>89</v>
      </c>
      <c r="I18" s="1">
        <v>119</v>
      </c>
      <c r="J18" s="1">
        <v>0</v>
      </c>
      <c r="K18" s="1">
        <v>0</v>
      </c>
      <c r="L18" s="1">
        <v>-49</v>
      </c>
    </row>
    <row r="19" spans="1:12" x14ac:dyDescent="0.35">
      <c r="A19" s="339" t="s">
        <v>0</v>
      </c>
      <c r="B19" s="339" t="s">
        <v>0</v>
      </c>
      <c r="C19" s="340">
        <v>1328</v>
      </c>
      <c r="D19" s="2">
        <v>1470</v>
      </c>
      <c r="E19" s="2">
        <v>1516</v>
      </c>
      <c r="F19" s="2">
        <v>1560</v>
      </c>
      <c r="G19" s="2">
        <v>1679</v>
      </c>
      <c r="H19" s="2">
        <v>1768</v>
      </c>
      <c r="I19" s="2">
        <v>1887</v>
      </c>
      <c r="J19" s="2">
        <v>1887</v>
      </c>
      <c r="K19" s="2">
        <v>1887</v>
      </c>
      <c r="L19" s="2">
        <v>1838</v>
      </c>
    </row>
    <row r="20" spans="1:12" x14ac:dyDescent="0.35">
      <c r="A20" s="339" t="s">
        <v>2696</v>
      </c>
      <c r="B20" s="339" t="s">
        <v>33</v>
      </c>
      <c r="C20" s="340">
        <v>134</v>
      </c>
      <c r="D20" s="1">
        <v>11</v>
      </c>
      <c r="E20" s="1">
        <v>-145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35">
      <c r="A21" s="339" t="s">
        <v>0</v>
      </c>
      <c r="B21" s="339" t="s">
        <v>0</v>
      </c>
      <c r="C21" s="340">
        <v>134</v>
      </c>
      <c r="D21" s="2">
        <v>145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x14ac:dyDescent="0.35">
      <c r="A22" s="339" t="s">
        <v>2697</v>
      </c>
      <c r="B22" s="339" t="s">
        <v>33</v>
      </c>
      <c r="C22" s="340">
        <v>2148</v>
      </c>
      <c r="D22" s="1">
        <v>-310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35">
      <c r="A23" s="339" t="s">
        <v>0</v>
      </c>
      <c r="B23" s="339" t="s">
        <v>0</v>
      </c>
      <c r="C23" s="340">
        <v>2148</v>
      </c>
      <c r="D23" s="2">
        <v>1838</v>
      </c>
      <c r="E23" s="2">
        <v>1838</v>
      </c>
      <c r="F23" s="2">
        <v>1838</v>
      </c>
      <c r="G23" s="2">
        <v>1838</v>
      </c>
      <c r="H23" s="2">
        <v>1838</v>
      </c>
      <c r="I23" s="2">
        <v>1838</v>
      </c>
      <c r="J23" s="2">
        <v>1838</v>
      </c>
      <c r="K23" s="2">
        <v>1838</v>
      </c>
      <c r="L23" s="2">
        <v>1838</v>
      </c>
    </row>
    <row r="24" spans="1:12" x14ac:dyDescent="0.35">
      <c r="A24" s="339" t="s">
        <v>820</v>
      </c>
      <c r="B24" s="339" t="s">
        <v>33</v>
      </c>
      <c r="C24" s="340">
        <v>323</v>
      </c>
      <c r="D24" s="1">
        <v>10</v>
      </c>
      <c r="E24" s="1">
        <v>34</v>
      </c>
      <c r="F24" s="1">
        <v>6</v>
      </c>
      <c r="G24" s="1">
        <v>-373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5">
      <c r="A25" s="339" t="s">
        <v>0</v>
      </c>
      <c r="B25" s="339" t="s">
        <v>0</v>
      </c>
      <c r="C25" s="340">
        <v>323</v>
      </c>
      <c r="D25" s="2">
        <v>333</v>
      </c>
      <c r="E25" s="2">
        <v>367</v>
      </c>
      <c r="F25" s="2">
        <v>373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x14ac:dyDescent="0.35">
      <c r="A26" s="339" t="s">
        <v>821</v>
      </c>
      <c r="B26" s="339" t="s">
        <v>33</v>
      </c>
      <c r="C26" s="340">
        <v>1441</v>
      </c>
      <c r="D26" s="1">
        <v>22</v>
      </c>
      <c r="E26" s="1">
        <v>6</v>
      </c>
      <c r="F26" s="1">
        <v>15</v>
      </c>
      <c r="G26" s="1">
        <v>17</v>
      </c>
      <c r="H26" s="1">
        <v>18</v>
      </c>
      <c r="I26" s="1">
        <v>25</v>
      </c>
      <c r="J26" s="1">
        <v>342</v>
      </c>
      <c r="K26" s="1">
        <v>0</v>
      </c>
      <c r="L26" s="1">
        <v>0</v>
      </c>
    </row>
    <row r="27" spans="1:12" x14ac:dyDescent="0.35">
      <c r="A27" s="339" t="s">
        <v>0</v>
      </c>
      <c r="B27" s="339" t="s">
        <v>0</v>
      </c>
      <c r="C27" s="340">
        <v>1441</v>
      </c>
      <c r="D27" s="2">
        <v>1463</v>
      </c>
      <c r="E27" s="2">
        <v>1469</v>
      </c>
      <c r="F27" s="2">
        <v>1484</v>
      </c>
      <c r="G27" s="2">
        <v>1501</v>
      </c>
      <c r="H27" s="2">
        <v>1519</v>
      </c>
      <c r="I27" s="2">
        <v>1544</v>
      </c>
      <c r="J27" s="2">
        <v>1886</v>
      </c>
      <c r="K27" s="2">
        <v>1886</v>
      </c>
      <c r="L27" s="2">
        <v>1886</v>
      </c>
    </row>
    <row r="28" spans="1:12" x14ac:dyDescent="0.35">
      <c r="A28" s="339" t="s">
        <v>2712</v>
      </c>
      <c r="B28" s="339" t="s">
        <v>31</v>
      </c>
      <c r="C28" s="340">
        <v>1062</v>
      </c>
      <c r="D28" s="1">
        <v>9</v>
      </c>
      <c r="E28" s="1">
        <v>2</v>
      </c>
      <c r="F28" s="1">
        <v>25</v>
      </c>
      <c r="G28" s="1">
        <v>1</v>
      </c>
      <c r="H28" s="1">
        <v>93</v>
      </c>
      <c r="I28" s="1">
        <v>24</v>
      </c>
      <c r="J28" s="1">
        <v>154</v>
      </c>
      <c r="K28" s="1">
        <v>82</v>
      </c>
      <c r="L28" s="1">
        <v>7</v>
      </c>
    </row>
    <row r="29" spans="1:12" x14ac:dyDescent="0.35">
      <c r="A29" s="339" t="s">
        <v>0</v>
      </c>
      <c r="B29" s="339" t="s">
        <v>0</v>
      </c>
      <c r="C29" s="340">
        <v>1062</v>
      </c>
      <c r="D29" s="2">
        <v>1071</v>
      </c>
      <c r="E29" s="2">
        <v>1073</v>
      </c>
      <c r="F29" s="2">
        <v>1098</v>
      </c>
      <c r="G29" s="2">
        <v>1099</v>
      </c>
      <c r="H29" s="2">
        <v>1192</v>
      </c>
      <c r="I29" s="2">
        <v>1216</v>
      </c>
      <c r="J29" s="2">
        <v>1370</v>
      </c>
      <c r="K29" s="2">
        <v>1452</v>
      </c>
      <c r="L29" s="2">
        <v>1459</v>
      </c>
    </row>
    <row r="30" spans="1:12" x14ac:dyDescent="0.35">
      <c r="A30" s="339" t="s">
        <v>822</v>
      </c>
      <c r="B30" s="339" t="s">
        <v>33</v>
      </c>
      <c r="C30" s="340">
        <v>804</v>
      </c>
      <c r="D30" s="1">
        <v>27</v>
      </c>
      <c r="E30" s="1">
        <v>14</v>
      </c>
      <c r="F30" s="1">
        <v>26</v>
      </c>
      <c r="G30" s="1">
        <v>13</v>
      </c>
      <c r="H30" s="1">
        <v>61</v>
      </c>
      <c r="I30" s="1">
        <v>509</v>
      </c>
      <c r="J30" s="1">
        <v>50</v>
      </c>
      <c r="K30" s="1">
        <v>13</v>
      </c>
      <c r="L30" s="1">
        <v>42</v>
      </c>
    </row>
    <row r="31" spans="1:12" x14ac:dyDescent="0.35">
      <c r="A31" s="339" t="s">
        <v>0</v>
      </c>
      <c r="B31" s="339" t="s">
        <v>0</v>
      </c>
      <c r="C31" s="340">
        <v>804</v>
      </c>
      <c r="D31" s="2">
        <v>831</v>
      </c>
      <c r="E31" s="2">
        <v>845</v>
      </c>
      <c r="F31" s="2">
        <v>871</v>
      </c>
      <c r="G31" s="2">
        <v>884</v>
      </c>
      <c r="H31" s="2">
        <v>945</v>
      </c>
      <c r="I31" s="2">
        <v>1454</v>
      </c>
      <c r="J31" s="2">
        <v>1504</v>
      </c>
      <c r="K31" s="2">
        <v>1517</v>
      </c>
      <c r="L31" s="2">
        <v>1559</v>
      </c>
    </row>
    <row r="32" spans="1:12" x14ac:dyDescent="0.35">
      <c r="A32" s="339" t="s">
        <v>2719</v>
      </c>
      <c r="B32" s="339" t="s">
        <v>33</v>
      </c>
      <c r="C32" s="340">
        <v>1595</v>
      </c>
      <c r="D32" s="1">
        <v>32</v>
      </c>
      <c r="E32" s="1">
        <v>10</v>
      </c>
      <c r="F32" s="1">
        <v>23</v>
      </c>
      <c r="G32" s="1">
        <v>20</v>
      </c>
      <c r="H32" s="1">
        <v>56</v>
      </c>
      <c r="I32" s="1">
        <v>43</v>
      </c>
      <c r="J32" s="1">
        <v>230</v>
      </c>
      <c r="K32" s="1">
        <v>-171</v>
      </c>
      <c r="L32" s="1">
        <v>0</v>
      </c>
    </row>
    <row r="33" spans="1:14" x14ac:dyDescent="0.35">
      <c r="A33" s="339" t="s">
        <v>0</v>
      </c>
      <c r="B33" s="339" t="s">
        <v>0</v>
      </c>
      <c r="C33" s="340">
        <v>1595</v>
      </c>
      <c r="D33" s="2">
        <v>1627</v>
      </c>
      <c r="E33" s="2">
        <v>1637</v>
      </c>
      <c r="F33" s="2">
        <v>1660</v>
      </c>
      <c r="G33" s="2">
        <v>1680</v>
      </c>
      <c r="H33" s="2">
        <v>1736</v>
      </c>
      <c r="I33" s="2">
        <v>1779</v>
      </c>
      <c r="J33" s="2">
        <v>2009</v>
      </c>
      <c r="K33" s="2">
        <v>1838</v>
      </c>
      <c r="L33" s="2">
        <v>1838</v>
      </c>
    </row>
    <row r="34" spans="1:14" x14ac:dyDescent="0.35">
      <c r="A34" s="339" t="s">
        <v>2698</v>
      </c>
      <c r="B34" s="339" t="s">
        <v>33</v>
      </c>
      <c r="C34" s="340">
        <v>238</v>
      </c>
      <c r="D34" s="1">
        <v>11</v>
      </c>
      <c r="E34" s="1">
        <v>7</v>
      </c>
      <c r="F34" s="1">
        <v>-256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4" x14ac:dyDescent="0.35">
      <c r="A35" s="339" t="s">
        <v>0</v>
      </c>
      <c r="B35" s="339" t="s">
        <v>0</v>
      </c>
      <c r="C35" s="340">
        <v>238</v>
      </c>
      <c r="D35" s="2">
        <v>249</v>
      </c>
      <c r="E35" s="2">
        <v>256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</row>
    <row r="36" spans="1:14" x14ac:dyDescent="0.35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L36" si="0">(E10+E12+E14+E16+E18+E20+E22+E24+E26+E28+E30+E32+E34)*(-1)</f>
        <v>30</v>
      </c>
      <c r="F36" s="1">
        <f t="shared" si="0"/>
        <v>39</v>
      </c>
      <c r="G36" s="1">
        <f t="shared" si="0"/>
        <v>168</v>
      </c>
      <c r="H36" s="1">
        <f t="shared" si="0"/>
        <v>69</v>
      </c>
      <c r="I36" s="1">
        <f t="shared" si="0"/>
        <v>79</v>
      </c>
      <c r="J36" s="1">
        <f t="shared" si="0"/>
        <v>145</v>
      </c>
      <c r="K36" s="1">
        <f t="shared" si="0"/>
        <v>76</v>
      </c>
      <c r="L36" s="1">
        <f t="shared" si="0"/>
        <v>0</v>
      </c>
    </row>
    <row r="37" spans="1:14" x14ac:dyDescent="0.35">
      <c r="A37" s="339" t="s">
        <v>0</v>
      </c>
      <c r="B37" s="339" t="s">
        <v>0</v>
      </c>
      <c r="C37" s="340">
        <v>0</v>
      </c>
      <c r="D37" s="2">
        <v>0</v>
      </c>
      <c r="E37" s="2">
        <v>30</v>
      </c>
      <c r="F37" s="2">
        <v>69</v>
      </c>
      <c r="G37" s="2">
        <v>237</v>
      </c>
      <c r="H37" s="2">
        <v>306</v>
      </c>
      <c r="I37" s="2">
        <v>385</v>
      </c>
      <c r="J37" s="2">
        <v>530</v>
      </c>
      <c r="K37" s="2">
        <v>606</v>
      </c>
      <c r="L37" s="2">
        <v>606</v>
      </c>
    </row>
    <row r="38" spans="1:14" x14ac:dyDescent="0.35">
      <c r="A38" t="s">
        <v>48</v>
      </c>
      <c r="B38" t="s">
        <v>0</v>
      </c>
      <c r="C38" s="2">
        <v>11024</v>
      </c>
      <c r="D38" s="2">
        <v>11024</v>
      </c>
      <c r="E38" s="2">
        <v>11024</v>
      </c>
      <c r="F38" s="2">
        <v>11024</v>
      </c>
      <c r="G38" s="2">
        <v>11024</v>
      </c>
      <c r="H38" s="2">
        <v>11024</v>
      </c>
      <c r="I38" s="2">
        <v>11024</v>
      </c>
      <c r="J38" s="2">
        <v>11024</v>
      </c>
      <c r="K38" s="2">
        <v>11024</v>
      </c>
      <c r="L38" s="2">
        <v>11024</v>
      </c>
    </row>
    <row r="42" spans="1:14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</row>
    <row r="43" spans="1:14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</row>
    <row r="44" spans="1:14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</row>
    <row r="45" spans="1:14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</row>
    <row r="46" spans="1:14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</row>
    <row r="47" spans="1:14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</row>
    <row r="48" spans="1:14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</row>
    <row r="49" spans="1:14" x14ac:dyDescent="0.35">
      <c r="A49" s="339" t="s">
        <v>59</v>
      </c>
      <c r="B49" s="339" t="s">
        <v>2</v>
      </c>
      <c r="C49" s="339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  <c r="J49" t="s">
        <v>10</v>
      </c>
      <c r="K49" t="s">
        <v>11</v>
      </c>
      <c r="L49" t="s">
        <v>12</v>
      </c>
      <c r="M49" t="s">
        <v>13</v>
      </c>
      <c r="N49" t="s">
        <v>14</v>
      </c>
    </row>
    <row r="50" spans="1:14" x14ac:dyDescent="0.35">
      <c r="A50" s="339" t="s">
        <v>0</v>
      </c>
      <c r="B50" s="339" t="s">
        <v>0</v>
      </c>
      <c r="C50" s="339" t="s">
        <v>17</v>
      </c>
      <c r="D50" t="s">
        <v>823</v>
      </c>
      <c r="E50" t="s">
        <v>824</v>
      </c>
      <c r="F50" t="s">
        <v>825</v>
      </c>
      <c r="G50" t="s">
        <v>826</v>
      </c>
      <c r="H50" t="s">
        <v>827</v>
      </c>
      <c r="I50" t="s">
        <v>828</v>
      </c>
      <c r="J50" t="s">
        <v>829</v>
      </c>
      <c r="K50" t="s">
        <v>830</v>
      </c>
      <c r="L50" t="s">
        <v>831</v>
      </c>
      <c r="M50" t="s">
        <v>832</v>
      </c>
      <c r="N50" t="s">
        <v>833</v>
      </c>
    </row>
    <row r="51" spans="1:14" x14ac:dyDescent="0.35">
      <c r="A51" s="339" t="s">
        <v>834</v>
      </c>
      <c r="B51" s="339" t="s">
        <v>33</v>
      </c>
      <c r="C51" s="340">
        <v>403</v>
      </c>
      <c r="D51" s="1">
        <v>2</v>
      </c>
      <c r="E51" s="1">
        <v>2</v>
      </c>
      <c r="F51" s="1">
        <v>10</v>
      </c>
      <c r="G51" s="1">
        <v>98</v>
      </c>
      <c r="H51" s="1">
        <v>28</v>
      </c>
      <c r="I51" s="1">
        <v>12</v>
      </c>
      <c r="J51" s="1">
        <v>14</v>
      </c>
      <c r="K51" s="1">
        <v>-569</v>
      </c>
      <c r="L51" s="1">
        <v>0</v>
      </c>
      <c r="M51" s="1">
        <v>0</v>
      </c>
      <c r="N51" s="1">
        <v>0</v>
      </c>
    </row>
    <row r="52" spans="1:14" x14ac:dyDescent="0.35">
      <c r="A52" s="339" t="s">
        <v>0</v>
      </c>
      <c r="B52" s="339" t="s">
        <v>0</v>
      </c>
      <c r="C52" s="340">
        <v>403</v>
      </c>
      <c r="D52" s="2">
        <v>405</v>
      </c>
      <c r="E52" s="2">
        <v>407</v>
      </c>
      <c r="F52" s="2">
        <v>417</v>
      </c>
      <c r="G52" s="2">
        <v>515</v>
      </c>
      <c r="H52" s="2">
        <v>543</v>
      </c>
      <c r="I52" s="2">
        <v>555</v>
      </c>
      <c r="J52" s="2">
        <v>569</v>
      </c>
      <c r="K52" s="2">
        <v>0</v>
      </c>
      <c r="L52" s="2">
        <v>0</v>
      </c>
      <c r="M52" s="2">
        <v>0</v>
      </c>
      <c r="N52" s="2">
        <v>0</v>
      </c>
    </row>
    <row r="53" spans="1:14" x14ac:dyDescent="0.35">
      <c r="A53" s="339" t="s">
        <v>835</v>
      </c>
      <c r="B53" s="339" t="s">
        <v>33</v>
      </c>
      <c r="C53" s="340">
        <v>478</v>
      </c>
      <c r="D53" s="1">
        <v>7</v>
      </c>
      <c r="E53" s="1">
        <v>10</v>
      </c>
      <c r="F53" s="1">
        <v>13</v>
      </c>
      <c r="G53" s="1">
        <v>14</v>
      </c>
      <c r="H53" s="1">
        <v>80</v>
      </c>
      <c r="I53" s="1">
        <v>13</v>
      </c>
      <c r="J53" s="1">
        <v>58</v>
      </c>
      <c r="K53" s="1">
        <v>44</v>
      </c>
      <c r="L53" s="1">
        <v>47</v>
      </c>
      <c r="M53" s="1">
        <v>76</v>
      </c>
      <c r="N53" s="1">
        <v>15</v>
      </c>
    </row>
    <row r="54" spans="1:14" x14ac:dyDescent="0.35">
      <c r="A54" s="339" t="s">
        <v>0</v>
      </c>
      <c r="B54" s="339" t="s">
        <v>0</v>
      </c>
      <c r="C54" s="340">
        <v>478</v>
      </c>
      <c r="D54" s="2">
        <v>485</v>
      </c>
      <c r="E54" s="2">
        <v>495</v>
      </c>
      <c r="F54" s="2">
        <v>508</v>
      </c>
      <c r="G54" s="2">
        <v>522</v>
      </c>
      <c r="H54" s="2">
        <v>602</v>
      </c>
      <c r="I54" s="2">
        <v>615</v>
      </c>
      <c r="J54" s="2">
        <v>673</v>
      </c>
      <c r="K54" s="2">
        <v>717</v>
      </c>
      <c r="L54" s="2">
        <v>764</v>
      </c>
      <c r="M54" s="2">
        <v>840</v>
      </c>
      <c r="N54" s="2">
        <v>855</v>
      </c>
    </row>
    <row r="55" spans="1:14" x14ac:dyDescent="0.35">
      <c r="A55" s="339" t="s">
        <v>2699</v>
      </c>
      <c r="B55" s="339" t="s">
        <v>33</v>
      </c>
      <c r="C55" s="340">
        <v>162</v>
      </c>
      <c r="D55" s="1">
        <v>2</v>
      </c>
      <c r="E55" s="1">
        <v>3</v>
      </c>
      <c r="F55" s="1">
        <v>-167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4" x14ac:dyDescent="0.35">
      <c r="A56" s="339" t="s">
        <v>0</v>
      </c>
      <c r="B56" s="339" t="s">
        <v>0</v>
      </c>
      <c r="C56" s="340">
        <v>162</v>
      </c>
      <c r="D56" s="2">
        <v>164</v>
      </c>
      <c r="E56" s="2">
        <v>167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4" x14ac:dyDescent="0.35">
      <c r="A57" s="339" t="s">
        <v>2700</v>
      </c>
      <c r="B57" s="339" t="s">
        <v>31</v>
      </c>
      <c r="C57" s="340">
        <v>388</v>
      </c>
      <c r="D57" s="1">
        <v>4</v>
      </c>
      <c r="E57" s="1">
        <v>19</v>
      </c>
      <c r="F57" s="1">
        <v>28</v>
      </c>
      <c r="G57" s="1">
        <v>12</v>
      </c>
      <c r="H57" s="1">
        <v>20</v>
      </c>
      <c r="I57" s="1">
        <v>17</v>
      </c>
      <c r="J57" s="1">
        <v>-488</v>
      </c>
      <c r="K57" s="1">
        <v>0</v>
      </c>
      <c r="L57" s="1">
        <v>0</v>
      </c>
      <c r="M57" s="1">
        <v>0</v>
      </c>
      <c r="N57" s="1">
        <v>0</v>
      </c>
    </row>
    <row r="58" spans="1:14" x14ac:dyDescent="0.35">
      <c r="A58" s="339" t="s">
        <v>0</v>
      </c>
      <c r="B58" s="339" t="s">
        <v>0</v>
      </c>
      <c r="C58" s="340">
        <v>388</v>
      </c>
      <c r="D58" s="2">
        <v>392</v>
      </c>
      <c r="E58" s="2">
        <v>411</v>
      </c>
      <c r="F58" s="2">
        <v>439</v>
      </c>
      <c r="G58" s="2">
        <v>451</v>
      </c>
      <c r="H58" s="2">
        <v>471</v>
      </c>
      <c r="I58" s="2">
        <v>488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4" x14ac:dyDescent="0.35">
      <c r="A59" s="339" t="s">
        <v>836</v>
      </c>
      <c r="B59" s="339" t="s">
        <v>33</v>
      </c>
      <c r="C59" s="340">
        <v>365</v>
      </c>
      <c r="D59" s="1">
        <v>18</v>
      </c>
      <c r="E59" s="1">
        <v>4</v>
      </c>
      <c r="F59" s="1">
        <v>10</v>
      </c>
      <c r="G59" s="1">
        <v>5</v>
      </c>
      <c r="H59" s="1">
        <v>-402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35">
      <c r="A60" s="339" t="s">
        <v>0</v>
      </c>
      <c r="B60" s="339" t="s">
        <v>0</v>
      </c>
      <c r="C60" s="340">
        <v>365</v>
      </c>
      <c r="D60" s="2">
        <v>383</v>
      </c>
      <c r="E60" s="2">
        <v>387</v>
      </c>
      <c r="F60" s="2">
        <v>397</v>
      </c>
      <c r="G60" s="2">
        <v>402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4" x14ac:dyDescent="0.35">
      <c r="A61" s="339" t="s">
        <v>837</v>
      </c>
      <c r="B61" s="339" t="s">
        <v>31</v>
      </c>
      <c r="C61" s="340">
        <v>523</v>
      </c>
      <c r="D61" s="1">
        <v>1</v>
      </c>
      <c r="E61" s="1">
        <v>2</v>
      </c>
      <c r="F61" s="1">
        <v>7</v>
      </c>
      <c r="G61" s="1">
        <v>130</v>
      </c>
      <c r="H61" s="1">
        <v>26</v>
      </c>
      <c r="I61" s="1">
        <v>35</v>
      </c>
      <c r="J61" s="1">
        <v>49</v>
      </c>
      <c r="K61" s="1">
        <v>382</v>
      </c>
      <c r="L61" s="1">
        <v>-130</v>
      </c>
      <c r="M61" s="1">
        <v>0</v>
      </c>
      <c r="N61" s="1">
        <v>0</v>
      </c>
    </row>
    <row r="62" spans="1:14" x14ac:dyDescent="0.35">
      <c r="A62" s="339" t="s">
        <v>0</v>
      </c>
      <c r="B62" s="339" t="s">
        <v>0</v>
      </c>
      <c r="C62" s="340">
        <v>523</v>
      </c>
      <c r="D62" s="2">
        <v>524</v>
      </c>
      <c r="E62" s="2">
        <v>526</v>
      </c>
      <c r="F62" s="2">
        <v>533</v>
      </c>
      <c r="G62" s="2">
        <v>663</v>
      </c>
      <c r="H62" s="2">
        <v>689</v>
      </c>
      <c r="I62" s="2">
        <v>724</v>
      </c>
      <c r="J62" s="2">
        <v>773</v>
      </c>
      <c r="K62" s="2">
        <v>1155</v>
      </c>
      <c r="L62" s="2">
        <v>1025</v>
      </c>
      <c r="M62" s="2">
        <v>1025</v>
      </c>
      <c r="N62" s="2">
        <v>1025</v>
      </c>
    </row>
    <row r="63" spans="1:14" x14ac:dyDescent="0.35">
      <c r="A63" s="339" t="s">
        <v>838</v>
      </c>
      <c r="B63" s="339" t="s">
        <v>33</v>
      </c>
      <c r="C63" s="340">
        <v>139</v>
      </c>
      <c r="D63" s="1">
        <v>1</v>
      </c>
      <c r="E63" s="1">
        <v>-140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x14ac:dyDescent="0.35">
      <c r="A64" s="339" t="s">
        <v>0</v>
      </c>
      <c r="B64" s="339" t="s">
        <v>0</v>
      </c>
      <c r="C64" s="340">
        <v>139</v>
      </c>
      <c r="D64" s="2">
        <v>140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</row>
    <row r="65" spans="1:14" x14ac:dyDescent="0.35">
      <c r="A65" s="339" t="s">
        <v>839</v>
      </c>
      <c r="B65" s="339" t="s">
        <v>31</v>
      </c>
      <c r="C65" s="340">
        <v>313</v>
      </c>
      <c r="D65" s="1">
        <v>1</v>
      </c>
      <c r="E65" s="1">
        <v>2</v>
      </c>
      <c r="F65" s="1">
        <v>1</v>
      </c>
      <c r="G65" s="1">
        <v>-317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</row>
    <row r="66" spans="1:14" x14ac:dyDescent="0.35">
      <c r="A66" s="339" t="s">
        <v>0</v>
      </c>
      <c r="B66" s="339" t="s">
        <v>0</v>
      </c>
      <c r="C66" s="340">
        <v>313</v>
      </c>
      <c r="D66" s="2">
        <v>314</v>
      </c>
      <c r="E66" s="2">
        <v>316</v>
      </c>
      <c r="F66" s="2">
        <v>317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</row>
    <row r="67" spans="1:14" x14ac:dyDescent="0.35">
      <c r="A67" s="339" t="s">
        <v>2728</v>
      </c>
      <c r="B67" s="339" t="s">
        <v>33</v>
      </c>
      <c r="C67" s="340">
        <v>467</v>
      </c>
      <c r="D67" s="1">
        <v>2</v>
      </c>
      <c r="E67" s="1">
        <v>14</v>
      </c>
      <c r="F67" s="1">
        <v>5</v>
      </c>
      <c r="G67" s="1">
        <v>7</v>
      </c>
      <c r="H67" s="1">
        <v>43</v>
      </c>
      <c r="I67" s="1">
        <v>12</v>
      </c>
      <c r="J67" s="1">
        <v>54</v>
      </c>
      <c r="K67" s="1">
        <v>13</v>
      </c>
      <c r="L67" s="1">
        <v>23</v>
      </c>
      <c r="M67" s="1">
        <v>-640</v>
      </c>
      <c r="N67" s="1">
        <v>0</v>
      </c>
    </row>
    <row r="68" spans="1:14" x14ac:dyDescent="0.35">
      <c r="A68" s="339" t="s">
        <v>0</v>
      </c>
      <c r="B68" s="339" t="s">
        <v>0</v>
      </c>
      <c r="C68" s="340">
        <v>467</v>
      </c>
      <c r="D68" s="2">
        <v>469</v>
      </c>
      <c r="E68" s="2">
        <v>483</v>
      </c>
      <c r="F68" s="2">
        <v>488</v>
      </c>
      <c r="G68" s="2">
        <v>495</v>
      </c>
      <c r="H68" s="2">
        <v>538</v>
      </c>
      <c r="I68" s="2">
        <v>550</v>
      </c>
      <c r="J68" s="2">
        <v>604</v>
      </c>
      <c r="K68" s="2">
        <v>617</v>
      </c>
      <c r="L68" s="2">
        <v>640</v>
      </c>
      <c r="M68" s="2">
        <v>0</v>
      </c>
      <c r="N68" s="2">
        <v>0</v>
      </c>
    </row>
    <row r="69" spans="1:14" x14ac:dyDescent="0.35">
      <c r="A69" s="339" t="s">
        <v>2720</v>
      </c>
      <c r="B69" s="339" t="s">
        <v>31</v>
      </c>
      <c r="C69" s="340">
        <v>685</v>
      </c>
      <c r="D69" s="1">
        <v>26</v>
      </c>
      <c r="E69" s="1">
        <v>4</v>
      </c>
      <c r="F69" s="1">
        <v>22</v>
      </c>
      <c r="G69" s="1">
        <v>8</v>
      </c>
      <c r="H69" s="1">
        <v>91</v>
      </c>
      <c r="I69" s="1">
        <v>60</v>
      </c>
      <c r="J69" s="1">
        <v>49</v>
      </c>
      <c r="K69" s="1">
        <v>29</v>
      </c>
      <c r="L69" s="1">
        <v>28</v>
      </c>
      <c r="M69" s="1">
        <v>103</v>
      </c>
      <c r="N69" s="1">
        <v>-80</v>
      </c>
    </row>
    <row r="70" spans="1:14" x14ac:dyDescent="0.35">
      <c r="A70" s="339" t="s">
        <v>0</v>
      </c>
      <c r="B70" s="339" t="s">
        <v>0</v>
      </c>
      <c r="C70" s="340">
        <v>685</v>
      </c>
      <c r="D70" s="2">
        <v>711</v>
      </c>
      <c r="E70" s="2">
        <v>715</v>
      </c>
      <c r="F70" s="2">
        <v>737</v>
      </c>
      <c r="G70" s="2">
        <v>745</v>
      </c>
      <c r="H70" s="2">
        <v>836</v>
      </c>
      <c r="I70" s="2">
        <v>896</v>
      </c>
      <c r="J70" s="2">
        <v>945</v>
      </c>
      <c r="K70" s="2">
        <v>974</v>
      </c>
      <c r="L70" s="2">
        <v>1002</v>
      </c>
      <c r="M70" s="2">
        <v>1105</v>
      </c>
      <c r="N70" s="2">
        <v>1025</v>
      </c>
    </row>
    <row r="71" spans="1:14" x14ac:dyDescent="0.35">
      <c r="A71" s="339" t="s">
        <v>840</v>
      </c>
      <c r="B71" s="339" t="s">
        <v>31</v>
      </c>
      <c r="C71" s="340">
        <v>437</v>
      </c>
      <c r="D71" s="1">
        <v>1</v>
      </c>
      <c r="E71" s="1">
        <v>2</v>
      </c>
      <c r="F71" s="1">
        <v>7</v>
      </c>
      <c r="G71" s="1">
        <v>4</v>
      </c>
      <c r="H71" s="1">
        <v>10</v>
      </c>
      <c r="I71" s="1">
        <v>-461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35">
      <c r="A72" s="339" t="s">
        <v>0</v>
      </c>
      <c r="B72" s="339" t="s">
        <v>0</v>
      </c>
      <c r="C72" s="340">
        <v>437</v>
      </c>
      <c r="D72" s="2">
        <v>438</v>
      </c>
      <c r="E72" s="2">
        <v>440</v>
      </c>
      <c r="F72" s="2">
        <v>447</v>
      </c>
      <c r="G72" s="2">
        <v>451</v>
      </c>
      <c r="H72" s="2">
        <v>461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35">
      <c r="A73" s="339" t="s">
        <v>2713</v>
      </c>
      <c r="B73" s="339" t="s">
        <v>33</v>
      </c>
      <c r="C73" s="340">
        <v>95</v>
      </c>
      <c r="D73" s="1">
        <v>-95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x14ac:dyDescent="0.35">
      <c r="A74" s="339" t="s">
        <v>0</v>
      </c>
      <c r="B74" s="339" t="s">
        <v>0</v>
      </c>
      <c r="C74" s="340">
        <v>95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x14ac:dyDescent="0.35">
      <c r="A75" s="339" t="s">
        <v>841</v>
      </c>
      <c r="B75" s="339" t="s">
        <v>33</v>
      </c>
      <c r="C75" s="340">
        <v>665</v>
      </c>
      <c r="D75" s="1">
        <v>6</v>
      </c>
      <c r="E75" s="1">
        <v>0</v>
      </c>
      <c r="F75" s="1">
        <v>16</v>
      </c>
      <c r="G75" s="1">
        <v>10</v>
      </c>
      <c r="H75" s="1">
        <v>27</v>
      </c>
      <c r="I75" s="1">
        <v>167</v>
      </c>
      <c r="J75" s="1">
        <v>17</v>
      </c>
      <c r="K75" s="1">
        <v>17</v>
      </c>
      <c r="L75" s="1">
        <v>12</v>
      </c>
      <c r="M75" s="1">
        <v>64</v>
      </c>
      <c r="N75" s="1">
        <v>20</v>
      </c>
    </row>
    <row r="76" spans="1:14" x14ac:dyDescent="0.35">
      <c r="A76" s="339" t="s">
        <v>0</v>
      </c>
      <c r="B76" s="339" t="s">
        <v>0</v>
      </c>
      <c r="C76" s="340">
        <v>665</v>
      </c>
      <c r="D76" s="2">
        <v>671</v>
      </c>
      <c r="E76" s="2">
        <v>671</v>
      </c>
      <c r="F76" s="2">
        <v>687</v>
      </c>
      <c r="G76" s="2">
        <v>697</v>
      </c>
      <c r="H76" s="2">
        <v>724</v>
      </c>
      <c r="I76" s="2">
        <v>891</v>
      </c>
      <c r="J76" s="2">
        <v>908</v>
      </c>
      <c r="K76" s="2">
        <v>925</v>
      </c>
      <c r="L76" s="2">
        <v>937</v>
      </c>
      <c r="M76" s="2">
        <v>1001</v>
      </c>
      <c r="N76" s="2">
        <v>1021</v>
      </c>
    </row>
    <row r="77" spans="1:14" x14ac:dyDescent="0.35">
      <c r="A77" s="339" t="s">
        <v>842</v>
      </c>
      <c r="B77" s="339" t="s">
        <v>33</v>
      </c>
      <c r="C77" s="340">
        <v>572</v>
      </c>
      <c r="D77" s="1">
        <v>17</v>
      </c>
      <c r="E77" s="1">
        <v>0</v>
      </c>
      <c r="F77" s="1">
        <v>30</v>
      </c>
      <c r="G77" s="1">
        <v>6</v>
      </c>
      <c r="H77" s="1">
        <v>28</v>
      </c>
      <c r="I77" s="1">
        <v>76</v>
      </c>
      <c r="J77" s="1">
        <v>21</v>
      </c>
      <c r="K77" s="1">
        <v>16</v>
      </c>
      <c r="L77" s="1">
        <v>9</v>
      </c>
      <c r="M77" s="1">
        <v>41</v>
      </c>
      <c r="N77" s="1">
        <v>19</v>
      </c>
    </row>
    <row r="78" spans="1:14" x14ac:dyDescent="0.35">
      <c r="A78" s="339" t="s">
        <v>0</v>
      </c>
      <c r="B78" s="339" t="s">
        <v>0</v>
      </c>
      <c r="C78" s="340">
        <v>572</v>
      </c>
      <c r="D78" s="2">
        <v>589</v>
      </c>
      <c r="E78" s="2">
        <v>589</v>
      </c>
      <c r="F78" s="2">
        <v>619</v>
      </c>
      <c r="G78" s="2">
        <v>625</v>
      </c>
      <c r="H78" s="2">
        <v>653</v>
      </c>
      <c r="I78" s="2">
        <v>729</v>
      </c>
      <c r="J78" s="2">
        <v>750</v>
      </c>
      <c r="K78" s="2">
        <v>766</v>
      </c>
      <c r="L78" s="2">
        <v>775</v>
      </c>
      <c r="M78" s="2">
        <v>816</v>
      </c>
      <c r="N78" s="2">
        <v>835</v>
      </c>
    </row>
    <row r="79" spans="1:14" x14ac:dyDescent="0.35">
      <c r="A79" s="339" t="s">
        <v>843</v>
      </c>
      <c r="B79" s="339" t="s">
        <v>33</v>
      </c>
      <c r="C79" s="340">
        <v>456</v>
      </c>
      <c r="D79" s="1">
        <v>0</v>
      </c>
      <c r="E79" s="1">
        <v>52</v>
      </c>
      <c r="F79" s="1">
        <v>0</v>
      </c>
      <c r="G79" s="1">
        <v>7</v>
      </c>
      <c r="H79" s="1">
        <v>6</v>
      </c>
      <c r="I79" s="1">
        <v>7</v>
      </c>
      <c r="J79" s="1">
        <v>137</v>
      </c>
      <c r="K79" s="1">
        <v>8</v>
      </c>
      <c r="L79" s="1">
        <v>11</v>
      </c>
      <c r="M79" s="1">
        <v>154</v>
      </c>
      <c r="N79" s="1">
        <v>17</v>
      </c>
    </row>
    <row r="80" spans="1:14" x14ac:dyDescent="0.35">
      <c r="A80" s="339" t="s">
        <v>0</v>
      </c>
      <c r="B80" s="339" t="s">
        <v>0</v>
      </c>
      <c r="C80" s="340">
        <v>456</v>
      </c>
      <c r="D80" s="2">
        <v>456</v>
      </c>
      <c r="E80" s="2">
        <v>508</v>
      </c>
      <c r="F80" s="2">
        <v>508</v>
      </c>
      <c r="G80" s="2">
        <v>515</v>
      </c>
      <c r="H80" s="2">
        <v>521</v>
      </c>
      <c r="I80" s="2">
        <v>528</v>
      </c>
      <c r="J80" s="2">
        <v>665</v>
      </c>
      <c r="K80" s="2">
        <v>673</v>
      </c>
      <c r="L80" s="2">
        <v>684</v>
      </c>
      <c r="M80" s="2">
        <v>838</v>
      </c>
      <c r="N80" s="2">
        <v>855</v>
      </c>
    </row>
    <row r="81" spans="1:14" x14ac:dyDescent="0.35">
      <c r="A81" s="339" t="s">
        <v>47</v>
      </c>
      <c r="B81" s="339" t="s">
        <v>0</v>
      </c>
      <c r="C81" s="341">
        <v>0</v>
      </c>
      <c r="D81" s="1">
        <f>(D51+D53+D55+D57+D59+D61+D63+D65+D67+D69+D71+D73+D75+D77+D79)*(-1)</f>
        <v>7</v>
      </c>
      <c r="E81" s="1">
        <f t="shared" ref="E81:N81" si="1">(E51+E53+E55+E57+E59+E61+E63+E65+E67+E69+E71+E73+E75+E77+E79)*(-1)</f>
        <v>26</v>
      </c>
      <c r="F81" s="1">
        <f t="shared" si="1"/>
        <v>18</v>
      </c>
      <c r="G81" s="1">
        <f t="shared" si="1"/>
        <v>16</v>
      </c>
      <c r="H81" s="1">
        <f t="shared" si="1"/>
        <v>43</v>
      </c>
      <c r="I81" s="1">
        <f t="shared" si="1"/>
        <v>62</v>
      </c>
      <c r="J81" s="1">
        <f t="shared" si="1"/>
        <v>89</v>
      </c>
      <c r="K81" s="1">
        <f t="shared" si="1"/>
        <v>60</v>
      </c>
      <c r="L81" s="1">
        <f t="shared" si="1"/>
        <v>0</v>
      </c>
      <c r="M81" s="1">
        <f t="shared" si="1"/>
        <v>202</v>
      </c>
      <c r="N81" s="1">
        <f t="shared" si="1"/>
        <v>9</v>
      </c>
    </row>
    <row r="82" spans="1:14" x14ac:dyDescent="0.35">
      <c r="A82" s="339" t="s">
        <v>0</v>
      </c>
      <c r="B82" s="339" t="s">
        <v>0</v>
      </c>
      <c r="C82" s="340">
        <v>0</v>
      </c>
      <c r="D82" s="2">
        <v>7</v>
      </c>
      <c r="E82" s="2">
        <v>33</v>
      </c>
      <c r="F82" s="2">
        <v>51</v>
      </c>
      <c r="G82" s="2">
        <v>67</v>
      </c>
      <c r="H82" s="2">
        <v>110</v>
      </c>
      <c r="I82" s="2">
        <v>172</v>
      </c>
      <c r="J82" s="2">
        <v>261</v>
      </c>
      <c r="K82" s="2">
        <v>321</v>
      </c>
      <c r="L82" s="2">
        <v>321</v>
      </c>
      <c r="M82" s="2">
        <v>523</v>
      </c>
      <c r="N82" s="2">
        <v>532</v>
      </c>
    </row>
    <row r="83" spans="1:14" x14ac:dyDescent="0.35">
      <c r="A83" t="s">
        <v>48</v>
      </c>
      <c r="B83" t="s">
        <v>0</v>
      </c>
      <c r="C83" s="2">
        <v>6148</v>
      </c>
      <c r="D83" s="2">
        <v>6148</v>
      </c>
      <c r="E83" s="2">
        <v>6148</v>
      </c>
      <c r="F83" s="2">
        <v>6148</v>
      </c>
      <c r="G83" s="2">
        <v>6148</v>
      </c>
      <c r="H83" s="2">
        <v>6148</v>
      </c>
      <c r="I83" s="2">
        <v>6148</v>
      </c>
      <c r="J83" s="2">
        <v>6148</v>
      </c>
      <c r="K83" s="2">
        <v>6148</v>
      </c>
      <c r="L83" s="2">
        <v>6148</v>
      </c>
      <c r="M83" s="2">
        <v>6148</v>
      </c>
      <c r="N83" s="2">
        <v>6148</v>
      </c>
    </row>
    <row r="87" spans="1:14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</row>
    <row r="88" spans="1:14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</row>
    <row r="89" spans="1:14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</row>
    <row r="90" spans="1:14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</row>
    <row r="91" spans="1:14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</row>
    <row r="92" spans="1:14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</row>
    <row r="93" spans="1:14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</row>
    <row r="94" spans="1:14" x14ac:dyDescent="0.35">
      <c r="A94" s="339" t="s">
        <v>317</v>
      </c>
      <c r="B94" s="339" t="s">
        <v>2</v>
      </c>
      <c r="C94" s="339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</row>
    <row r="95" spans="1:14" x14ac:dyDescent="0.35">
      <c r="A95" s="339" t="s">
        <v>0</v>
      </c>
      <c r="B95" s="339" t="s">
        <v>0</v>
      </c>
      <c r="C95" s="339" t="s">
        <v>17</v>
      </c>
      <c r="D95" t="s">
        <v>844</v>
      </c>
      <c r="E95" t="s">
        <v>845</v>
      </c>
      <c r="F95" t="s">
        <v>846</v>
      </c>
      <c r="G95" t="s">
        <v>847</v>
      </c>
      <c r="H95" t="s">
        <v>848</v>
      </c>
      <c r="I95" t="s">
        <v>849</v>
      </c>
      <c r="J95" t="s">
        <v>850</v>
      </c>
    </row>
    <row r="96" spans="1:14" x14ac:dyDescent="0.35">
      <c r="A96" s="339" t="s">
        <v>851</v>
      </c>
      <c r="B96" s="339" t="s">
        <v>31</v>
      </c>
      <c r="C96" s="340">
        <v>1132</v>
      </c>
      <c r="D96" s="1">
        <v>16</v>
      </c>
      <c r="E96" s="1">
        <v>17</v>
      </c>
      <c r="F96" s="1">
        <v>2</v>
      </c>
      <c r="G96" s="1">
        <v>150</v>
      </c>
      <c r="H96" s="1">
        <v>134</v>
      </c>
      <c r="I96" s="1">
        <v>57</v>
      </c>
      <c r="J96" s="1">
        <v>76</v>
      </c>
    </row>
    <row r="97" spans="1:10" x14ac:dyDescent="0.35">
      <c r="A97" s="339" t="s">
        <v>0</v>
      </c>
      <c r="B97" s="339" t="s">
        <v>0</v>
      </c>
      <c r="C97" s="340">
        <v>1132</v>
      </c>
      <c r="D97" s="2">
        <v>1148</v>
      </c>
      <c r="E97" s="2">
        <v>1165</v>
      </c>
      <c r="F97" s="2">
        <v>1167</v>
      </c>
      <c r="G97" s="2">
        <v>1317</v>
      </c>
      <c r="H97" s="2">
        <v>1451</v>
      </c>
      <c r="I97" s="2">
        <v>1508</v>
      </c>
      <c r="J97" s="2">
        <v>1584</v>
      </c>
    </row>
    <row r="98" spans="1:10" x14ac:dyDescent="0.35">
      <c r="A98" s="339" t="s">
        <v>2714</v>
      </c>
      <c r="B98" s="339" t="s">
        <v>31</v>
      </c>
      <c r="C98" s="340">
        <v>1015</v>
      </c>
      <c r="D98" s="1">
        <v>6</v>
      </c>
      <c r="E98" s="1">
        <v>92</v>
      </c>
      <c r="F98" s="1">
        <v>11</v>
      </c>
      <c r="G98" s="1">
        <v>-1124</v>
      </c>
      <c r="H98" s="1">
        <v>0</v>
      </c>
      <c r="I98" s="1">
        <v>0</v>
      </c>
      <c r="J98" s="1">
        <v>0</v>
      </c>
    </row>
    <row r="99" spans="1:10" x14ac:dyDescent="0.35">
      <c r="A99" s="339" t="s">
        <v>0</v>
      </c>
      <c r="B99" s="339" t="s">
        <v>0</v>
      </c>
      <c r="C99" s="340">
        <v>1015</v>
      </c>
      <c r="D99" s="2">
        <v>1021</v>
      </c>
      <c r="E99" s="2">
        <v>1113</v>
      </c>
      <c r="F99" s="2">
        <v>1124</v>
      </c>
      <c r="G99" s="2">
        <v>0</v>
      </c>
      <c r="H99" s="2">
        <v>0</v>
      </c>
      <c r="I99" s="2">
        <v>0</v>
      </c>
      <c r="J99" s="2">
        <v>0</v>
      </c>
    </row>
    <row r="100" spans="1:10" x14ac:dyDescent="0.35">
      <c r="A100" s="339" t="s">
        <v>852</v>
      </c>
      <c r="B100" s="339" t="s">
        <v>31</v>
      </c>
      <c r="C100" s="340">
        <v>1553</v>
      </c>
      <c r="D100" s="1">
        <v>3</v>
      </c>
      <c r="E100" s="1">
        <v>115</v>
      </c>
      <c r="F100" s="1">
        <v>7</v>
      </c>
      <c r="G100" s="1">
        <v>273</v>
      </c>
      <c r="H100" s="1">
        <v>39</v>
      </c>
      <c r="I100" s="1">
        <v>439</v>
      </c>
      <c r="J100" s="1">
        <v>-413</v>
      </c>
    </row>
    <row r="101" spans="1:10" x14ac:dyDescent="0.35">
      <c r="A101" s="339" t="s">
        <v>0</v>
      </c>
      <c r="B101" s="339" t="s">
        <v>0</v>
      </c>
      <c r="C101" s="340">
        <v>1553</v>
      </c>
      <c r="D101" s="2">
        <v>1556</v>
      </c>
      <c r="E101" s="2">
        <v>1671</v>
      </c>
      <c r="F101" s="2">
        <v>1678</v>
      </c>
      <c r="G101" s="2">
        <v>1951</v>
      </c>
      <c r="H101" s="2">
        <v>1990</v>
      </c>
      <c r="I101" s="2">
        <v>2429</v>
      </c>
      <c r="J101" s="2">
        <v>2016</v>
      </c>
    </row>
    <row r="102" spans="1:10" x14ac:dyDescent="0.35">
      <c r="A102" s="339" t="s">
        <v>853</v>
      </c>
      <c r="B102" s="339" t="s">
        <v>33</v>
      </c>
      <c r="C102" s="340">
        <v>519</v>
      </c>
      <c r="D102" s="1">
        <v>1</v>
      </c>
      <c r="E102" s="1">
        <v>-520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</row>
    <row r="103" spans="1:10" x14ac:dyDescent="0.35">
      <c r="A103" s="339" t="s">
        <v>0</v>
      </c>
      <c r="B103" s="339" t="s">
        <v>0</v>
      </c>
      <c r="C103" s="340">
        <v>519</v>
      </c>
      <c r="D103" s="2">
        <v>520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</row>
    <row r="104" spans="1:10" x14ac:dyDescent="0.35">
      <c r="A104" s="339" t="s">
        <v>854</v>
      </c>
      <c r="B104" s="339" t="s">
        <v>33</v>
      </c>
      <c r="C104" s="340">
        <v>2153</v>
      </c>
      <c r="D104" s="1">
        <v>-137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</row>
    <row r="105" spans="1:10" x14ac:dyDescent="0.35">
      <c r="A105" s="339" t="s">
        <v>0</v>
      </c>
      <c r="B105" s="339" t="s">
        <v>0</v>
      </c>
      <c r="C105" s="340">
        <v>2153</v>
      </c>
      <c r="D105" s="2">
        <v>2016</v>
      </c>
      <c r="E105" s="2">
        <v>2016</v>
      </c>
      <c r="F105" s="2">
        <v>2016</v>
      </c>
      <c r="G105" s="2">
        <v>2016</v>
      </c>
      <c r="H105" s="2">
        <v>2016</v>
      </c>
      <c r="I105" s="2">
        <v>2016</v>
      </c>
      <c r="J105" s="2">
        <v>2016</v>
      </c>
    </row>
    <row r="106" spans="1:10" x14ac:dyDescent="0.35">
      <c r="A106" s="339" t="s">
        <v>855</v>
      </c>
      <c r="B106" s="339" t="s">
        <v>33</v>
      </c>
      <c r="C106" s="340">
        <v>1115</v>
      </c>
      <c r="D106" s="1">
        <v>1</v>
      </c>
      <c r="E106" s="1">
        <v>55</v>
      </c>
      <c r="F106" s="1">
        <v>1</v>
      </c>
      <c r="G106" s="1">
        <v>49</v>
      </c>
      <c r="H106" s="1">
        <v>8</v>
      </c>
      <c r="I106" s="1">
        <v>-1229</v>
      </c>
      <c r="J106" s="1">
        <v>0</v>
      </c>
    </row>
    <row r="107" spans="1:10" x14ac:dyDescent="0.35">
      <c r="A107" s="339" t="s">
        <v>0</v>
      </c>
      <c r="B107" s="339" t="s">
        <v>0</v>
      </c>
      <c r="C107" s="340">
        <v>1115</v>
      </c>
      <c r="D107" s="2">
        <v>1116</v>
      </c>
      <c r="E107" s="2">
        <v>1171</v>
      </c>
      <c r="F107" s="2">
        <v>1172</v>
      </c>
      <c r="G107" s="2">
        <v>1221</v>
      </c>
      <c r="H107" s="2">
        <v>1229</v>
      </c>
      <c r="I107" s="2">
        <v>0</v>
      </c>
      <c r="J107" s="2">
        <v>0</v>
      </c>
    </row>
    <row r="108" spans="1:10" x14ac:dyDescent="0.35">
      <c r="A108" s="339" t="s">
        <v>856</v>
      </c>
      <c r="B108" s="339" t="s">
        <v>33</v>
      </c>
      <c r="C108" s="340">
        <v>1118</v>
      </c>
      <c r="D108" s="1">
        <v>16</v>
      </c>
      <c r="E108" s="1">
        <v>10</v>
      </c>
      <c r="F108" s="1">
        <v>2</v>
      </c>
      <c r="G108" s="1">
        <v>130</v>
      </c>
      <c r="H108" s="1">
        <v>56</v>
      </c>
      <c r="I108" s="1">
        <v>63</v>
      </c>
      <c r="J108" s="1">
        <v>64</v>
      </c>
    </row>
    <row r="109" spans="1:10" x14ac:dyDescent="0.35">
      <c r="A109" s="339" t="s">
        <v>0</v>
      </c>
      <c r="B109" s="339" t="s">
        <v>0</v>
      </c>
      <c r="C109" s="340">
        <v>1118</v>
      </c>
      <c r="D109" s="2">
        <v>1134</v>
      </c>
      <c r="E109" s="2">
        <v>1144</v>
      </c>
      <c r="F109" s="2">
        <v>1146</v>
      </c>
      <c r="G109" s="2">
        <v>1276</v>
      </c>
      <c r="H109" s="2">
        <v>1332</v>
      </c>
      <c r="I109" s="2">
        <v>1395</v>
      </c>
      <c r="J109" s="2">
        <v>1459</v>
      </c>
    </row>
    <row r="110" spans="1:10" x14ac:dyDescent="0.35">
      <c r="A110" s="339" t="s">
        <v>857</v>
      </c>
      <c r="B110" s="339" t="s">
        <v>31</v>
      </c>
      <c r="C110" s="340">
        <v>1891</v>
      </c>
      <c r="D110" s="1">
        <v>71</v>
      </c>
      <c r="E110" s="1">
        <v>44</v>
      </c>
      <c r="F110" s="1">
        <v>5</v>
      </c>
      <c r="G110" s="1">
        <v>353</v>
      </c>
      <c r="H110" s="1">
        <v>-348</v>
      </c>
      <c r="I110" s="1">
        <v>0</v>
      </c>
      <c r="J110" s="1">
        <v>0</v>
      </c>
    </row>
    <row r="111" spans="1:10" x14ac:dyDescent="0.35">
      <c r="A111" s="339" t="s">
        <v>0</v>
      </c>
      <c r="B111" s="339" t="s">
        <v>0</v>
      </c>
      <c r="C111" s="340">
        <v>1891</v>
      </c>
      <c r="D111" s="2">
        <v>1962</v>
      </c>
      <c r="E111" s="2">
        <v>2006</v>
      </c>
      <c r="F111" s="2">
        <v>2011</v>
      </c>
      <c r="G111" s="2">
        <v>2364</v>
      </c>
      <c r="H111" s="2">
        <v>2016</v>
      </c>
      <c r="I111" s="2">
        <v>2016</v>
      </c>
      <c r="J111" s="2">
        <v>2016</v>
      </c>
    </row>
    <row r="112" spans="1:10" x14ac:dyDescent="0.35">
      <c r="A112" s="339" t="s">
        <v>2729</v>
      </c>
      <c r="B112" s="339" t="s">
        <v>31</v>
      </c>
      <c r="C112" s="340">
        <v>1674</v>
      </c>
      <c r="D112" s="1">
        <v>8</v>
      </c>
      <c r="E112" s="1">
        <v>47</v>
      </c>
      <c r="F112" s="1">
        <v>1</v>
      </c>
      <c r="G112" s="1">
        <v>65</v>
      </c>
      <c r="H112" s="1">
        <v>20</v>
      </c>
      <c r="I112" s="1">
        <v>272</v>
      </c>
      <c r="J112" s="1">
        <v>0</v>
      </c>
    </row>
    <row r="113" spans="1:10" x14ac:dyDescent="0.35">
      <c r="A113" s="339" t="s">
        <v>0</v>
      </c>
      <c r="B113" s="339" t="s">
        <v>0</v>
      </c>
      <c r="C113" s="340">
        <v>1674</v>
      </c>
      <c r="D113" s="2">
        <v>1682</v>
      </c>
      <c r="E113" s="2">
        <v>1729</v>
      </c>
      <c r="F113" s="2">
        <v>1730</v>
      </c>
      <c r="G113" s="2">
        <v>1795</v>
      </c>
      <c r="H113" s="2">
        <v>1815</v>
      </c>
      <c r="I113" s="2">
        <v>2087</v>
      </c>
      <c r="J113" s="2">
        <v>2087</v>
      </c>
    </row>
    <row r="114" spans="1:10" x14ac:dyDescent="0.35">
      <c r="A114" s="339" t="s">
        <v>2721</v>
      </c>
      <c r="B114" s="339" t="s">
        <v>33</v>
      </c>
      <c r="C114" s="340">
        <v>1937</v>
      </c>
      <c r="D114" s="1">
        <v>15</v>
      </c>
      <c r="E114" s="1">
        <v>93</v>
      </c>
      <c r="F114" s="1">
        <v>-29</v>
      </c>
      <c r="G114" s="1">
        <v>0</v>
      </c>
      <c r="H114" s="1">
        <v>0</v>
      </c>
      <c r="I114" s="1">
        <v>0</v>
      </c>
      <c r="J114" s="1">
        <v>0</v>
      </c>
    </row>
    <row r="115" spans="1:10" x14ac:dyDescent="0.35">
      <c r="A115" s="339" t="s">
        <v>0</v>
      </c>
      <c r="B115" s="339" t="s">
        <v>0</v>
      </c>
      <c r="C115" s="340">
        <v>1937</v>
      </c>
      <c r="D115" s="2">
        <v>1952</v>
      </c>
      <c r="E115" s="2">
        <v>2045</v>
      </c>
      <c r="F115" s="2">
        <v>2016</v>
      </c>
      <c r="G115" s="2">
        <v>2016</v>
      </c>
      <c r="H115" s="2">
        <v>2016</v>
      </c>
      <c r="I115" s="2">
        <v>2016</v>
      </c>
      <c r="J115" s="2">
        <v>2016</v>
      </c>
    </row>
    <row r="116" spans="1:10" x14ac:dyDescent="0.35">
      <c r="A116" s="339" t="s">
        <v>47</v>
      </c>
      <c r="B116" s="339" t="s">
        <v>0</v>
      </c>
      <c r="C116" s="341">
        <v>0</v>
      </c>
      <c r="D116" s="1">
        <f>(D96+D98+D100+D102+D104+D106+D108+D110+D112+D114)*(-1)</f>
        <v>0</v>
      </c>
      <c r="E116" s="1">
        <f t="shared" ref="E116:J116" si="2">(E96+E98+E100+E102+E104+E106+E108+E110+E112+E114)*(-1)</f>
        <v>47</v>
      </c>
      <c r="F116" s="1">
        <f t="shared" si="2"/>
        <v>0</v>
      </c>
      <c r="G116" s="1">
        <f t="shared" si="2"/>
        <v>104</v>
      </c>
      <c r="H116" s="1">
        <f t="shared" si="2"/>
        <v>91</v>
      </c>
      <c r="I116" s="1">
        <f t="shared" si="2"/>
        <v>398</v>
      </c>
      <c r="J116" s="1">
        <f t="shared" si="2"/>
        <v>273</v>
      </c>
    </row>
    <row r="117" spans="1:10" x14ac:dyDescent="0.35">
      <c r="A117" s="339" t="s">
        <v>0</v>
      </c>
      <c r="B117" s="339" t="s">
        <v>0</v>
      </c>
      <c r="C117" s="340">
        <v>0</v>
      </c>
      <c r="D117" s="2">
        <v>0</v>
      </c>
      <c r="E117" s="2">
        <v>47</v>
      </c>
      <c r="F117" s="2">
        <v>47</v>
      </c>
      <c r="G117" s="2">
        <v>151</v>
      </c>
      <c r="H117" s="2">
        <v>242</v>
      </c>
      <c r="I117" s="2">
        <v>640</v>
      </c>
      <c r="J117" s="2">
        <v>913</v>
      </c>
    </row>
    <row r="118" spans="1:10" x14ac:dyDescent="0.35">
      <c r="A118" t="s">
        <v>48</v>
      </c>
      <c r="B118" t="s">
        <v>0</v>
      </c>
      <c r="C118" s="2">
        <v>14107</v>
      </c>
      <c r="D118" s="2">
        <v>14107</v>
      </c>
      <c r="E118" s="2">
        <v>14107</v>
      </c>
      <c r="F118" s="2">
        <v>14107</v>
      </c>
      <c r="G118" s="2">
        <v>14107</v>
      </c>
      <c r="H118" s="2">
        <v>14107</v>
      </c>
      <c r="I118" s="2">
        <v>14107</v>
      </c>
      <c r="J118" s="2">
        <v>14107</v>
      </c>
    </row>
    <row r="122" spans="1:10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</row>
    <row r="123" spans="1:10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</row>
    <row r="124" spans="1:10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</row>
    <row r="125" spans="1:10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</row>
    <row r="126" spans="1:10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</row>
    <row r="127" spans="1:10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</row>
    <row r="128" spans="1:10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</row>
    <row r="129" spans="1:10" x14ac:dyDescent="0.35">
      <c r="A129" s="339" t="s">
        <v>59</v>
      </c>
      <c r="B129" s="339" t="s">
        <v>2</v>
      </c>
      <c r="C129" s="339" t="s">
        <v>3</v>
      </c>
      <c r="D129" t="s">
        <v>4</v>
      </c>
      <c r="E129" t="s">
        <v>5</v>
      </c>
      <c r="F129" t="s">
        <v>6</v>
      </c>
      <c r="G129" t="s">
        <v>7</v>
      </c>
      <c r="H129" t="s">
        <v>8</v>
      </c>
      <c r="I129" t="s">
        <v>9</v>
      </c>
      <c r="J129" t="s">
        <v>10</v>
      </c>
    </row>
    <row r="130" spans="1:10" x14ac:dyDescent="0.35">
      <c r="A130" s="339" t="s">
        <v>0</v>
      </c>
      <c r="B130" s="339" t="s">
        <v>0</v>
      </c>
      <c r="C130" s="339" t="s">
        <v>17</v>
      </c>
      <c r="D130" t="s">
        <v>858</v>
      </c>
      <c r="E130" t="s">
        <v>859</v>
      </c>
      <c r="F130" t="s">
        <v>860</v>
      </c>
      <c r="G130" t="s">
        <v>861</v>
      </c>
      <c r="H130" t="s">
        <v>862</v>
      </c>
      <c r="I130" t="s">
        <v>863</v>
      </c>
      <c r="J130" t="s">
        <v>864</v>
      </c>
    </row>
    <row r="131" spans="1:10" x14ac:dyDescent="0.35">
      <c r="A131" s="339" t="s">
        <v>865</v>
      </c>
      <c r="B131" s="339" t="s">
        <v>31</v>
      </c>
      <c r="C131" s="340">
        <v>956</v>
      </c>
      <c r="D131" s="1">
        <v>50</v>
      </c>
      <c r="E131" s="1">
        <v>234</v>
      </c>
      <c r="F131" s="1">
        <v>61</v>
      </c>
      <c r="G131" s="1">
        <v>-1301</v>
      </c>
      <c r="H131" s="1">
        <v>0</v>
      </c>
      <c r="I131" s="1">
        <v>0</v>
      </c>
      <c r="J131" s="1">
        <v>0</v>
      </c>
    </row>
    <row r="132" spans="1:10" x14ac:dyDescent="0.35">
      <c r="A132" s="339" t="s">
        <v>0</v>
      </c>
      <c r="B132" s="339" t="s">
        <v>0</v>
      </c>
      <c r="C132" s="340">
        <v>956</v>
      </c>
      <c r="D132" s="2">
        <v>1006</v>
      </c>
      <c r="E132" s="2">
        <v>1240</v>
      </c>
      <c r="F132" s="2">
        <v>1301</v>
      </c>
      <c r="G132" s="2">
        <v>0</v>
      </c>
      <c r="H132" s="2">
        <v>0</v>
      </c>
      <c r="I132" s="2">
        <v>0</v>
      </c>
      <c r="J132" s="2">
        <v>0</v>
      </c>
    </row>
    <row r="133" spans="1:10" x14ac:dyDescent="0.35">
      <c r="A133" s="339" t="s">
        <v>866</v>
      </c>
      <c r="B133" s="339" t="s">
        <v>33</v>
      </c>
      <c r="C133" s="340">
        <v>331</v>
      </c>
      <c r="D133" s="1">
        <v>19</v>
      </c>
      <c r="E133" s="1">
        <v>-350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</row>
    <row r="134" spans="1:10" x14ac:dyDescent="0.35">
      <c r="A134" s="339" t="s">
        <v>0</v>
      </c>
      <c r="B134" s="339" t="s">
        <v>0</v>
      </c>
      <c r="C134" s="340">
        <v>331</v>
      </c>
      <c r="D134" s="2">
        <v>350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</row>
    <row r="135" spans="1:10" x14ac:dyDescent="0.35">
      <c r="A135" s="339" t="s">
        <v>2701</v>
      </c>
      <c r="B135" s="339" t="s">
        <v>31</v>
      </c>
      <c r="C135" s="340">
        <v>1130</v>
      </c>
      <c r="D135" s="1">
        <v>27</v>
      </c>
      <c r="E135" s="1">
        <v>61</v>
      </c>
      <c r="F135" s="1">
        <v>171</v>
      </c>
      <c r="G135" s="1">
        <v>164</v>
      </c>
      <c r="H135" s="1">
        <v>-1553</v>
      </c>
      <c r="I135" s="1">
        <v>0</v>
      </c>
      <c r="J135" s="1">
        <v>0</v>
      </c>
    </row>
    <row r="136" spans="1:10" x14ac:dyDescent="0.35">
      <c r="A136" s="339" t="s">
        <v>0</v>
      </c>
      <c r="B136" s="339" t="s">
        <v>0</v>
      </c>
      <c r="C136" s="340">
        <v>1130</v>
      </c>
      <c r="D136" s="2">
        <v>1157</v>
      </c>
      <c r="E136" s="2">
        <v>1218</v>
      </c>
      <c r="F136" s="2">
        <v>1389</v>
      </c>
      <c r="G136" s="2">
        <v>1553</v>
      </c>
      <c r="H136" s="2">
        <v>0</v>
      </c>
      <c r="I136" s="2">
        <v>0</v>
      </c>
      <c r="J136" s="2">
        <v>0</v>
      </c>
    </row>
    <row r="137" spans="1:10" x14ac:dyDescent="0.35">
      <c r="A137" s="339" t="s">
        <v>2702</v>
      </c>
      <c r="B137" s="339" t="s">
        <v>33</v>
      </c>
      <c r="C137" s="340">
        <v>1695</v>
      </c>
      <c r="D137" s="1">
        <v>75</v>
      </c>
      <c r="E137" s="1">
        <v>140</v>
      </c>
      <c r="F137" s="1">
        <v>205</v>
      </c>
      <c r="G137" s="1">
        <v>264</v>
      </c>
      <c r="H137" s="1">
        <v>435</v>
      </c>
      <c r="I137" s="1">
        <v>-199</v>
      </c>
      <c r="J137" s="1">
        <v>0</v>
      </c>
    </row>
    <row r="138" spans="1:10" x14ac:dyDescent="0.35">
      <c r="A138" s="339" t="s">
        <v>0</v>
      </c>
      <c r="B138" s="339" t="s">
        <v>0</v>
      </c>
      <c r="C138" s="340">
        <v>1695</v>
      </c>
      <c r="D138" s="2">
        <v>1770</v>
      </c>
      <c r="E138" s="2">
        <v>1910</v>
      </c>
      <c r="F138" s="2">
        <v>2115</v>
      </c>
      <c r="G138" s="2">
        <v>2379</v>
      </c>
      <c r="H138" s="2">
        <v>2814</v>
      </c>
      <c r="I138" s="2">
        <v>2615</v>
      </c>
      <c r="J138" s="2">
        <v>2615</v>
      </c>
    </row>
    <row r="139" spans="1:10" x14ac:dyDescent="0.35">
      <c r="A139" s="339" t="s">
        <v>867</v>
      </c>
      <c r="B139" s="339" t="s">
        <v>33</v>
      </c>
      <c r="C139" s="340">
        <v>2260</v>
      </c>
      <c r="D139" s="1">
        <v>45</v>
      </c>
      <c r="E139" s="1">
        <v>30</v>
      </c>
      <c r="F139" s="1">
        <v>76</v>
      </c>
      <c r="G139" s="1">
        <v>87</v>
      </c>
      <c r="H139" s="1">
        <v>212</v>
      </c>
      <c r="I139" s="1">
        <v>0</v>
      </c>
      <c r="J139" s="1">
        <v>-95</v>
      </c>
    </row>
    <row r="140" spans="1:10" x14ac:dyDescent="0.35">
      <c r="A140" s="339" t="s">
        <v>0</v>
      </c>
      <c r="B140" s="339" t="s">
        <v>0</v>
      </c>
      <c r="C140" s="340">
        <v>2260</v>
      </c>
      <c r="D140" s="2">
        <v>2305</v>
      </c>
      <c r="E140" s="2">
        <v>2335</v>
      </c>
      <c r="F140" s="2">
        <v>2411</v>
      </c>
      <c r="G140" s="2">
        <v>2498</v>
      </c>
      <c r="H140" s="2">
        <v>2710</v>
      </c>
      <c r="I140" s="2">
        <v>2710</v>
      </c>
      <c r="J140" s="2">
        <v>2615</v>
      </c>
    </row>
    <row r="141" spans="1:10" x14ac:dyDescent="0.35">
      <c r="A141" s="339" t="s">
        <v>2715</v>
      </c>
      <c r="B141" s="339" t="s">
        <v>33</v>
      </c>
      <c r="C141" s="340">
        <v>1591</v>
      </c>
      <c r="D141" s="1">
        <v>151</v>
      </c>
      <c r="E141" s="1">
        <v>46</v>
      </c>
      <c r="F141" s="1">
        <v>40</v>
      </c>
      <c r="G141" s="1">
        <v>127</v>
      </c>
      <c r="H141" s="1">
        <v>127</v>
      </c>
      <c r="I141" s="1">
        <v>60</v>
      </c>
      <c r="J141" s="1">
        <v>12</v>
      </c>
    </row>
    <row r="142" spans="1:10" x14ac:dyDescent="0.35">
      <c r="A142" s="339" t="s">
        <v>0</v>
      </c>
      <c r="B142" s="339" t="s">
        <v>0</v>
      </c>
      <c r="C142" s="340">
        <v>1591</v>
      </c>
      <c r="D142" s="2">
        <v>1742</v>
      </c>
      <c r="E142" s="2">
        <v>1788</v>
      </c>
      <c r="F142" s="2">
        <v>1828</v>
      </c>
      <c r="G142" s="2">
        <v>1955</v>
      </c>
      <c r="H142" s="2">
        <v>2082</v>
      </c>
      <c r="I142" s="2">
        <v>2142</v>
      </c>
      <c r="J142" s="2">
        <v>2154</v>
      </c>
    </row>
    <row r="143" spans="1:10" x14ac:dyDescent="0.35">
      <c r="A143" s="339" t="s">
        <v>868</v>
      </c>
      <c r="B143" s="339" t="s">
        <v>31</v>
      </c>
      <c r="C143" s="340">
        <v>3272</v>
      </c>
      <c r="D143" s="1">
        <v>-657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</row>
    <row r="144" spans="1:10" x14ac:dyDescent="0.35">
      <c r="A144" s="339" t="s">
        <v>0</v>
      </c>
      <c r="B144" s="339" t="s">
        <v>0</v>
      </c>
      <c r="C144" s="340">
        <v>3272</v>
      </c>
      <c r="D144" s="2">
        <v>2615</v>
      </c>
      <c r="E144" s="2">
        <v>2615</v>
      </c>
      <c r="F144" s="2">
        <v>2615</v>
      </c>
      <c r="G144" s="2">
        <v>2615</v>
      </c>
      <c r="H144" s="2">
        <v>2615</v>
      </c>
      <c r="I144" s="2">
        <v>2615</v>
      </c>
      <c r="J144" s="2">
        <v>2615</v>
      </c>
    </row>
    <row r="145" spans="1:10" x14ac:dyDescent="0.35">
      <c r="A145" s="339" t="s">
        <v>2703</v>
      </c>
      <c r="B145" s="339" t="s">
        <v>33</v>
      </c>
      <c r="C145" s="340">
        <v>80</v>
      </c>
      <c r="D145" s="1">
        <v>7</v>
      </c>
      <c r="E145" s="1">
        <v>-87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</row>
    <row r="146" spans="1:10" x14ac:dyDescent="0.35">
      <c r="A146" s="339" t="s">
        <v>0</v>
      </c>
      <c r="B146" s="339" t="s">
        <v>0</v>
      </c>
      <c r="C146" s="340">
        <v>80</v>
      </c>
      <c r="D146" s="2">
        <v>87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</row>
    <row r="147" spans="1:10" x14ac:dyDescent="0.35">
      <c r="A147" s="339" t="s">
        <v>3701</v>
      </c>
      <c r="B147" s="339" t="s">
        <v>33</v>
      </c>
      <c r="C147" s="340">
        <v>1767</v>
      </c>
      <c r="D147" s="1">
        <v>15</v>
      </c>
      <c r="E147" s="1">
        <v>12</v>
      </c>
      <c r="F147" s="1">
        <v>42</v>
      </c>
      <c r="G147" s="1">
        <v>21</v>
      </c>
      <c r="H147" s="1">
        <v>179</v>
      </c>
      <c r="I147" s="1">
        <v>42</v>
      </c>
      <c r="J147" s="1">
        <v>30</v>
      </c>
    </row>
    <row r="148" spans="1:10" x14ac:dyDescent="0.35">
      <c r="A148" s="339" t="s">
        <v>0</v>
      </c>
      <c r="B148" s="339" t="s">
        <v>0</v>
      </c>
      <c r="C148" s="340">
        <v>1767</v>
      </c>
      <c r="D148" s="2">
        <v>1782</v>
      </c>
      <c r="E148" s="2">
        <v>1794</v>
      </c>
      <c r="F148" s="2">
        <v>1836</v>
      </c>
      <c r="G148" s="2">
        <v>1857</v>
      </c>
      <c r="H148" s="2">
        <v>2036</v>
      </c>
      <c r="I148" s="2">
        <v>2078</v>
      </c>
      <c r="J148" s="2">
        <v>2108</v>
      </c>
    </row>
    <row r="149" spans="1:10" x14ac:dyDescent="0.35">
      <c r="A149" s="339" t="s">
        <v>2722</v>
      </c>
      <c r="B149" s="339" t="s">
        <v>33</v>
      </c>
      <c r="C149" s="340">
        <v>2114</v>
      </c>
      <c r="D149" s="1">
        <v>96</v>
      </c>
      <c r="E149" s="1">
        <v>24</v>
      </c>
      <c r="F149" s="1">
        <v>41</v>
      </c>
      <c r="G149" s="1">
        <v>180</v>
      </c>
      <c r="H149" s="1">
        <v>113</v>
      </c>
      <c r="I149" s="1">
        <v>60</v>
      </c>
      <c r="J149" s="1">
        <v>0</v>
      </c>
    </row>
    <row r="150" spans="1:10" x14ac:dyDescent="0.35">
      <c r="A150" s="339" t="s">
        <v>0</v>
      </c>
      <c r="B150" s="339" t="s">
        <v>0</v>
      </c>
      <c r="C150" s="340">
        <v>2114</v>
      </c>
      <c r="D150" s="2">
        <v>2210</v>
      </c>
      <c r="E150" s="2">
        <v>2234</v>
      </c>
      <c r="F150" s="2">
        <v>2275</v>
      </c>
      <c r="G150" s="2">
        <v>2455</v>
      </c>
      <c r="H150" s="2">
        <v>2568</v>
      </c>
      <c r="I150" s="2">
        <v>2628</v>
      </c>
      <c r="J150" s="2">
        <v>2628</v>
      </c>
    </row>
    <row r="151" spans="1:10" x14ac:dyDescent="0.35">
      <c r="A151" s="339" t="s">
        <v>2704</v>
      </c>
      <c r="B151" s="339" t="s">
        <v>33</v>
      </c>
      <c r="C151" s="340">
        <v>253</v>
      </c>
      <c r="D151" s="1">
        <v>10</v>
      </c>
      <c r="E151" s="1">
        <v>-263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</row>
    <row r="152" spans="1:10" x14ac:dyDescent="0.35">
      <c r="A152" s="339" t="s">
        <v>0</v>
      </c>
      <c r="B152" s="339" t="s">
        <v>0</v>
      </c>
      <c r="C152" s="340">
        <v>253</v>
      </c>
      <c r="D152" s="2">
        <v>263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</row>
    <row r="153" spans="1:10" x14ac:dyDescent="0.35">
      <c r="A153" s="339" t="s">
        <v>2730</v>
      </c>
      <c r="B153" s="339" t="s">
        <v>31</v>
      </c>
      <c r="C153" s="340">
        <v>896</v>
      </c>
      <c r="D153" s="1">
        <v>18</v>
      </c>
      <c r="E153" s="1">
        <v>75</v>
      </c>
      <c r="F153" s="1">
        <v>-989</v>
      </c>
      <c r="G153" s="1">
        <v>0</v>
      </c>
      <c r="H153" s="1">
        <v>0</v>
      </c>
      <c r="I153" s="1">
        <v>0</v>
      </c>
      <c r="J153" s="1">
        <v>0</v>
      </c>
    </row>
    <row r="154" spans="1:10" x14ac:dyDescent="0.35">
      <c r="A154" s="339" t="s">
        <v>0</v>
      </c>
      <c r="B154" s="339" t="s">
        <v>0</v>
      </c>
      <c r="C154" s="340">
        <v>896</v>
      </c>
      <c r="D154" s="2">
        <v>914</v>
      </c>
      <c r="E154" s="2">
        <v>989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</row>
    <row r="155" spans="1:10" x14ac:dyDescent="0.35">
      <c r="A155" s="339" t="s">
        <v>2705</v>
      </c>
      <c r="B155" s="339" t="s">
        <v>31</v>
      </c>
      <c r="C155" s="340">
        <v>50</v>
      </c>
      <c r="D155" s="1">
        <v>4</v>
      </c>
      <c r="E155" s="1">
        <v>-54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</row>
    <row r="156" spans="1:10" x14ac:dyDescent="0.35">
      <c r="A156" s="339" t="s">
        <v>0</v>
      </c>
      <c r="B156" s="339" t="s">
        <v>0</v>
      </c>
      <c r="C156" s="340">
        <v>50</v>
      </c>
      <c r="D156" s="2">
        <v>54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</row>
    <row r="157" spans="1:10" x14ac:dyDescent="0.35">
      <c r="A157" s="339" t="s">
        <v>869</v>
      </c>
      <c r="B157" s="339" t="s">
        <v>33</v>
      </c>
      <c r="C157" s="340">
        <v>2139</v>
      </c>
      <c r="D157" s="1">
        <v>16</v>
      </c>
      <c r="E157" s="1">
        <v>9</v>
      </c>
      <c r="F157" s="1">
        <v>60</v>
      </c>
      <c r="G157" s="1">
        <v>45</v>
      </c>
      <c r="H157" s="1">
        <v>131</v>
      </c>
      <c r="I157" s="1">
        <v>37</v>
      </c>
      <c r="J157" s="1">
        <v>53</v>
      </c>
    </row>
    <row r="158" spans="1:10" x14ac:dyDescent="0.35">
      <c r="A158" s="339" t="s">
        <v>0</v>
      </c>
      <c r="B158" s="339" t="s">
        <v>0</v>
      </c>
      <c r="C158" s="340">
        <v>2139</v>
      </c>
      <c r="D158" s="2">
        <v>2155</v>
      </c>
      <c r="E158" s="2">
        <v>2164</v>
      </c>
      <c r="F158" s="2">
        <v>2224</v>
      </c>
      <c r="G158" s="2">
        <v>2269</v>
      </c>
      <c r="H158" s="2">
        <v>2400</v>
      </c>
      <c r="I158" s="2">
        <v>2437</v>
      </c>
      <c r="J158" s="2">
        <v>2490</v>
      </c>
    </row>
    <row r="159" spans="1:10" x14ac:dyDescent="0.35">
      <c r="A159" s="339" t="s">
        <v>870</v>
      </c>
      <c r="B159" s="339" t="s">
        <v>31</v>
      </c>
      <c r="C159" s="340">
        <v>2383</v>
      </c>
      <c r="D159" s="1">
        <v>124</v>
      </c>
      <c r="E159" s="1">
        <v>43</v>
      </c>
      <c r="F159" s="1">
        <v>62</v>
      </c>
      <c r="G159" s="1">
        <v>25</v>
      </c>
      <c r="H159" s="1">
        <v>0</v>
      </c>
      <c r="I159" s="1">
        <v>0</v>
      </c>
      <c r="J159" s="1">
        <v>0</v>
      </c>
    </row>
    <row r="160" spans="1:10" x14ac:dyDescent="0.35">
      <c r="A160" s="339" t="s">
        <v>0</v>
      </c>
      <c r="B160" s="339" t="s">
        <v>0</v>
      </c>
      <c r="C160" s="340">
        <v>2383</v>
      </c>
      <c r="D160" s="2">
        <v>2507</v>
      </c>
      <c r="E160" s="2">
        <v>2550</v>
      </c>
      <c r="F160" s="2">
        <v>2612</v>
      </c>
      <c r="G160" s="2">
        <v>2637</v>
      </c>
      <c r="H160" s="2">
        <v>2637</v>
      </c>
      <c r="I160" s="2">
        <v>2637</v>
      </c>
      <c r="J160" s="2">
        <v>2637</v>
      </c>
    </row>
    <row r="161" spans="1:13" x14ac:dyDescent="0.35">
      <c r="A161" s="339" t="s">
        <v>47</v>
      </c>
      <c r="B161" s="339" t="s">
        <v>0</v>
      </c>
      <c r="C161" s="341">
        <v>0</v>
      </c>
      <c r="D161" s="1">
        <f>(D131+D133+D135+D137+D139+D141+D143+D145+D147+D149+D151+D153+D155+D157+D159)*(-1)</f>
        <v>0</v>
      </c>
      <c r="E161" s="1">
        <f t="shared" ref="E161:J161" si="3">(E131+E133+E135+E137+E139+E141+E143+E145+E147+E149+E151+E153+E155+E157+E159)*(-1)</f>
        <v>80</v>
      </c>
      <c r="F161" s="1">
        <f t="shared" si="3"/>
        <v>231</v>
      </c>
      <c r="G161" s="1">
        <f t="shared" si="3"/>
        <v>388</v>
      </c>
      <c r="H161" s="1">
        <f t="shared" si="3"/>
        <v>356</v>
      </c>
      <c r="I161" s="1">
        <f t="shared" si="3"/>
        <v>0</v>
      </c>
      <c r="J161" s="1">
        <f t="shared" si="3"/>
        <v>0</v>
      </c>
    </row>
    <row r="162" spans="1:13" x14ac:dyDescent="0.35">
      <c r="A162" s="339" t="s">
        <v>0</v>
      </c>
      <c r="B162" s="339" t="s">
        <v>0</v>
      </c>
      <c r="C162" s="340">
        <v>0</v>
      </c>
      <c r="D162" s="2">
        <v>0</v>
      </c>
      <c r="E162" s="2">
        <v>80</v>
      </c>
      <c r="F162" s="2">
        <v>311</v>
      </c>
      <c r="G162" s="2">
        <v>699</v>
      </c>
      <c r="H162" s="2">
        <v>1055</v>
      </c>
      <c r="I162" s="2">
        <v>1055</v>
      </c>
      <c r="J162" s="2">
        <v>1055</v>
      </c>
    </row>
    <row r="163" spans="1:13" x14ac:dyDescent="0.35">
      <c r="A163" t="s">
        <v>48</v>
      </c>
      <c r="B163" t="s">
        <v>0</v>
      </c>
      <c r="C163" s="2">
        <v>20917</v>
      </c>
      <c r="D163" s="2">
        <v>20917</v>
      </c>
      <c r="E163" s="2">
        <v>20917</v>
      </c>
      <c r="F163" s="2">
        <v>20917</v>
      </c>
      <c r="G163" s="2">
        <v>20917</v>
      </c>
      <c r="H163" s="2">
        <v>20917</v>
      </c>
      <c r="I163" s="2">
        <v>20917</v>
      </c>
      <c r="J163" s="2">
        <v>20917</v>
      </c>
    </row>
    <row r="167" spans="1:13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</row>
    <row r="168" spans="1:13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</row>
    <row r="169" spans="1:13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</row>
    <row r="170" spans="1:13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</row>
    <row r="172" spans="1:13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</row>
    <row r="173" spans="1:13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</row>
    <row r="174" spans="1:13" x14ac:dyDescent="0.35">
      <c r="A174" s="339" t="s">
        <v>647</v>
      </c>
      <c r="B174" s="339" t="s">
        <v>2</v>
      </c>
      <c r="C174" s="339" t="s">
        <v>3</v>
      </c>
      <c r="D174" t="s">
        <v>4</v>
      </c>
      <c r="E174" t="s">
        <v>5</v>
      </c>
      <c r="F174" t="s">
        <v>6</v>
      </c>
      <c r="G174" t="s">
        <v>7</v>
      </c>
      <c r="H174" t="s">
        <v>8</v>
      </c>
      <c r="I174" t="s">
        <v>9</v>
      </c>
      <c r="J174" t="s">
        <v>10</v>
      </c>
      <c r="K174" t="s">
        <v>11</v>
      </c>
      <c r="L174" t="s">
        <v>12</v>
      </c>
      <c r="M174" t="s">
        <v>13</v>
      </c>
    </row>
    <row r="175" spans="1:13" x14ac:dyDescent="0.35">
      <c r="A175" s="339" t="s">
        <v>0</v>
      </c>
      <c r="B175" s="339" t="s">
        <v>0</v>
      </c>
      <c r="C175" s="339" t="s">
        <v>17</v>
      </c>
      <c r="D175" t="s">
        <v>871</v>
      </c>
      <c r="E175" t="s">
        <v>872</v>
      </c>
      <c r="F175" t="s">
        <v>873</v>
      </c>
      <c r="G175" t="s">
        <v>874</v>
      </c>
      <c r="H175" t="s">
        <v>875</v>
      </c>
      <c r="I175" t="s">
        <v>876</v>
      </c>
      <c r="J175" t="s">
        <v>877</v>
      </c>
      <c r="K175" t="s">
        <v>878</v>
      </c>
      <c r="L175" t="s">
        <v>879</v>
      </c>
      <c r="M175" t="s">
        <v>880</v>
      </c>
    </row>
    <row r="176" spans="1:13" x14ac:dyDescent="0.35">
      <c r="A176" s="339" t="s">
        <v>881</v>
      </c>
      <c r="B176" s="339" t="s">
        <v>33</v>
      </c>
      <c r="C176" s="340">
        <v>640</v>
      </c>
      <c r="D176" s="1">
        <v>24</v>
      </c>
      <c r="E176" s="1">
        <v>1</v>
      </c>
      <c r="F176" s="1">
        <v>21</v>
      </c>
      <c r="G176" s="1">
        <v>21</v>
      </c>
      <c r="H176" s="1">
        <v>4</v>
      </c>
      <c r="I176" s="1">
        <v>5</v>
      </c>
      <c r="J176" s="1">
        <v>9</v>
      </c>
      <c r="K176" s="1">
        <v>0</v>
      </c>
      <c r="L176" s="1">
        <v>27</v>
      </c>
      <c r="M176" s="1">
        <v>-752</v>
      </c>
    </row>
    <row r="177" spans="1:13" x14ac:dyDescent="0.35">
      <c r="A177" s="339" t="s">
        <v>0</v>
      </c>
      <c r="B177" s="339" t="s">
        <v>0</v>
      </c>
      <c r="C177" s="340">
        <v>640</v>
      </c>
      <c r="D177" s="2">
        <v>664</v>
      </c>
      <c r="E177" s="2">
        <v>665</v>
      </c>
      <c r="F177" s="2">
        <v>686</v>
      </c>
      <c r="G177" s="2">
        <v>707</v>
      </c>
      <c r="H177" s="2">
        <v>711</v>
      </c>
      <c r="I177" s="2">
        <v>716</v>
      </c>
      <c r="J177" s="2">
        <v>725</v>
      </c>
      <c r="K177" s="2">
        <v>725</v>
      </c>
      <c r="L177" s="2">
        <v>752</v>
      </c>
      <c r="M177" s="2">
        <v>0</v>
      </c>
    </row>
    <row r="178" spans="1:13" x14ac:dyDescent="0.35">
      <c r="A178" s="339" t="s">
        <v>882</v>
      </c>
      <c r="B178" s="339" t="s">
        <v>33</v>
      </c>
      <c r="C178" s="340">
        <v>328</v>
      </c>
      <c r="D178" s="1">
        <v>12</v>
      </c>
      <c r="E178" s="1">
        <v>0</v>
      </c>
      <c r="F178" s="1">
        <v>5</v>
      </c>
      <c r="G178" s="1">
        <v>1</v>
      </c>
      <c r="H178" s="1">
        <v>62</v>
      </c>
      <c r="I178" s="1">
        <v>-408</v>
      </c>
      <c r="J178" s="1">
        <v>0</v>
      </c>
      <c r="K178" s="1">
        <v>0</v>
      </c>
      <c r="L178" s="1">
        <v>0</v>
      </c>
      <c r="M178" s="1">
        <v>0</v>
      </c>
    </row>
    <row r="179" spans="1:13" x14ac:dyDescent="0.35">
      <c r="A179" s="339" t="s">
        <v>0</v>
      </c>
      <c r="B179" s="339" t="s">
        <v>0</v>
      </c>
      <c r="C179" s="340">
        <v>328</v>
      </c>
      <c r="D179" s="2">
        <v>340</v>
      </c>
      <c r="E179" s="2">
        <v>340</v>
      </c>
      <c r="F179" s="2">
        <v>345</v>
      </c>
      <c r="G179" s="2">
        <v>346</v>
      </c>
      <c r="H179" s="2">
        <v>408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 x14ac:dyDescent="0.35">
      <c r="A180" s="339" t="s">
        <v>883</v>
      </c>
      <c r="B180" s="339" t="s">
        <v>33</v>
      </c>
      <c r="C180" s="340">
        <v>860</v>
      </c>
      <c r="D180" s="1">
        <v>74</v>
      </c>
      <c r="E180" s="1">
        <v>3</v>
      </c>
      <c r="F180" s="1">
        <v>36</v>
      </c>
      <c r="G180" s="1">
        <v>44</v>
      </c>
      <c r="H180" s="1">
        <v>3</v>
      </c>
      <c r="I180" s="1">
        <v>7</v>
      </c>
      <c r="J180" s="1">
        <v>5</v>
      </c>
      <c r="K180" s="1">
        <v>4</v>
      </c>
      <c r="L180" s="1">
        <v>25</v>
      </c>
      <c r="M180" s="1">
        <v>151</v>
      </c>
    </row>
    <row r="181" spans="1:13" x14ac:dyDescent="0.35">
      <c r="A181" s="339" t="s">
        <v>0</v>
      </c>
      <c r="B181" s="339" t="s">
        <v>0</v>
      </c>
      <c r="C181" s="340">
        <v>860</v>
      </c>
      <c r="D181" s="2">
        <v>934</v>
      </c>
      <c r="E181" s="2">
        <v>937</v>
      </c>
      <c r="F181" s="2">
        <v>973</v>
      </c>
      <c r="G181" s="2">
        <v>1017</v>
      </c>
      <c r="H181" s="2">
        <v>1020</v>
      </c>
      <c r="I181" s="2">
        <v>1027</v>
      </c>
      <c r="J181" s="2">
        <v>1032</v>
      </c>
      <c r="K181" s="2">
        <v>1036</v>
      </c>
      <c r="L181" s="2">
        <v>1061</v>
      </c>
      <c r="M181" s="2">
        <v>1212</v>
      </c>
    </row>
    <row r="182" spans="1:13" x14ac:dyDescent="0.35">
      <c r="A182" s="339" t="s">
        <v>884</v>
      </c>
      <c r="B182" s="339" t="s">
        <v>31</v>
      </c>
      <c r="C182" s="340">
        <v>1116</v>
      </c>
      <c r="D182" s="1">
        <v>111</v>
      </c>
      <c r="E182" s="1">
        <v>5</v>
      </c>
      <c r="F182" s="1">
        <v>15</v>
      </c>
      <c r="G182" s="1">
        <v>10</v>
      </c>
      <c r="H182" s="1">
        <v>149</v>
      </c>
      <c r="I182" s="1">
        <v>333</v>
      </c>
      <c r="J182" s="1">
        <v>-313</v>
      </c>
      <c r="K182" s="1">
        <v>0</v>
      </c>
      <c r="L182" s="1">
        <v>0</v>
      </c>
      <c r="M182" s="1">
        <v>0</v>
      </c>
    </row>
    <row r="183" spans="1:13" x14ac:dyDescent="0.35">
      <c r="A183" s="339" t="s">
        <v>0</v>
      </c>
      <c r="B183" s="339" t="s">
        <v>0</v>
      </c>
      <c r="C183" s="340">
        <v>1116</v>
      </c>
      <c r="D183" s="2">
        <v>1227</v>
      </c>
      <c r="E183" s="2">
        <v>1232</v>
      </c>
      <c r="F183" s="2">
        <v>1247</v>
      </c>
      <c r="G183" s="2">
        <v>1257</v>
      </c>
      <c r="H183" s="2">
        <v>1406</v>
      </c>
      <c r="I183" s="2">
        <v>1739</v>
      </c>
      <c r="J183" s="2">
        <v>1426</v>
      </c>
      <c r="K183" s="2">
        <v>1426</v>
      </c>
      <c r="L183" s="2">
        <v>1426</v>
      </c>
      <c r="M183" s="2">
        <v>1426</v>
      </c>
    </row>
    <row r="184" spans="1:13" x14ac:dyDescent="0.35">
      <c r="A184" s="339" t="s">
        <v>885</v>
      </c>
      <c r="B184" s="339" t="s">
        <v>33</v>
      </c>
      <c r="C184" s="340">
        <v>79</v>
      </c>
      <c r="D184" s="1">
        <v>11</v>
      </c>
      <c r="E184" s="1">
        <v>-90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</row>
    <row r="185" spans="1:13" x14ac:dyDescent="0.35">
      <c r="A185" s="339" t="s">
        <v>0</v>
      </c>
      <c r="B185" s="339" t="s">
        <v>0</v>
      </c>
      <c r="C185" s="340">
        <v>79</v>
      </c>
      <c r="D185" s="2">
        <v>90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</row>
    <row r="186" spans="1:13" x14ac:dyDescent="0.35">
      <c r="A186" s="339" t="s">
        <v>2706</v>
      </c>
      <c r="B186" s="339" t="s">
        <v>31</v>
      </c>
      <c r="C186" s="340">
        <v>2057</v>
      </c>
      <c r="D186" s="1">
        <v>-631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</row>
    <row r="187" spans="1:13" x14ac:dyDescent="0.35">
      <c r="A187" s="339" t="s">
        <v>0</v>
      </c>
      <c r="B187" s="339" t="s">
        <v>0</v>
      </c>
      <c r="C187" s="340">
        <v>2057</v>
      </c>
      <c r="D187" s="2">
        <v>1426</v>
      </c>
      <c r="E187" s="2">
        <v>1426</v>
      </c>
      <c r="F187" s="2">
        <v>1426</v>
      </c>
      <c r="G187" s="2">
        <v>1426</v>
      </c>
      <c r="H187" s="2">
        <v>1426</v>
      </c>
      <c r="I187" s="2">
        <v>1426</v>
      </c>
      <c r="J187" s="2">
        <v>1426</v>
      </c>
      <c r="K187" s="2">
        <v>1426</v>
      </c>
      <c r="L187" s="2">
        <v>1426</v>
      </c>
      <c r="M187" s="2">
        <v>1426</v>
      </c>
    </row>
    <row r="188" spans="1:13" x14ac:dyDescent="0.35">
      <c r="A188" s="339" t="s">
        <v>886</v>
      </c>
      <c r="B188" s="339" t="s">
        <v>33</v>
      </c>
      <c r="C188" s="340">
        <v>427</v>
      </c>
      <c r="D188" s="1">
        <v>39</v>
      </c>
      <c r="E188" s="1">
        <v>8</v>
      </c>
      <c r="F188" s="1">
        <v>3</v>
      </c>
      <c r="G188" s="1">
        <v>1</v>
      </c>
      <c r="H188" s="1">
        <v>4</v>
      </c>
      <c r="I188" s="1">
        <v>5</v>
      </c>
      <c r="J188" s="1">
        <v>28</v>
      </c>
      <c r="K188" s="1">
        <v>-515</v>
      </c>
      <c r="L188" s="1">
        <v>0</v>
      </c>
      <c r="M188" s="1">
        <v>0</v>
      </c>
    </row>
    <row r="189" spans="1:13" x14ac:dyDescent="0.35">
      <c r="A189" s="339" t="s">
        <v>0</v>
      </c>
      <c r="B189" s="339" t="s">
        <v>0</v>
      </c>
      <c r="C189" s="340">
        <v>427</v>
      </c>
      <c r="D189" s="2">
        <v>466</v>
      </c>
      <c r="E189" s="2">
        <v>474</v>
      </c>
      <c r="F189" s="2">
        <v>477</v>
      </c>
      <c r="G189" s="2">
        <v>478</v>
      </c>
      <c r="H189" s="2">
        <v>482</v>
      </c>
      <c r="I189" s="2">
        <v>487</v>
      </c>
      <c r="J189" s="2">
        <v>515</v>
      </c>
      <c r="K189" s="2">
        <v>0</v>
      </c>
      <c r="L189" s="2">
        <v>0</v>
      </c>
      <c r="M189" s="2">
        <v>0</v>
      </c>
    </row>
    <row r="190" spans="1:13" x14ac:dyDescent="0.35">
      <c r="A190" s="339" t="s">
        <v>2716</v>
      </c>
      <c r="B190" s="339" t="s">
        <v>31</v>
      </c>
      <c r="C190" s="340">
        <v>203</v>
      </c>
      <c r="D190" s="1">
        <v>33</v>
      </c>
      <c r="E190" s="1">
        <v>4</v>
      </c>
      <c r="F190" s="1">
        <v>19</v>
      </c>
      <c r="G190" s="1">
        <v>-259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</row>
    <row r="191" spans="1:13" x14ac:dyDescent="0.35">
      <c r="A191" s="339" t="s">
        <v>0</v>
      </c>
      <c r="B191" s="339" t="s">
        <v>0</v>
      </c>
      <c r="C191" s="340">
        <v>203</v>
      </c>
      <c r="D191" s="2">
        <v>236</v>
      </c>
      <c r="E191" s="2">
        <v>240</v>
      </c>
      <c r="F191" s="2">
        <v>259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</row>
    <row r="192" spans="1:13" x14ac:dyDescent="0.35">
      <c r="A192" s="339" t="s">
        <v>2723</v>
      </c>
      <c r="B192" s="339" t="s">
        <v>31</v>
      </c>
      <c r="C192" s="340">
        <v>160</v>
      </c>
      <c r="D192" s="1">
        <v>26</v>
      </c>
      <c r="E192" s="1">
        <v>3</v>
      </c>
      <c r="F192" s="1">
        <v>-189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</row>
    <row r="193" spans="1:13" x14ac:dyDescent="0.35">
      <c r="A193" s="339" t="s">
        <v>0</v>
      </c>
      <c r="B193" s="339" t="s">
        <v>0</v>
      </c>
      <c r="C193" s="340">
        <v>160</v>
      </c>
      <c r="D193" s="2">
        <v>186</v>
      </c>
      <c r="E193" s="2">
        <v>189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</row>
    <row r="194" spans="1:13" x14ac:dyDescent="0.35">
      <c r="A194" s="339" t="s">
        <v>887</v>
      </c>
      <c r="B194" s="339" t="s">
        <v>33</v>
      </c>
      <c r="C194" s="340">
        <v>835</v>
      </c>
      <c r="D194" s="1">
        <v>72</v>
      </c>
      <c r="E194" s="1">
        <v>2</v>
      </c>
      <c r="F194" s="1">
        <v>11</v>
      </c>
      <c r="G194" s="1">
        <v>25</v>
      </c>
      <c r="H194" s="1">
        <v>6</v>
      </c>
      <c r="I194" s="1">
        <v>9</v>
      </c>
      <c r="J194" s="1">
        <v>21</v>
      </c>
      <c r="K194" s="1">
        <v>19</v>
      </c>
      <c r="L194" s="1">
        <v>24</v>
      </c>
      <c r="M194" s="1">
        <v>193</v>
      </c>
    </row>
    <row r="195" spans="1:13" x14ac:dyDescent="0.35">
      <c r="A195" s="339" t="s">
        <v>0</v>
      </c>
      <c r="B195" s="339" t="s">
        <v>0</v>
      </c>
      <c r="C195" s="340">
        <v>835</v>
      </c>
      <c r="D195" s="2">
        <v>907</v>
      </c>
      <c r="E195" s="2">
        <v>909</v>
      </c>
      <c r="F195" s="2">
        <v>920</v>
      </c>
      <c r="G195" s="2">
        <v>945</v>
      </c>
      <c r="H195" s="2">
        <v>951</v>
      </c>
      <c r="I195" s="2">
        <v>960</v>
      </c>
      <c r="J195" s="2">
        <v>981</v>
      </c>
      <c r="K195" s="2">
        <v>1000</v>
      </c>
      <c r="L195" s="2">
        <v>1024</v>
      </c>
      <c r="M195" s="2">
        <v>1217</v>
      </c>
    </row>
    <row r="196" spans="1:13" x14ac:dyDescent="0.35">
      <c r="A196" s="339" t="s">
        <v>888</v>
      </c>
      <c r="B196" s="339" t="s">
        <v>31</v>
      </c>
      <c r="C196" s="340">
        <v>398</v>
      </c>
      <c r="D196" s="1">
        <v>61</v>
      </c>
      <c r="E196" s="1">
        <v>11</v>
      </c>
      <c r="F196" s="1">
        <v>33</v>
      </c>
      <c r="G196" s="1">
        <v>88</v>
      </c>
      <c r="H196" s="1">
        <v>17</v>
      </c>
      <c r="I196" s="1">
        <v>6</v>
      </c>
      <c r="J196" s="1">
        <v>42</v>
      </c>
      <c r="K196" s="1">
        <v>27</v>
      </c>
      <c r="L196" s="1">
        <v>241</v>
      </c>
      <c r="M196" s="1">
        <v>48</v>
      </c>
    </row>
    <row r="197" spans="1:13" x14ac:dyDescent="0.35">
      <c r="A197" s="339" t="s">
        <v>0</v>
      </c>
      <c r="B197" s="339" t="s">
        <v>0</v>
      </c>
      <c r="C197" s="340">
        <v>398</v>
      </c>
      <c r="D197" s="2">
        <v>459</v>
      </c>
      <c r="E197" s="2">
        <v>470</v>
      </c>
      <c r="F197" s="2">
        <v>503</v>
      </c>
      <c r="G197" s="2">
        <v>591</v>
      </c>
      <c r="H197" s="2">
        <v>608</v>
      </c>
      <c r="I197" s="2">
        <v>614</v>
      </c>
      <c r="J197" s="2">
        <v>656</v>
      </c>
      <c r="K197" s="2">
        <v>683</v>
      </c>
      <c r="L197" s="2">
        <v>924</v>
      </c>
      <c r="M197" s="2">
        <v>972</v>
      </c>
    </row>
    <row r="198" spans="1:13" x14ac:dyDescent="0.35">
      <c r="A198" s="339" t="s">
        <v>889</v>
      </c>
      <c r="B198" s="339" t="s">
        <v>33</v>
      </c>
      <c r="C198" s="340">
        <v>256</v>
      </c>
      <c r="D198" s="1">
        <v>23</v>
      </c>
      <c r="E198" s="1">
        <v>3</v>
      </c>
      <c r="F198" s="1">
        <v>5</v>
      </c>
      <c r="G198" s="1">
        <v>1</v>
      </c>
      <c r="H198" s="1">
        <v>-288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</row>
    <row r="199" spans="1:13" x14ac:dyDescent="0.35">
      <c r="A199" s="339" t="s">
        <v>0</v>
      </c>
      <c r="B199" s="339" t="s">
        <v>0</v>
      </c>
      <c r="C199" s="340">
        <v>256</v>
      </c>
      <c r="D199" s="2">
        <v>279</v>
      </c>
      <c r="E199" s="2">
        <v>282</v>
      </c>
      <c r="F199" s="2">
        <v>287</v>
      </c>
      <c r="G199" s="2">
        <v>288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</row>
    <row r="200" spans="1:13" x14ac:dyDescent="0.35">
      <c r="A200" s="339" t="s">
        <v>890</v>
      </c>
      <c r="B200" s="339" t="s">
        <v>31</v>
      </c>
      <c r="C200" s="340">
        <v>370</v>
      </c>
      <c r="D200" s="1">
        <v>43</v>
      </c>
      <c r="E200" s="1">
        <v>33</v>
      </c>
      <c r="F200" s="1">
        <v>16</v>
      </c>
      <c r="G200" s="1">
        <v>24</v>
      </c>
      <c r="H200" s="1">
        <v>13</v>
      </c>
      <c r="I200" s="1">
        <v>11</v>
      </c>
      <c r="J200" s="1">
        <v>48</v>
      </c>
      <c r="K200" s="1">
        <v>30</v>
      </c>
      <c r="L200" s="1">
        <v>-588</v>
      </c>
      <c r="M200" s="1">
        <v>0</v>
      </c>
    </row>
    <row r="201" spans="1:13" x14ac:dyDescent="0.35">
      <c r="A201" s="339" t="s">
        <v>0</v>
      </c>
      <c r="B201" s="339" t="s">
        <v>0</v>
      </c>
      <c r="C201" s="340">
        <v>370</v>
      </c>
      <c r="D201" s="2">
        <v>413</v>
      </c>
      <c r="E201" s="2">
        <v>446</v>
      </c>
      <c r="F201" s="2">
        <v>462</v>
      </c>
      <c r="G201" s="2">
        <v>486</v>
      </c>
      <c r="H201" s="2">
        <v>499</v>
      </c>
      <c r="I201" s="2">
        <v>510</v>
      </c>
      <c r="J201" s="2">
        <v>558</v>
      </c>
      <c r="K201" s="2">
        <v>588</v>
      </c>
      <c r="L201" s="2">
        <v>0</v>
      </c>
      <c r="M201" s="2">
        <v>0</v>
      </c>
    </row>
    <row r="202" spans="1:13" x14ac:dyDescent="0.35">
      <c r="A202" s="339" t="s">
        <v>2731</v>
      </c>
      <c r="B202" s="339" t="s">
        <v>33</v>
      </c>
      <c r="C202" s="340">
        <v>822</v>
      </c>
      <c r="D202" s="1">
        <v>102</v>
      </c>
      <c r="E202" s="1">
        <v>7</v>
      </c>
      <c r="F202" s="1">
        <v>11</v>
      </c>
      <c r="G202" s="1">
        <v>19</v>
      </c>
      <c r="H202" s="1">
        <v>12</v>
      </c>
      <c r="I202" s="1">
        <v>5</v>
      </c>
      <c r="J202" s="1">
        <v>48</v>
      </c>
      <c r="K202" s="1">
        <v>199</v>
      </c>
      <c r="L202" s="1">
        <v>97</v>
      </c>
      <c r="M202" s="1">
        <v>74</v>
      </c>
    </row>
    <row r="203" spans="1:13" x14ac:dyDescent="0.35">
      <c r="A203" s="339" t="s">
        <v>0</v>
      </c>
      <c r="B203" s="339" t="s">
        <v>0</v>
      </c>
      <c r="C203" s="340">
        <v>822</v>
      </c>
      <c r="D203" s="2">
        <v>924</v>
      </c>
      <c r="E203" s="2">
        <v>931</v>
      </c>
      <c r="F203" s="2">
        <v>942</v>
      </c>
      <c r="G203" s="2">
        <v>961</v>
      </c>
      <c r="H203" s="2">
        <v>973</v>
      </c>
      <c r="I203" s="2">
        <v>978</v>
      </c>
      <c r="J203" s="2">
        <v>1026</v>
      </c>
      <c r="K203" s="2">
        <v>1225</v>
      </c>
      <c r="L203" s="2">
        <v>1322</v>
      </c>
      <c r="M203" s="2">
        <v>1396</v>
      </c>
    </row>
    <row r="204" spans="1:13" x14ac:dyDescent="0.35">
      <c r="A204" s="339" t="s">
        <v>47</v>
      </c>
      <c r="B204" s="339" t="s">
        <v>0</v>
      </c>
      <c r="C204" s="341">
        <v>0</v>
      </c>
      <c r="D204" s="1">
        <f>(D176+D178+D180+D182+D184+D186+D188+D190+D192+D194+D196+D198+D200+D202)*(-1)</f>
        <v>0</v>
      </c>
      <c r="E204" s="1">
        <f t="shared" ref="E204:M204" si="4">(E176+E178+E180+E182+E184+E186+E188+E190+E192+E194+E196+E198+E200+E202)*(-1)</f>
        <v>10</v>
      </c>
      <c r="F204" s="1">
        <f t="shared" si="4"/>
        <v>14</v>
      </c>
      <c r="G204" s="1">
        <f t="shared" si="4"/>
        <v>25</v>
      </c>
      <c r="H204" s="1">
        <f t="shared" si="4"/>
        <v>18</v>
      </c>
      <c r="I204" s="1">
        <f t="shared" si="4"/>
        <v>27</v>
      </c>
      <c r="J204" s="1">
        <f t="shared" si="4"/>
        <v>112</v>
      </c>
      <c r="K204" s="1">
        <f t="shared" si="4"/>
        <v>236</v>
      </c>
      <c r="L204" s="1">
        <f t="shared" si="4"/>
        <v>174</v>
      </c>
      <c r="M204" s="1">
        <f t="shared" si="4"/>
        <v>286</v>
      </c>
    </row>
    <row r="205" spans="1:13" x14ac:dyDescent="0.35">
      <c r="A205" s="339" t="s">
        <v>0</v>
      </c>
      <c r="B205" s="339" t="s">
        <v>0</v>
      </c>
      <c r="C205" s="340">
        <v>0</v>
      </c>
      <c r="D205" s="2">
        <v>0</v>
      </c>
      <c r="E205" s="2">
        <v>10</v>
      </c>
      <c r="F205" s="2">
        <v>24</v>
      </c>
      <c r="G205" s="2">
        <v>49</v>
      </c>
      <c r="H205" s="2">
        <v>67</v>
      </c>
      <c r="I205" s="2">
        <v>94</v>
      </c>
      <c r="J205" s="2">
        <v>206</v>
      </c>
      <c r="K205" s="2">
        <v>442</v>
      </c>
      <c r="L205" s="2">
        <v>616</v>
      </c>
      <c r="M205" s="2">
        <v>902</v>
      </c>
    </row>
    <row r="206" spans="1:13" x14ac:dyDescent="0.35">
      <c r="A206" t="s">
        <v>48</v>
      </c>
      <c r="B206" t="s">
        <v>0</v>
      </c>
      <c r="C206" s="2">
        <v>8551</v>
      </c>
      <c r="D206" s="2">
        <v>8551</v>
      </c>
      <c r="E206" s="2">
        <v>8551</v>
      </c>
      <c r="F206" s="2">
        <v>8551</v>
      </c>
      <c r="G206" s="2">
        <v>8551</v>
      </c>
      <c r="H206" s="2">
        <v>8551</v>
      </c>
      <c r="I206" s="2">
        <v>8551</v>
      </c>
      <c r="J206" s="2">
        <v>8551</v>
      </c>
      <c r="K206" s="2">
        <v>8551</v>
      </c>
      <c r="L206" s="2">
        <v>8551</v>
      </c>
      <c r="M206" s="2">
        <v>8551</v>
      </c>
    </row>
    <row r="210" spans="1:8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</row>
    <row r="211" spans="1:8" x14ac:dyDescent="0.35">
      <c r="A211" t="s">
        <v>0</v>
      </c>
      <c r="B211" t="s">
        <v>0</v>
      </c>
      <c r="C211" t="s">
        <v>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</row>
    <row r="212" spans="1:8" x14ac:dyDescent="0.35">
      <c r="A212" t="s">
        <v>0</v>
      </c>
      <c r="B212" t="s">
        <v>0</v>
      </c>
      <c r="C212" t="s">
        <v>0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</row>
    <row r="213" spans="1:8" x14ac:dyDescent="0.35">
      <c r="A213" t="s">
        <v>0</v>
      </c>
      <c r="B213" t="s">
        <v>0</v>
      </c>
      <c r="C213" t="s">
        <v>0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</row>
    <row r="214" spans="1:8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</row>
    <row r="215" spans="1:8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</row>
    <row r="216" spans="1:8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</row>
    <row r="217" spans="1:8" x14ac:dyDescent="0.35">
      <c r="A217" s="339" t="s">
        <v>95</v>
      </c>
      <c r="B217" s="339" t="s">
        <v>2</v>
      </c>
      <c r="C217" s="339" t="s">
        <v>3</v>
      </c>
      <c r="D217" t="s">
        <v>4</v>
      </c>
      <c r="E217" t="s">
        <v>5</v>
      </c>
      <c r="F217" t="s">
        <v>6</v>
      </c>
      <c r="G217" t="s">
        <v>7</v>
      </c>
      <c r="H217" t="s">
        <v>8</v>
      </c>
    </row>
    <row r="218" spans="1:8" x14ac:dyDescent="0.35">
      <c r="A218" s="339" t="s">
        <v>0</v>
      </c>
      <c r="B218" s="339" t="s">
        <v>0</v>
      </c>
      <c r="C218" s="339" t="s">
        <v>17</v>
      </c>
      <c r="D218" t="s">
        <v>891</v>
      </c>
      <c r="E218" t="s">
        <v>892</v>
      </c>
      <c r="F218" t="s">
        <v>893</v>
      </c>
      <c r="G218" t="s">
        <v>894</v>
      </c>
      <c r="H218" t="s">
        <v>895</v>
      </c>
    </row>
    <row r="219" spans="1:8" x14ac:dyDescent="0.35">
      <c r="A219" s="339" t="s">
        <v>2707</v>
      </c>
      <c r="B219" s="339" t="s">
        <v>33</v>
      </c>
      <c r="C219" s="340">
        <v>1399</v>
      </c>
      <c r="D219" s="1">
        <v>98</v>
      </c>
      <c r="E219" s="1">
        <v>194</v>
      </c>
      <c r="F219" s="1">
        <v>3</v>
      </c>
      <c r="G219" s="1">
        <v>184</v>
      </c>
      <c r="H219" s="1">
        <v>73</v>
      </c>
    </row>
    <row r="220" spans="1:8" x14ac:dyDescent="0.35">
      <c r="A220" s="339" t="s">
        <v>0</v>
      </c>
      <c r="B220" s="339" t="s">
        <v>0</v>
      </c>
      <c r="C220" s="340">
        <v>1399</v>
      </c>
      <c r="D220" s="2">
        <v>1497</v>
      </c>
      <c r="E220" s="2">
        <v>1691</v>
      </c>
      <c r="F220" s="2">
        <v>1694</v>
      </c>
      <c r="G220" s="2">
        <v>1878</v>
      </c>
      <c r="H220" s="2">
        <v>1951</v>
      </c>
    </row>
    <row r="221" spans="1:8" x14ac:dyDescent="0.35">
      <c r="A221" s="339" t="s">
        <v>896</v>
      </c>
      <c r="B221" s="339" t="s">
        <v>33</v>
      </c>
      <c r="C221" s="340">
        <v>1137</v>
      </c>
      <c r="D221" s="1">
        <v>250</v>
      </c>
      <c r="E221" s="1">
        <v>52</v>
      </c>
      <c r="F221" s="1">
        <v>1</v>
      </c>
      <c r="G221" s="1">
        <v>60</v>
      </c>
      <c r="H221" s="1">
        <v>189</v>
      </c>
    </row>
    <row r="222" spans="1:8" x14ac:dyDescent="0.35">
      <c r="A222" s="339" t="s">
        <v>0</v>
      </c>
      <c r="B222" s="339" t="s">
        <v>0</v>
      </c>
      <c r="C222" s="340">
        <v>1137</v>
      </c>
      <c r="D222" s="2">
        <v>1387</v>
      </c>
      <c r="E222" s="2">
        <v>1439</v>
      </c>
      <c r="F222" s="2">
        <v>1440</v>
      </c>
      <c r="G222" s="2">
        <v>1500</v>
      </c>
      <c r="H222" s="2">
        <v>1689</v>
      </c>
    </row>
    <row r="223" spans="1:8" x14ac:dyDescent="0.35">
      <c r="A223" s="339" t="s">
        <v>897</v>
      </c>
      <c r="B223" s="339" t="s">
        <v>33</v>
      </c>
      <c r="C223" s="340">
        <v>1387</v>
      </c>
      <c r="D223" s="1">
        <v>215</v>
      </c>
      <c r="E223" s="1">
        <v>69</v>
      </c>
      <c r="F223" s="1">
        <v>5</v>
      </c>
      <c r="G223" s="1">
        <v>55</v>
      </c>
      <c r="H223" s="1">
        <v>270</v>
      </c>
    </row>
    <row r="224" spans="1:8" x14ac:dyDescent="0.35">
      <c r="A224" s="339" t="s">
        <v>0</v>
      </c>
      <c r="B224" s="339" t="s">
        <v>0</v>
      </c>
      <c r="C224" s="340">
        <v>1387</v>
      </c>
      <c r="D224" s="2">
        <v>1602</v>
      </c>
      <c r="E224" s="2">
        <v>1671</v>
      </c>
      <c r="F224" s="2">
        <v>1676</v>
      </c>
      <c r="G224" s="2">
        <v>1731</v>
      </c>
      <c r="H224" s="2">
        <v>2001</v>
      </c>
    </row>
    <row r="225" spans="1:8" x14ac:dyDescent="0.35">
      <c r="A225" s="339" t="s">
        <v>898</v>
      </c>
      <c r="B225" s="339" t="s">
        <v>33</v>
      </c>
      <c r="C225" s="340">
        <v>905</v>
      </c>
      <c r="D225" s="1">
        <v>31</v>
      </c>
      <c r="E225" s="1">
        <v>32</v>
      </c>
      <c r="F225" s="1">
        <v>3</v>
      </c>
      <c r="G225" s="1">
        <v>40</v>
      </c>
      <c r="H225" s="1">
        <v>-1011</v>
      </c>
    </row>
    <row r="226" spans="1:8" x14ac:dyDescent="0.35">
      <c r="A226" s="339" t="s">
        <v>0</v>
      </c>
      <c r="B226" s="339" t="s">
        <v>0</v>
      </c>
      <c r="C226" s="340">
        <v>905</v>
      </c>
      <c r="D226" s="2">
        <v>936</v>
      </c>
      <c r="E226" s="2">
        <v>968</v>
      </c>
      <c r="F226" s="2">
        <v>971</v>
      </c>
      <c r="G226" s="2">
        <v>1011</v>
      </c>
      <c r="H226" s="2">
        <v>0</v>
      </c>
    </row>
    <row r="227" spans="1:8" x14ac:dyDescent="0.35">
      <c r="A227" s="339" t="s">
        <v>2724</v>
      </c>
      <c r="B227" s="339" t="s">
        <v>31</v>
      </c>
      <c r="C227" s="340">
        <v>1716</v>
      </c>
      <c r="D227" s="1">
        <v>236</v>
      </c>
      <c r="E227" s="1">
        <v>116</v>
      </c>
      <c r="F227" s="1">
        <v>-26</v>
      </c>
      <c r="G227" s="1">
        <v>0</v>
      </c>
      <c r="H227" s="1">
        <v>0</v>
      </c>
    </row>
    <row r="228" spans="1:8" x14ac:dyDescent="0.35">
      <c r="A228" s="339" t="s">
        <v>0</v>
      </c>
      <c r="B228" s="339" t="s">
        <v>0</v>
      </c>
      <c r="C228" s="340">
        <v>1716</v>
      </c>
      <c r="D228" s="2">
        <v>1952</v>
      </c>
      <c r="E228" s="2">
        <v>2068</v>
      </c>
      <c r="F228" s="2">
        <v>2042</v>
      </c>
      <c r="G228" s="2">
        <v>2042</v>
      </c>
      <c r="H228" s="2">
        <v>2042</v>
      </c>
    </row>
    <row r="229" spans="1:8" x14ac:dyDescent="0.35">
      <c r="A229" s="339" t="s">
        <v>2695</v>
      </c>
      <c r="B229" s="339" t="s">
        <v>31</v>
      </c>
      <c r="C229" s="340">
        <v>107</v>
      </c>
      <c r="D229" s="1">
        <v>17</v>
      </c>
      <c r="E229" s="1">
        <v>-124</v>
      </c>
      <c r="F229" s="1">
        <v>0</v>
      </c>
      <c r="G229" s="1">
        <v>0</v>
      </c>
      <c r="H229" s="1">
        <v>0</v>
      </c>
    </row>
    <row r="230" spans="1:8" x14ac:dyDescent="0.35">
      <c r="A230" s="339" t="s">
        <v>0</v>
      </c>
      <c r="B230" s="339" t="s">
        <v>0</v>
      </c>
      <c r="C230" s="340">
        <v>107</v>
      </c>
      <c r="D230" s="2">
        <v>124</v>
      </c>
      <c r="E230" s="2">
        <v>0</v>
      </c>
      <c r="F230" s="2">
        <v>0</v>
      </c>
      <c r="G230" s="2">
        <v>0</v>
      </c>
      <c r="H230" s="2">
        <v>0</v>
      </c>
    </row>
    <row r="231" spans="1:8" x14ac:dyDescent="0.35">
      <c r="A231" s="339" t="s">
        <v>899</v>
      </c>
      <c r="B231" s="339" t="s">
        <v>33</v>
      </c>
      <c r="C231" s="340">
        <v>1076</v>
      </c>
      <c r="D231" s="1">
        <v>82</v>
      </c>
      <c r="E231" s="1">
        <v>152</v>
      </c>
      <c r="F231" s="1">
        <v>13</v>
      </c>
      <c r="G231" s="1">
        <v>295</v>
      </c>
      <c r="H231" s="1">
        <v>373</v>
      </c>
    </row>
    <row r="232" spans="1:8" x14ac:dyDescent="0.35">
      <c r="A232" s="339" t="s">
        <v>0</v>
      </c>
      <c r="B232" s="339" t="s">
        <v>0</v>
      </c>
      <c r="C232" s="340">
        <v>1076</v>
      </c>
      <c r="D232" s="2">
        <v>1158</v>
      </c>
      <c r="E232" s="2">
        <v>1310</v>
      </c>
      <c r="F232" s="2">
        <v>1323</v>
      </c>
      <c r="G232" s="2">
        <v>1618</v>
      </c>
      <c r="H232" s="2">
        <v>1991</v>
      </c>
    </row>
    <row r="233" spans="1:8" x14ac:dyDescent="0.35">
      <c r="A233" s="339" t="s">
        <v>2708</v>
      </c>
      <c r="B233" s="339" t="s">
        <v>33</v>
      </c>
      <c r="C233" s="340">
        <v>272</v>
      </c>
      <c r="D233" s="1">
        <v>15</v>
      </c>
      <c r="E233" s="1">
        <v>-287</v>
      </c>
      <c r="F233" s="1">
        <v>0</v>
      </c>
      <c r="G233" s="1">
        <v>0</v>
      </c>
      <c r="H233" s="1">
        <v>0</v>
      </c>
    </row>
    <row r="234" spans="1:8" x14ac:dyDescent="0.35">
      <c r="A234" s="339" t="s">
        <v>0</v>
      </c>
      <c r="B234" s="339" t="s">
        <v>0</v>
      </c>
      <c r="C234" s="340">
        <v>272</v>
      </c>
      <c r="D234" s="2">
        <v>287</v>
      </c>
      <c r="E234" s="2">
        <v>0</v>
      </c>
      <c r="F234" s="2">
        <v>0</v>
      </c>
      <c r="G234" s="2">
        <v>0</v>
      </c>
      <c r="H234" s="2">
        <v>0</v>
      </c>
    </row>
    <row r="235" spans="1:8" x14ac:dyDescent="0.35">
      <c r="A235" s="339" t="s">
        <v>2725</v>
      </c>
      <c r="B235" s="339" t="s">
        <v>33</v>
      </c>
      <c r="C235" s="340">
        <v>3185</v>
      </c>
      <c r="D235" s="1">
        <v>-1143</v>
      </c>
      <c r="E235" s="1">
        <v>0</v>
      </c>
      <c r="F235" s="1">
        <v>0</v>
      </c>
      <c r="G235" s="1">
        <v>0</v>
      </c>
      <c r="H235" s="1">
        <v>0</v>
      </c>
    </row>
    <row r="236" spans="1:8" x14ac:dyDescent="0.35">
      <c r="A236" s="339" t="s">
        <v>0</v>
      </c>
      <c r="B236" s="339" t="s">
        <v>0</v>
      </c>
      <c r="C236" s="340">
        <v>3185</v>
      </c>
      <c r="D236" s="2">
        <v>2042</v>
      </c>
      <c r="E236" s="2">
        <v>2042</v>
      </c>
      <c r="F236" s="2">
        <v>2042</v>
      </c>
      <c r="G236" s="2">
        <v>2042</v>
      </c>
      <c r="H236" s="2">
        <v>2042</v>
      </c>
    </row>
    <row r="237" spans="1:8" x14ac:dyDescent="0.35">
      <c r="A237" s="339" t="s">
        <v>900</v>
      </c>
      <c r="B237" s="339" t="s">
        <v>33</v>
      </c>
      <c r="C237" s="340">
        <v>747</v>
      </c>
      <c r="D237" s="1">
        <v>141</v>
      </c>
      <c r="E237" s="1">
        <v>57</v>
      </c>
      <c r="F237" s="1">
        <v>1</v>
      </c>
      <c r="G237" s="1">
        <v>-946</v>
      </c>
      <c r="H237" s="1">
        <v>0</v>
      </c>
    </row>
    <row r="238" spans="1:8" x14ac:dyDescent="0.35">
      <c r="A238" s="339" t="s">
        <v>0</v>
      </c>
      <c r="B238" s="339" t="s">
        <v>0</v>
      </c>
      <c r="C238" s="340">
        <v>747</v>
      </c>
      <c r="D238" s="2">
        <v>888</v>
      </c>
      <c r="E238" s="2">
        <v>945</v>
      </c>
      <c r="F238" s="2">
        <v>946</v>
      </c>
      <c r="G238" s="2">
        <v>0</v>
      </c>
      <c r="H238" s="2">
        <v>0</v>
      </c>
    </row>
    <row r="239" spans="1:8" x14ac:dyDescent="0.35">
      <c r="A239" s="339" t="s">
        <v>2717</v>
      </c>
      <c r="B239" s="339" t="s">
        <v>31</v>
      </c>
      <c r="C239" s="340">
        <v>320</v>
      </c>
      <c r="D239" s="1">
        <v>58</v>
      </c>
      <c r="E239" s="1">
        <v>-378</v>
      </c>
      <c r="F239" s="1">
        <v>0</v>
      </c>
      <c r="G239" s="1">
        <v>0</v>
      </c>
      <c r="H239" s="1">
        <v>0</v>
      </c>
    </row>
    <row r="240" spans="1:8" x14ac:dyDescent="0.35">
      <c r="A240" s="339" t="s">
        <v>0</v>
      </c>
      <c r="B240" s="339" t="s">
        <v>0</v>
      </c>
      <c r="C240" s="340">
        <v>320</v>
      </c>
      <c r="D240" s="2">
        <v>378</v>
      </c>
      <c r="E240" s="2">
        <v>0</v>
      </c>
      <c r="F240" s="2">
        <v>0</v>
      </c>
      <c r="G240" s="2">
        <v>0</v>
      </c>
      <c r="H240" s="2">
        <v>0</v>
      </c>
    </row>
    <row r="241" spans="1:12" x14ac:dyDescent="0.35">
      <c r="A241" s="339" t="s">
        <v>47</v>
      </c>
      <c r="B241" s="339" t="s">
        <v>0</v>
      </c>
      <c r="C241" s="341">
        <v>0</v>
      </c>
      <c r="D241" s="1">
        <f>(D219+D221+D223+D225+D227+D229+D231+D233+D235+D237+D239)*(-1)</f>
        <v>0</v>
      </c>
      <c r="E241" s="1">
        <f t="shared" ref="E241:H241" si="5">(E219+E221+E223+E225+E227+E229+E231+E233+E235+E237+E239)*(-1)</f>
        <v>117</v>
      </c>
      <c r="F241" s="1">
        <f t="shared" si="5"/>
        <v>0</v>
      </c>
      <c r="G241" s="1">
        <f t="shared" si="5"/>
        <v>312</v>
      </c>
      <c r="H241" s="1">
        <f t="shared" si="5"/>
        <v>106</v>
      </c>
    </row>
    <row r="242" spans="1:12" x14ac:dyDescent="0.35">
      <c r="A242" s="339" t="s">
        <v>0</v>
      </c>
      <c r="B242" s="339" t="s">
        <v>0</v>
      </c>
      <c r="C242" s="340">
        <v>0</v>
      </c>
      <c r="D242" s="2">
        <v>0</v>
      </c>
      <c r="E242" s="2">
        <v>117</v>
      </c>
      <c r="F242" s="2">
        <v>117</v>
      </c>
      <c r="G242" s="2">
        <v>429</v>
      </c>
      <c r="H242" s="2">
        <v>535</v>
      </c>
    </row>
    <row r="243" spans="1:12" x14ac:dyDescent="0.35">
      <c r="A243" t="s">
        <v>48</v>
      </c>
      <c r="B243" t="s">
        <v>0</v>
      </c>
      <c r="C243" s="2">
        <v>12251</v>
      </c>
      <c r="D243" s="2">
        <v>12251</v>
      </c>
      <c r="E243" s="2">
        <v>12251</v>
      </c>
      <c r="F243" s="2">
        <v>12251</v>
      </c>
      <c r="G243" s="2">
        <v>12251</v>
      </c>
      <c r="H243" s="2">
        <v>12251</v>
      </c>
    </row>
    <row r="247" spans="1:12" x14ac:dyDescent="0.35">
      <c r="A247" t="s">
        <v>0</v>
      </c>
      <c r="B247" t="s">
        <v>0</v>
      </c>
      <c r="C247" t="s">
        <v>0</v>
      </c>
      <c r="D247" t="s">
        <v>0</v>
      </c>
      <c r="E247" t="s">
        <v>0</v>
      </c>
      <c r="F247" t="s">
        <v>0</v>
      </c>
      <c r="G247" t="s">
        <v>0</v>
      </c>
      <c r="H247" t="s">
        <v>0</v>
      </c>
      <c r="I247" t="s">
        <v>0</v>
      </c>
      <c r="J247" t="s">
        <v>0</v>
      </c>
      <c r="K247" t="s">
        <v>0</v>
      </c>
      <c r="L247" t="s">
        <v>0</v>
      </c>
    </row>
    <row r="248" spans="1:12" x14ac:dyDescent="0.35">
      <c r="A248" t="s">
        <v>0</v>
      </c>
      <c r="B248" t="s">
        <v>0</v>
      </c>
      <c r="C248" t="s">
        <v>0</v>
      </c>
      <c r="D248" t="s">
        <v>0</v>
      </c>
      <c r="E248" t="s">
        <v>0</v>
      </c>
      <c r="F248" t="s">
        <v>0</v>
      </c>
      <c r="G248" t="s">
        <v>0</v>
      </c>
      <c r="H248" t="s">
        <v>0</v>
      </c>
      <c r="I248" t="s">
        <v>0</v>
      </c>
      <c r="J248" t="s">
        <v>0</v>
      </c>
      <c r="K248" t="s">
        <v>0</v>
      </c>
      <c r="L248" t="s">
        <v>0</v>
      </c>
    </row>
    <row r="249" spans="1:12" x14ac:dyDescent="0.35">
      <c r="A249" t="s">
        <v>0</v>
      </c>
      <c r="B249" t="s">
        <v>0</v>
      </c>
      <c r="C249" t="s">
        <v>0</v>
      </c>
      <c r="D249" t="s">
        <v>0</v>
      </c>
      <c r="E249" t="s">
        <v>0</v>
      </c>
      <c r="F249" t="s">
        <v>0</v>
      </c>
      <c r="G249" t="s">
        <v>0</v>
      </c>
      <c r="H249" t="s">
        <v>0</v>
      </c>
      <c r="I249" t="s">
        <v>0</v>
      </c>
      <c r="J249" t="s">
        <v>0</v>
      </c>
      <c r="K249" t="s">
        <v>0</v>
      </c>
      <c r="L249" t="s">
        <v>0</v>
      </c>
    </row>
    <row r="250" spans="1:12" x14ac:dyDescent="0.35">
      <c r="A250" t="s">
        <v>0</v>
      </c>
      <c r="B250" t="s">
        <v>0</v>
      </c>
      <c r="C250" t="s">
        <v>0</v>
      </c>
      <c r="D250" t="s">
        <v>0</v>
      </c>
      <c r="E250" t="s">
        <v>0</v>
      </c>
      <c r="F250" t="s">
        <v>0</v>
      </c>
      <c r="G250" t="s">
        <v>0</v>
      </c>
      <c r="H250" t="s">
        <v>0</v>
      </c>
      <c r="I250" t="s">
        <v>0</v>
      </c>
      <c r="J250" t="s">
        <v>0</v>
      </c>
      <c r="K250" t="s">
        <v>0</v>
      </c>
      <c r="L250" t="s">
        <v>0</v>
      </c>
    </row>
    <row r="251" spans="1:12" x14ac:dyDescent="0.35">
      <c r="A251" t="s">
        <v>0</v>
      </c>
      <c r="B251" t="s">
        <v>0</v>
      </c>
      <c r="C251" t="s">
        <v>0</v>
      </c>
      <c r="D251" t="s">
        <v>0</v>
      </c>
      <c r="E251" t="s">
        <v>0</v>
      </c>
      <c r="F251" t="s">
        <v>0</v>
      </c>
      <c r="G251" t="s">
        <v>0</v>
      </c>
      <c r="H251" t="s">
        <v>0</v>
      </c>
      <c r="I251" t="s">
        <v>0</v>
      </c>
      <c r="J251" t="s">
        <v>0</v>
      </c>
      <c r="K251" t="s">
        <v>0</v>
      </c>
      <c r="L251" t="s">
        <v>0</v>
      </c>
    </row>
    <row r="252" spans="1:12" x14ac:dyDescent="0.35">
      <c r="A252" t="s">
        <v>0</v>
      </c>
      <c r="B252" t="s">
        <v>0</v>
      </c>
      <c r="C252" t="s">
        <v>0</v>
      </c>
      <c r="D252" t="s">
        <v>0</v>
      </c>
      <c r="E252" t="s">
        <v>0</v>
      </c>
      <c r="F252" t="s">
        <v>0</v>
      </c>
      <c r="G252" t="s">
        <v>0</v>
      </c>
      <c r="H252" t="s">
        <v>0</v>
      </c>
      <c r="I252" t="s">
        <v>0</v>
      </c>
      <c r="J252" t="s">
        <v>0</v>
      </c>
      <c r="K252" t="s">
        <v>0</v>
      </c>
      <c r="L252" t="s">
        <v>0</v>
      </c>
    </row>
    <row r="253" spans="1:12" x14ac:dyDescent="0.35">
      <c r="A253" t="s">
        <v>0</v>
      </c>
      <c r="B253" t="s">
        <v>0</v>
      </c>
      <c r="C253" t="s">
        <v>0</v>
      </c>
      <c r="D253" t="s">
        <v>0</v>
      </c>
      <c r="E253" t="s">
        <v>0</v>
      </c>
      <c r="F253" t="s">
        <v>0</v>
      </c>
      <c r="G253" t="s">
        <v>0</v>
      </c>
      <c r="H253" t="s">
        <v>0</v>
      </c>
      <c r="I253" t="s">
        <v>0</v>
      </c>
      <c r="J253" t="s">
        <v>0</v>
      </c>
      <c r="K253" t="s">
        <v>0</v>
      </c>
      <c r="L253" t="s">
        <v>0</v>
      </c>
    </row>
    <row r="254" spans="1:12" x14ac:dyDescent="0.35">
      <c r="A254" s="339" t="s">
        <v>79</v>
      </c>
      <c r="B254" s="339" t="s">
        <v>2</v>
      </c>
      <c r="C254" s="339" t="s">
        <v>3</v>
      </c>
      <c r="D254" t="s">
        <v>4</v>
      </c>
      <c r="E254" t="s">
        <v>5</v>
      </c>
      <c r="F254" t="s">
        <v>6</v>
      </c>
      <c r="G254" t="s">
        <v>7</v>
      </c>
      <c r="H254" t="s">
        <v>8</v>
      </c>
      <c r="I254" t="s">
        <v>9</v>
      </c>
      <c r="J254" t="s">
        <v>10</v>
      </c>
      <c r="K254" t="s">
        <v>11</v>
      </c>
      <c r="L254" t="s">
        <v>12</v>
      </c>
    </row>
    <row r="255" spans="1:12" x14ac:dyDescent="0.35">
      <c r="A255" s="339" t="s">
        <v>0</v>
      </c>
      <c r="B255" s="339" t="s">
        <v>0</v>
      </c>
      <c r="C255" s="339" t="s">
        <v>17</v>
      </c>
      <c r="D255" t="s">
        <v>901</v>
      </c>
      <c r="E255" t="s">
        <v>902</v>
      </c>
      <c r="F255" t="s">
        <v>903</v>
      </c>
      <c r="G255" t="s">
        <v>904</v>
      </c>
      <c r="H255" t="s">
        <v>905</v>
      </c>
      <c r="I255" t="s">
        <v>906</v>
      </c>
      <c r="J255" t="s">
        <v>907</v>
      </c>
      <c r="K255" t="s">
        <v>908</v>
      </c>
      <c r="L255" t="s">
        <v>909</v>
      </c>
    </row>
    <row r="256" spans="1:12" x14ac:dyDescent="0.35">
      <c r="A256" s="339" t="s">
        <v>910</v>
      </c>
      <c r="B256" s="339" t="s">
        <v>31</v>
      </c>
      <c r="C256" s="340">
        <v>881</v>
      </c>
      <c r="D256" s="1">
        <v>31</v>
      </c>
      <c r="E256" s="1">
        <v>3</v>
      </c>
      <c r="F256" s="1">
        <v>128</v>
      </c>
      <c r="G256" s="1">
        <v>3</v>
      </c>
      <c r="H256" s="1">
        <v>90</v>
      </c>
      <c r="I256" s="1">
        <v>48</v>
      </c>
      <c r="J256" s="1">
        <v>7</v>
      </c>
      <c r="K256" s="1">
        <v>64</v>
      </c>
      <c r="L256" s="1">
        <v>4</v>
      </c>
    </row>
    <row r="257" spans="1:12" x14ac:dyDescent="0.35">
      <c r="A257" s="339" t="s">
        <v>0</v>
      </c>
      <c r="B257" s="339" t="s">
        <v>0</v>
      </c>
      <c r="C257" s="340">
        <v>881</v>
      </c>
      <c r="D257" s="2">
        <v>912</v>
      </c>
      <c r="E257" s="2">
        <v>915</v>
      </c>
      <c r="F257" s="2">
        <v>1043</v>
      </c>
      <c r="G257" s="2">
        <v>1046</v>
      </c>
      <c r="H257" s="2">
        <v>1136</v>
      </c>
      <c r="I257" s="2">
        <v>1184</v>
      </c>
      <c r="J257" s="2">
        <v>1191</v>
      </c>
      <c r="K257" s="2">
        <v>1255</v>
      </c>
      <c r="L257" s="2">
        <v>1259</v>
      </c>
    </row>
    <row r="258" spans="1:12" x14ac:dyDescent="0.35">
      <c r="A258" s="339" t="s">
        <v>911</v>
      </c>
      <c r="B258" s="339" t="s">
        <v>33</v>
      </c>
      <c r="C258" s="340">
        <v>1745</v>
      </c>
      <c r="D258" s="1">
        <v>0</v>
      </c>
      <c r="E258" s="1">
        <v>0</v>
      </c>
      <c r="F258" s="1">
        <v>0</v>
      </c>
      <c r="G258" s="1">
        <v>-105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35">
      <c r="A259" s="339" t="s">
        <v>0</v>
      </c>
      <c r="B259" s="339" t="s">
        <v>0</v>
      </c>
      <c r="C259" s="340">
        <v>1745</v>
      </c>
      <c r="D259" s="2">
        <v>1745</v>
      </c>
      <c r="E259" s="2">
        <v>1745</v>
      </c>
      <c r="F259" s="2">
        <v>1745</v>
      </c>
      <c r="G259" s="2">
        <v>1640</v>
      </c>
      <c r="H259" s="2">
        <v>1640</v>
      </c>
      <c r="I259" s="2">
        <v>1640</v>
      </c>
      <c r="J259" s="2">
        <v>1640</v>
      </c>
      <c r="K259" s="2">
        <v>1640</v>
      </c>
      <c r="L259" s="2">
        <v>1640</v>
      </c>
    </row>
    <row r="260" spans="1:12" x14ac:dyDescent="0.35">
      <c r="A260" s="339" t="s">
        <v>2718</v>
      </c>
      <c r="B260" s="339" t="s">
        <v>33</v>
      </c>
      <c r="C260" s="340">
        <v>848</v>
      </c>
      <c r="D260" s="1">
        <v>27</v>
      </c>
      <c r="E260" s="1">
        <v>5</v>
      </c>
      <c r="F260" s="1">
        <v>4</v>
      </c>
      <c r="G260" s="1">
        <v>13</v>
      </c>
      <c r="H260" s="1">
        <v>65</v>
      </c>
      <c r="I260" s="1">
        <v>-962</v>
      </c>
      <c r="J260" s="1">
        <v>0</v>
      </c>
      <c r="K260" s="1">
        <v>0</v>
      </c>
      <c r="L260" s="1">
        <v>0</v>
      </c>
    </row>
    <row r="261" spans="1:12" x14ac:dyDescent="0.35">
      <c r="A261" s="339" t="s">
        <v>0</v>
      </c>
      <c r="B261" s="339" t="s">
        <v>0</v>
      </c>
      <c r="C261" s="340">
        <v>848</v>
      </c>
      <c r="D261" s="2">
        <v>875</v>
      </c>
      <c r="E261" s="2">
        <v>880</v>
      </c>
      <c r="F261" s="2">
        <v>884</v>
      </c>
      <c r="G261" s="2">
        <v>897</v>
      </c>
      <c r="H261" s="2">
        <v>962</v>
      </c>
      <c r="I261" s="2">
        <v>0</v>
      </c>
      <c r="J261" s="2">
        <v>0</v>
      </c>
      <c r="K261" s="2">
        <v>0</v>
      </c>
      <c r="L261" s="2">
        <v>0</v>
      </c>
    </row>
    <row r="262" spans="1:12" x14ac:dyDescent="0.35">
      <c r="A262" s="339" t="s">
        <v>912</v>
      </c>
      <c r="B262" s="339" t="s">
        <v>33</v>
      </c>
      <c r="C262" s="340">
        <v>1642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35">
      <c r="A263" s="339" t="s">
        <v>0</v>
      </c>
      <c r="B263" s="339" t="s">
        <v>0</v>
      </c>
      <c r="C263" s="340">
        <v>1642</v>
      </c>
      <c r="D263" s="2">
        <v>1642</v>
      </c>
      <c r="E263" s="2">
        <v>1642</v>
      </c>
      <c r="F263" s="2">
        <v>1642</v>
      </c>
      <c r="G263" s="2">
        <v>1642</v>
      </c>
      <c r="H263" s="2">
        <v>1642</v>
      </c>
      <c r="I263" s="2">
        <v>1642</v>
      </c>
      <c r="J263" s="2">
        <v>1642</v>
      </c>
      <c r="K263" s="2">
        <v>1642</v>
      </c>
      <c r="L263" s="2">
        <v>1642</v>
      </c>
    </row>
    <row r="264" spans="1:12" x14ac:dyDescent="0.35">
      <c r="A264" s="339" t="s">
        <v>913</v>
      </c>
      <c r="B264" s="339" t="s">
        <v>31</v>
      </c>
      <c r="C264" s="340">
        <v>842</v>
      </c>
      <c r="D264" s="1">
        <v>36</v>
      </c>
      <c r="E264" s="1">
        <v>5</v>
      </c>
      <c r="F264" s="1">
        <v>114</v>
      </c>
      <c r="G264" s="1">
        <v>3</v>
      </c>
      <c r="H264" s="1">
        <v>57</v>
      </c>
      <c r="I264" s="1">
        <v>81</v>
      </c>
      <c r="J264" s="1">
        <v>12</v>
      </c>
      <c r="K264" s="1">
        <v>95</v>
      </c>
      <c r="L264" s="1">
        <v>2</v>
      </c>
    </row>
    <row r="265" spans="1:12" x14ac:dyDescent="0.35">
      <c r="A265" s="339" t="s">
        <v>0</v>
      </c>
      <c r="B265" s="339" t="s">
        <v>0</v>
      </c>
      <c r="C265" s="340">
        <v>842</v>
      </c>
      <c r="D265" s="2">
        <v>878</v>
      </c>
      <c r="E265" s="2">
        <v>883</v>
      </c>
      <c r="F265" s="2">
        <v>997</v>
      </c>
      <c r="G265" s="2">
        <v>1000</v>
      </c>
      <c r="H265" s="2">
        <v>1057</v>
      </c>
      <c r="I265" s="2">
        <v>1138</v>
      </c>
      <c r="J265" s="2">
        <v>1150</v>
      </c>
      <c r="K265" s="2">
        <v>1245</v>
      </c>
      <c r="L265" s="2">
        <v>1247</v>
      </c>
    </row>
    <row r="266" spans="1:12" x14ac:dyDescent="0.35">
      <c r="A266" s="339" t="s">
        <v>2726</v>
      </c>
      <c r="B266" s="339" t="s">
        <v>33</v>
      </c>
      <c r="C266" s="340">
        <v>883</v>
      </c>
      <c r="D266" s="1">
        <v>26</v>
      </c>
      <c r="E266" s="1">
        <v>4</v>
      </c>
      <c r="F266" s="1">
        <v>16</v>
      </c>
      <c r="G266" s="1">
        <v>14</v>
      </c>
      <c r="H266" s="1">
        <v>59</v>
      </c>
      <c r="I266" s="1">
        <v>323</v>
      </c>
      <c r="J266" s="1">
        <v>37</v>
      </c>
      <c r="K266" s="1">
        <v>315</v>
      </c>
      <c r="L266" s="1">
        <v>-37</v>
      </c>
    </row>
    <row r="267" spans="1:12" x14ac:dyDescent="0.35">
      <c r="A267" s="339" t="s">
        <v>0</v>
      </c>
      <c r="B267" s="339" t="s">
        <v>0</v>
      </c>
      <c r="C267" s="340">
        <v>883</v>
      </c>
      <c r="D267" s="2">
        <v>909</v>
      </c>
      <c r="E267" s="2">
        <v>913</v>
      </c>
      <c r="F267" s="2">
        <v>929</v>
      </c>
      <c r="G267" s="2">
        <v>943</v>
      </c>
      <c r="H267" s="2">
        <v>1002</v>
      </c>
      <c r="I267" s="2">
        <v>1325</v>
      </c>
      <c r="J267" s="2">
        <v>1362</v>
      </c>
      <c r="K267" s="2">
        <v>1677</v>
      </c>
      <c r="L267" s="2">
        <v>1640</v>
      </c>
    </row>
    <row r="268" spans="1:12" x14ac:dyDescent="0.35">
      <c r="A268" s="339" t="s">
        <v>2709</v>
      </c>
      <c r="B268" s="339" t="s">
        <v>33</v>
      </c>
      <c r="C268" s="340">
        <v>1177</v>
      </c>
      <c r="D268" s="1">
        <v>38</v>
      </c>
      <c r="E268" s="1">
        <v>20</v>
      </c>
      <c r="F268" s="1">
        <v>11</v>
      </c>
      <c r="G268" s="1">
        <v>4</v>
      </c>
      <c r="H268" s="1">
        <v>41</v>
      </c>
      <c r="I268" s="1">
        <v>56</v>
      </c>
      <c r="J268" s="1">
        <v>16</v>
      </c>
      <c r="K268" s="1">
        <v>174</v>
      </c>
      <c r="L268" s="1">
        <v>7</v>
      </c>
    </row>
    <row r="269" spans="1:12" x14ac:dyDescent="0.35">
      <c r="A269" s="339" t="s">
        <v>0</v>
      </c>
      <c r="B269" s="339" t="s">
        <v>0</v>
      </c>
      <c r="C269" s="340">
        <v>1177</v>
      </c>
      <c r="D269" s="2">
        <v>1215</v>
      </c>
      <c r="E269" s="2">
        <v>1235</v>
      </c>
      <c r="F269" s="2">
        <v>1246</v>
      </c>
      <c r="G269" s="2">
        <v>1250</v>
      </c>
      <c r="H269" s="2">
        <v>1291</v>
      </c>
      <c r="I269" s="2">
        <v>1347</v>
      </c>
      <c r="J269" s="2">
        <v>1363</v>
      </c>
      <c r="K269" s="2">
        <v>1537</v>
      </c>
      <c r="L269" s="2">
        <v>1544</v>
      </c>
    </row>
    <row r="270" spans="1:12" x14ac:dyDescent="0.35">
      <c r="A270" s="339" t="s">
        <v>914</v>
      </c>
      <c r="B270" s="339" t="s">
        <v>33</v>
      </c>
      <c r="C270" s="340">
        <v>322</v>
      </c>
      <c r="D270" s="1">
        <v>18</v>
      </c>
      <c r="E270" s="1">
        <v>0</v>
      </c>
      <c r="F270" s="1">
        <v>-340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35">
      <c r="A271" s="339" t="s">
        <v>0</v>
      </c>
      <c r="B271" s="339" t="s">
        <v>0</v>
      </c>
      <c r="C271" s="340">
        <v>322</v>
      </c>
      <c r="D271" s="2">
        <v>340</v>
      </c>
      <c r="E271" s="2">
        <v>340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</row>
    <row r="272" spans="1:12" x14ac:dyDescent="0.35">
      <c r="A272" s="339" t="s">
        <v>3702</v>
      </c>
      <c r="B272" s="339" t="s">
        <v>31</v>
      </c>
      <c r="C272" s="340">
        <v>893</v>
      </c>
      <c r="D272" s="1">
        <v>25</v>
      </c>
      <c r="E272" s="1">
        <v>4</v>
      </c>
      <c r="F272" s="1">
        <v>10</v>
      </c>
      <c r="G272" s="1">
        <v>53</v>
      </c>
      <c r="H272" s="1">
        <v>10</v>
      </c>
      <c r="I272" s="1">
        <v>138</v>
      </c>
      <c r="J272" s="1">
        <v>14</v>
      </c>
      <c r="K272" s="1">
        <v>-1147</v>
      </c>
      <c r="L272" s="1">
        <v>0</v>
      </c>
    </row>
    <row r="273" spans="1:12" x14ac:dyDescent="0.35">
      <c r="A273" s="339" t="s">
        <v>0</v>
      </c>
      <c r="B273" s="339" t="s">
        <v>0</v>
      </c>
      <c r="C273" s="340">
        <v>893</v>
      </c>
      <c r="D273" s="2">
        <v>918</v>
      </c>
      <c r="E273" s="2">
        <v>922</v>
      </c>
      <c r="F273" s="2">
        <v>932</v>
      </c>
      <c r="G273" s="2">
        <v>985</v>
      </c>
      <c r="H273" s="2">
        <v>995</v>
      </c>
      <c r="I273" s="2">
        <v>1133</v>
      </c>
      <c r="J273" s="2">
        <v>1147</v>
      </c>
      <c r="K273" s="2">
        <v>0</v>
      </c>
      <c r="L273" s="2">
        <v>0</v>
      </c>
    </row>
    <row r="274" spans="1:12" x14ac:dyDescent="0.35">
      <c r="A274" s="339" t="s">
        <v>915</v>
      </c>
      <c r="B274" s="339" t="s">
        <v>33</v>
      </c>
      <c r="C274" s="340">
        <v>2000</v>
      </c>
      <c r="D274" s="1">
        <v>-360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35">
      <c r="A275" s="339" t="s">
        <v>0</v>
      </c>
      <c r="B275" s="339" t="s">
        <v>0</v>
      </c>
      <c r="C275" s="340">
        <v>2000</v>
      </c>
      <c r="D275" s="2">
        <v>1640</v>
      </c>
      <c r="E275" s="2">
        <v>1640</v>
      </c>
      <c r="F275" s="2">
        <v>1640</v>
      </c>
      <c r="G275" s="2">
        <v>1640</v>
      </c>
      <c r="H275" s="2">
        <v>1640</v>
      </c>
      <c r="I275" s="2">
        <v>1640</v>
      </c>
      <c r="J275" s="2">
        <v>1640</v>
      </c>
      <c r="K275" s="2">
        <v>1640</v>
      </c>
      <c r="L275" s="2">
        <v>1640</v>
      </c>
    </row>
    <row r="276" spans="1:12" x14ac:dyDescent="0.35">
      <c r="A276" s="339" t="s">
        <v>2710</v>
      </c>
      <c r="B276" s="339" t="s">
        <v>33</v>
      </c>
      <c r="C276" s="340">
        <v>1367</v>
      </c>
      <c r="D276" s="1">
        <v>97</v>
      </c>
      <c r="E276" s="1">
        <v>47</v>
      </c>
      <c r="F276" s="1">
        <v>26</v>
      </c>
      <c r="G276" s="1">
        <v>14</v>
      </c>
      <c r="H276" s="1">
        <v>79</v>
      </c>
      <c r="I276" s="1">
        <v>130</v>
      </c>
      <c r="J276" s="1">
        <v>-120</v>
      </c>
      <c r="K276" s="1">
        <v>0</v>
      </c>
      <c r="L276" s="1">
        <v>0</v>
      </c>
    </row>
    <row r="277" spans="1:12" x14ac:dyDescent="0.35">
      <c r="A277" s="339" t="s">
        <v>0</v>
      </c>
      <c r="B277" s="339" t="s">
        <v>0</v>
      </c>
      <c r="C277" s="340">
        <v>1367</v>
      </c>
      <c r="D277" s="2">
        <v>1464</v>
      </c>
      <c r="E277" s="2">
        <v>1511</v>
      </c>
      <c r="F277" s="2">
        <v>1537</v>
      </c>
      <c r="G277" s="2">
        <v>1551</v>
      </c>
      <c r="H277" s="2">
        <v>1630</v>
      </c>
      <c r="I277" s="2">
        <v>1760</v>
      </c>
      <c r="J277" s="2">
        <v>1640</v>
      </c>
      <c r="K277" s="2">
        <v>1640</v>
      </c>
      <c r="L277" s="2">
        <v>1640</v>
      </c>
    </row>
    <row r="278" spans="1:12" x14ac:dyDescent="0.35">
      <c r="A278" s="339" t="s">
        <v>916</v>
      </c>
      <c r="B278" s="339" t="s">
        <v>33</v>
      </c>
      <c r="C278" s="340">
        <v>414</v>
      </c>
      <c r="D278" s="1">
        <v>51</v>
      </c>
      <c r="E278" s="1">
        <v>12</v>
      </c>
      <c r="F278" s="1">
        <v>12</v>
      </c>
      <c r="G278" s="1">
        <v>1</v>
      </c>
      <c r="H278" s="1">
        <v>-490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35">
      <c r="A279" s="339" t="s">
        <v>0</v>
      </c>
      <c r="B279" s="339" t="s">
        <v>0</v>
      </c>
      <c r="C279" s="340">
        <v>414</v>
      </c>
      <c r="D279" s="2">
        <v>465</v>
      </c>
      <c r="E279" s="2">
        <v>477</v>
      </c>
      <c r="F279" s="2">
        <v>489</v>
      </c>
      <c r="G279" s="2">
        <v>490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</row>
    <row r="280" spans="1:12" x14ac:dyDescent="0.35">
      <c r="A280" s="339" t="s">
        <v>2711</v>
      </c>
      <c r="B280" s="339" t="s">
        <v>31</v>
      </c>
      <c r="C280" s="340">
        <v>104</v>
      </c>
      <c r="D280" s="1">
        <v>11</v>
      </c>
      <c r="E280" s="1">
        <v>-115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35">
      <c r="A281" s="339" t="s">
        <v>0</v>
      </c>
      <c r="B281" s="339" t="s">
        <v>0</v>
      </c>
      <c r="C281" s="340">
        <v>104</v>
      </c>
      <c r="D281" s="2">
        <v>115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</row>
    <row r="282" spans="1:12" x14ac:dyDescent="0.35">
      <c r="A282" s="339" t="s">
        <v>47</v>
      </c>
      <c r="B282" s="339" t="s">
        <v>0</v>
      </c>
      <c r="C282" s="341">
        <v>0</v>
      </c>
      <c r="D282" s="1">
        <f>(D256+D258+D260+D262+D264+D266+D268+D270+D272+D274+D276+D278+D280)*(-1)</f>
        <v>0</v>
      </c>
      <c r="E282" s="1">
        <f t="shared" ref="E282:L282" si="6">(E256+E258+E260+E262+E264+E266+E268+E270+E272+E274+E276+E278+E280)*(-1)</f>
        <v>15</v>
      </c>
      <c r="F282" s="1">
        <f t="shared" si="6"/>
        <v>19</v>
      </c>
      <c r="G282" s="1">
        <f t="shared" si="6"/>
        <v>0</v>
      </c>
      <c r="H282" s="1">
        <f t="shared" si="6"/>
        <v>89</v>
      </c>
      <c r="I282" s="1">
        <f t="shared" si="6"/>
        <v>186</v>
      </c>
      <c r="J282" s="1">
        <f t="shared" si="6"/>
        <v>34</v>
      </c>
      <c r="K282" s="1">
        <f t="shared" si="6"/>
        <v>499</v>
      </c>
      <c r="L282" s="1">
        <f t="shared" si="6"/>
        <v>24</v>
      </c>
    </row>
    <row r="283" spans="1:12" x14ac:dyDescent="0.35">
      <c r="A283" s="339" t="s">
        <v>0</v>
      </c>
      <c r="B283" s="339" t="s">
        <v>0</v>
      </c>
      <c r="C283" s="340">
        <v>0</v>
      </c>
      <c r="D283" s="2">
        <v>0</v>
      </c>
      <c r="E283" s="2">
        <v>15</v>
      </c>
      <c r="F283" s="2">
        <v>34</v>
      </c>
      <c r="G283" s="2">
        <v>34</v>
      </c>
      <c r="H283" s="2">
        <v>123</v>
      </c>
      <c r="I283" s="2">
        <v>309</v>
      </c>
      <c r="J283" s="2">
        <v>343</v>
      </c>
      <c r="K283" s="2">
        <v>842</v>
      </c>
      <c r="L283" s="2">
        <v>866</v>
      </c>
    </row>
    <row r="284" spans="1:12" x14ac:dyDescent="0.35">
      <c r="A284" t="s">
        <v>48</v>
      </c>
      <c r="B284" t="s">
        <v>0</v>
      </c>
      <c r="C284" s="2">
        <v>13118</v>
      </c>
      <c r="D284" s="2">
        <v>13118</v>
      </c>
      <c r="E284" s="2">
        <v>13118</v>
      </c>
      <c r="F284" s="2">
        <v>13118</v>
      </c>
      <c r="G284" s="2">
        <v>13118</v>
      </c>
      <c r="H284" s="2">
        <v>13118</v>
      </c>
      <c r="I284" s="2">
        <v>13118</v>
      </c>
      <c r="J284" s="2">
        <v>13118</v>
      </c>
      <c r="K284" s="2">
        <v>13118</v>
      </c>
      <c r="L284" s="2">
        <v>13118</v>
      </c>
    </row>
    <row r="288" spans="1:12" x14ac:dyDescent="0.35">
      <c r="A288" s="2"/>
      <c r="B288" s="2"/>
      <c r="C288" s="2"/>
      <c r="D288" s="2"/>
      <c r="E288" s="2"/>
      <c r="F288" s="2"/>
      <c r="G288" s="2"/>
      <c r="H288" s="239" t="s">
        <v>2648</v>
      </c>
      <c r="I288" s="2"/>
      <c r="J288" s="2"/>
      <c r="K288" s="2"/>
      <c r="L288" s="239" t="s">
        <v>2649</v>
      </c>
    </row>
    <row r="289" spans="1:12" x14ac:dyDescent="0.35">
      <c r="D289" s="240" t="s">
        <v>2529</v>
      </c>
      <c r="E289" s="240" t="s">
        <v>2650</v>
      </c>
      <c r="F289" s="240" t="s">
        <v>2651</v>
      </c>
      <c r="G289" s="240" t="s">
        <v>2650</v>
      </c>
      <c r="H289" s="240" t="s">
        <v>2652</v>
      </c>
      <c r="I289" s="240" t="s">
        <v>2653</v>
      </c>
      <c r="J289" s="240" t="s">
        <v>2649</v>
      </c>
      <c r="K289" s="240" t="s">
        <v>2654</v>
      </c>
      <c r="L289" s="240" t="s">
        <v>2652</v>
      </c>
    </row>
    <row r="290" spans="1:12" x14ac:dyDescent="0.35">
      <c r="D290" s="240" t="s">
        <v>2655</v>
      </c>
      <c r="E290" s="240" t="s">
        <v>2655</v>
      </c>
      <c r="F290" s="240" t="s">
        <v>2652</v>
      </c>
      <c r="G290" s="240" t="s">
        <v>2656</v>
      </c>
      <c r="H290" s="240" t="s">
        <v>2656</v>
      </c>
      <c r="I290" s="240" t="s">
        <v>2655</v>
      </c>
      <c r="J290" s="240" t="s">
        <v>2652</v>
      </c>
      <c r="K290" s="240" t="s">
        <v>2656</v>
      </c>
      <c r="L290" s="240" t="s">
        <v>2656</v>
      </c>
    </row>
    <row r="291" spans="1:12" x14ac:dyDescent="0.35">
      <c r="A291" s="238" t="e">
        <f>SUMIFS($C$10:$C$284,#REF!, B291)</f>
        <v>#REF!</v>
      </c>
      <c r="B291" t="s">
        <v>2657</v>
      </c>
      <c r="C291" t="s">
        <v>2535</v>
      </c>
      <c r="D291" s="241" t="e">
        <f>E291+I291</f>
        <v>#REF!</v>
      </c>
      <c r="E291" s="238" t="e">
        <f>COUNTIFS(#REF!, B291,$B$10:$B$283,"F")</f>
        <v>#REF!</v>
      </c>
      <c r="F291" s="242">
        <f t="shared" ref="F291:F317" si="7">IFERROR(E291/D291,0)</f>
        <v>0</v>
      </c>
      <c r="G291" t="e">
        <f>COUNTIFS(#REF!, B291,$B$10:$B$283,"F",#REF!,"Elected")</f>
        <v>#REF!</v>
      </c>
      <c r="H291" s="243">
        <f>IFERROR(G291/D291,0)</f>
        <v>0</v>
      </c>
      <c r="I291" s="244" t="e">
        <f>COUNTIFS(#REF!, B291,$B$10:$B$283,"M")</f>
        <v>#REF!</v>
      </c>
      <c r="J291" s="242">
        <f>IFERROR(I291/D291,0)</f>
        <v>0</v>
      </c>
      <c r="K291" t="e">
        <f>COUNTIFS(#REF!, B291,$B$10:$B$283,"M",#REF!,"Elected")</f>
        <v>#REF!</v>
      </c>
      <c r="L291" s="242">
        <f>IFERROR(K291/D291,0)</f>
        <v>0</v>
      </c>
    </row>
    <row r="292" spans="1:12" x14ac:dyDescent="0.35">
      <c r="A292" s="238" t="e">
        <f>SUMIFS($C$10:$C$284,#REF!, B292)</f>
        <v>#REF!</v>
      </c>
      <c r="B292" t="s">
        <v>2658</v>
      </c>
      <c r="C292" t="s">
        <v>2534</v>
      </c>
      <c r="D292" s="241" t="e">
        <f t="shared" ref="D292:D317" si="8">E292+I292</f>
        <v>#REF!</v>
      </c>
      <c r="E292" s="238" t="e">
        <f>COUNTIFS(#REF!, B292,$B$10:$B$283,"F")</f>
        <v>#REF!</v>
      </c>
      <c r="F292" s="242">
        <f t="shared" si="7"/>
        <v>0</v>
      </c>
      <c r="G292" t="e">
        <f>COUNTIFS(#REF!, B292,$B$10:$B$283,"F",#REF!,"Elected")</f>
        <v>#REF!</v>
      </c>
      <c r="H292" s="243">
        <f t="shared" ref="H292:H317" si="9">IFERROR(G292/D292,0)</f>
        <v>0</v>
      </c>
      <c r="I292" s="244" t="e">
        <f>COUNTIFS(#REF!, B292,$B$10:$B$283,"M")</f>
        <v>#REF!</v>
      </c>
      <c r="J292" s="242">
        <f t="shared" ref="J292:J317" si="10">IFERROR(I292/D292,0)</f>
        <v>0</v>
      </c>
      <c r="K292" t="e">
        <f>COUNTIFS(#REF!, B292,$B$10:$B$283,"M",#REF!,"Elected")</f>
        <v>#REF!</v>
      </c>
      <c r="L292" s="242">
        <f t="shared" ref="L292:L317" si="11">IFERROR(K292/D292,0)</f>
        <v>0</v>
      </c>
    </row>
    <row r="293" spans="1:12" x14ac:dyDescent="0.35">
      <c r="A293" s="238" t="e">
        <f>SUMIFS($C$10:$C$284,#REF!, B293)</f>
        <v>#REF!</v>
      </c>
      <c r="B293" t="s">
        <v>2659</v>
      </c>
      <c r="C293" t="s">
        <v>2536</v>
      </c>
      <c r="D293" s="241" t="e">
        <f t="shared" si="8"/>
        <v>#REF!</v>
      </c>
      <c r="E293" s="238" t="e">
        <f>COUNTIFS(#REF!, B293,$B$10:$B$283,"F")</f>
        <v>#REF!</v>
      </c>
      <c r="F293" s="242">
        <f t="shared" si="7"/>
        <v>0</v>
      </c>
      <c r="G293" t="e">
        <f>COUNTIFS(#REF!, B293,$B$10:$B$283,"F",#REF!,"Elected")</f>
        <v>#REF!</v>
      </c>
      <c r="H293" s="243">
        <f t="shared" si="9"/>
        <v>0</v>
      </c>
      <c r="I293" s="244" t="e">
        <f>COUNTIFS(#REF!, B293,$B$10:$B$283,"M")</f>
        <v>#REF!</v>
      </c>
      <c r="J293" s="242">
        <f t="shared" si="10"/>
        <v>0</v>
      </c>
      <c r="K293" t="e">
        <f>COUNTIFS(#REF!, B293,$B$10:$B$283,"M",#REF!,"Elected")</f>
        <v>#REF!</v>
      </c>
      <c r="L293" s="242">
        <f t="shared" si="11"/>
        <v>0</v>
      </c>
    </row>
    <row r="294" spans="1:12" x14ac:dyDescent="0.35">
      <c r="A294" s="238" t="e">
        <f>SUMIFS($C$10:$C$284,#REF!, B294)</f>
        <v>#REF!</v>
      </c>
      <c r="B294" t="s">
        <v>2661</v>
      </c>
      <c r="C294" t="s">
        <v>2727</v>
      </c>
      <c r="D294" s="241" t="e">
        <f t="shared" si="8"/>
        <v>#REF!</v>
      </c>
      <c r="E294" s="238" t="e">
        <f>COUNTIFS(#REF!, B294,$B$10:$B$283,"F")</f>
        <v>#REF!</v>
      </c>
      <c r="F294" s="242">
        <f t="shared" si="7"/>
        <v>0</v>
      </c>
      <c r="G294" t="e">
        <f>COUNTIFS(#REF!, B294,$B$10:$B$283,"F",#REF!,"Elected")</f>
        <v>#REF!</v>
      </c>
      <c r="H294" s="243">
        <f t="shared" si="9"/>
        <v>0</v>
      </c>
      <c r="I294" s="244" t="e">
        <f>COUNTIFS(#REF!, B294,$B$10:$B$283,"M")</f>
        <v>#REF!</v>
      </c>
      <c r="J294" s="242">
        <f t="shared" si="10"/>
        <v>0</v>
      </c>
      <c r="K294" t="e">
        <f>COUNTIFS(#REF!, B294,$B$10:$B$283,"M",#REF!,"Elected")</f>
        <v>#REF!</v>
      </c>
      <c r="L294" s="242">
        <f t="shared" si="11"/>
        <v>0</v>
      </c>
    </row>
    <row r="295" spans="1:12" x14ac:dyDescent="0.35">
      <c r="A295" s="238" t="e">
        <f>SUMIFS($C$10:$C$284,#REF!, B295)</f>
        <v>#REF!</v>
      </c>
      <c r="B295" t="s">
        <v>2663</v>
      </c>
      <c r="C295" t="s">
        <v>2574</v>
      </c>
      <c r="D295" s="241" t="e">
        <f t="shared" si="8"/>
        <v>#REF!</v>
      </c>
      <c r="E295" s="238" t="e">
        <f>COUNTIFS(#REF!, B295,$B$10:$B$283,"F")</f>
        <v>#REF!</v>
      </c>
      <c r="F295" s="242">
        <f t="shared" si="7"/>
        <v>0</v>
      </c>
      <c r="G295" t="e">
        <f>COUNTIFS(#REF!, B295,$B$10:$B$283,"F",#REF!,"Elected")</f>
        <v>#REF!</v>
      </c>
      <c r="H295" s="243">
        <f t="shared" si="9"/>
        <v>0</v>
      </c>
      <c r="I295" s="244" t="e">
        <f>COUNTIFS(#REF!, B295,$B$10:$B$283,"M")</f>
        <v>#REF!</v>
      </c>
      <c r="J295" s="242">
        <f t="shared" si="10"/>
        <v>0</v>
      </c>
      <c r="K295" t="e">
        <f>COUNTIFS(#REF!, B295,$B$10:$B$283,"M",#REF!,"Elected")</f>
        <v>#REF!</v>
      </c>
      <c r="L295" s="242">
        <f t="shared" si="11"/>
        <v>0</v>
      </c>
    </row>
    <row r="296" spans="1:12" x14ac:dyDescent="0.35">
      <c r="A296" s="238" t="e">
        <f>SUMIFS($C$10:$C$284,#REF!, B296)</f>
        <v>#REF!</v>
      </c>
      <c r="B296" t="s">
        <v>2689</v>
      </c>
      <c r="C296" t="s">
        <v>2573</v>
      </c>
      <c r="D296" s="241" t="e">
        <f t="shared" si="8"/>
        <v>#REF!</v>
      </c>
      <c r="E296" s="238" t="e">
        <f>COUNTIFS(#REF!, B296,$B$10:$B$283,"F")</f>
        <v>#REF!</v>
      </c>
      <c r="F296" s="242">
        <f t="shared" si="7"/>
        <v>0</v>
      </c>
      <c r="G296" t="e">
        <f>COUNTIFS(#REF!, B296,$B$10:$B$283,"F",#REF!,"Elected")</f>
        <v>#REF!</v>
      </c>
      <c r="H296" s="243">
        <f t="shared" si="9"/>
        <v>0</v>
      </c>
      <c r="I296" s="244" t="e">
        <f>COUNTIFS(#REF!, B296,$B$10:$B$283,"M")</f>
        <v>#REF!</v>
      </c>
      <c r="J296" s="242">
        <f t="shared" si="10"/>
        <v>0</v>
      </c>
      <c r="K296" t="e">
        <f>COUNTIFS(#REF!, B296,$B$10:$B$283,"M",#REF!,"Elected")</f>
        <v>#REF!</v>
      </c>
      <c r="L296" s="242">
        <f t="shared" si="11"/>
        <v>0</v>
      </c>
    </row>
    <row r="297" spans="1:12" x14ac:dyDescent="0.35">
      <c r="A297" s="238" t="e">
        <f>SUMIFS($C$10:$C$284,#REF!, B297)</f>
        <v>#REF!</v>
      </c>
      <c r="B297" t="s">
        <v>2662</v>
      </c>
      <c r="C297" t="s">
        <v>2575</v>
      </c>
      <c r="D297" s="241" t="e">
        <f t="shared" si="8"/>
        <v>#REF!</v>
      </c>
      <c r="E297" s="238" t="e">
        <f>COUNTIFS(#REF!, B297,$B$10:$B$283,"F")</f>
        <v>#REF!</v>
      </c>
      <c r="F297" s="242">
        <f t="shared" si="7"/>
        <v>0</v>
      </c>
      <c r="G297" t="e">
        <f>COUNTIFS(#REF!, B297,$B$10:$B$283,"F",#REF!,"Elected")</f>
        <v>#REF!</v>
      </c>
      <c r="H297" s="243">
        <f t="shared" si="9"/>
        <v>0</v>
      </c>
      <c r="I297" s="244" t="e">
        <f>COUNTIFS(#REF!, B297,$B$10:$B$283,"M")</f>
        <v>#REF!</v>
      </c>
      <c r="J297" s="242">
        <f t="shared" si="10"/>
        <v>0</v>
      </c>
      <c r="K297" t="e">
        <f>COUNTIFS(#REF!, B297,$B$10:$B$283,"M",#REF!,"Elected")</f>
        <v>#REF!</v>
      </c>
      <c r="L297" s="242">
        <f t="shared" si="11"/>
        <v>0</v>
      </c>
    </row>
    <row r="298" spans="1:12" x14ac:dyDescent="0.35">
      <c r="A298" s="238" t="e">
        <f>SUMIFS($C$10:$C$284,#REF!, B298)</f>
        <v>#REF!</v>
      </c>
      <c r="B298" t="s">
        <v>2660</v>
      </c>
      <c r="C298" t="s">
        <v>2594</v>
      </c>
      <c r="D298" s="241" t="e">
        <f t="shared" si="8"/>
        <v>#REF!</v>
      </c>
      <c r="E298" s="238" t="e">
        <f>COUNTIFS(#REF!, B298,$B$10:$B$283,"F")</f>
        <v>#REF!</v>
      </c>
      <c r="F298" s="242">
        <f t="shared" si="7"/>
        <v>0</v>
      </c>
      <c r="G298" t="e">
        <f>COUNTIFS(#REF!, B298,$B$10:$B$283,"F",#REF!,"Elected")</f>
        <v>#REF!</v>
      </c>
      <c r="H298" s="243">
        <f t="shared" si="9"/>
        <v>0</v>
      </c>
      <c r="I298" s="244" t="e">
        <f>COUNTIFS(#REF!, B298,$B$10:$B$283,"M")</f>
        <v>#REF!</v>
      </c>
      <c r="J298" s="242">
        <f t="shared" si="10"/>
        <v>0</v>
      </c>
      <c r="K298" t="e">
        <f>COUNTIFS(#REF!, B298,$B$10:$B$283,"M",#REF!,"Elected")</f>
        <v>#REF!</v>
      </c>
      <c r="L298" s="242">
        <f t="shared" si="11"/>
        <v>0</v>
      </c>
    </row>
    <row r="299" spans="1:12" x14ac:dyDescent="0.35">
      <c r="A299" s="238" t="e">
        <f>SUMIFS($C$10:$C$284,#REF!, B299)</f>
        <v>#REF!</v>
      </c>
      <c r="B299" t="s">
        <v>2688</v>
      </c>
      <c r="C299" t="s">
        <v>2576</v>
      </c>
      <c r="D299" s="241" t="e">
        <f t="shared" si="8"/>
        <v>#REF!</v>
      </c>
      <c r="E299" s="238" t="e">
        <f>COUNTIFS(#REF!, B299,$B$10:$B$283,"F")</f>
        <v>#REF!</v>
      </c>
      <c r="F299" s="242">
        <f t="shared" si="7"/>
        <v>0</v>
      </c>
      <c r="G299" t="e">
        <f>COUNTIFS(#REF!, B299,$B$10:$B$283,"F",#REF!,"Elected")</f>
        <v>#REF!</v>
      </c>
      <c r="H299" s="243">
        <f t="shared" si="9"/>
        <v>0</v>
      </c>
      <c r="I299" s="244" t="e">
        <f>COUNTIFS(#REF!, B299,$B$10:$B$283,"M")</f>
        <v>#REF!</v>
      </c>
      <c r="J299" s="242">
        <f t="shared" si="10"/>
        <v>0</v>
      </c>
      <c r="K299" t="e">
        <f>COUNTIFS(#REF!, B299,$B$10:$B$283,"M",#REF!,"Elected")</f>
        <v>#REF!</v>
      </c>
      <c r="L299" s="242">
        <f t="shared" si="11"/>
        <v>0</v>
      </c>
    </row>
    <row r="300" spans="1:12" x14ac:dyDescent="0.35">
      <c r="A300" s="238" t="e">
        <f>SUMIFS($C$10:$C$284,#REF!, B300)</f>
        <v>#REF!</v>
      </c>
      <c r="C300" t="s">
        <v>2590</v>
      </c>
      <c r="D300" s="241" t="e">
        <f t="shared" si="8"/>
        <v>#REF!</v>
      </c>
      <c r="E300" s="238" t="e">
        <f>COUNTIFS(#REF!, B300,$B$10:$B$283,"F")</f>
        <v>#REF!</v>
      </c>
      <c r="F300" s="242">
        <f t="shared" si="7"/>
        <v>0</v>
      </c>
      <c r="G300" t="e">
        <f>COUNTIFS(#REF!, B300,$B$10:$B$283,"F",#REF!,"Elected")</f>
        <v>#REF!</v>
      </c>
      <c r="H300" s="243">
        <f t="shared" si="9"/>
        <v>0</v>
      </c>
      <c r="I300" s="244" t="e">
        <f>COUNTIFS(#REF!, B300,$B$10:$B$283,"M")</f>
        <v>#REF!</v>
      </c>
      <c r="J300" s="242">
        <f t="shared" si="10"/>
        <v>0</v>
      </c>
      <c r="K300" t="e">
        <f>COUNTIFS(#REF!, B300,$B$10:$B$283,"M",#REF!,"Elected")</f>
        <v>#REF!</v>
      </c>
      <c r="L300" s="242">
        <f t="shared" si="11"/>
        <v>0</v>
      </c>
    </row>
    <row r="301" spans="1:12" x14ac:dyDescent="0.35">
      <c r="A301" s="238" t="e">
        <f>SUMIFS($C$10:$C$284,#REF!, B301)</f>
        <v>#REF!</v>
      </c>
      <c r="B301" t="s">
        <v>2671</v>
      </c>
      <c r="C301" t="s">
        <v>2582</v>
      </c>
      <c r="D301" s="241" t="e">
        <f t="shared" si="8"/>
        <v>#REF!</v>
      </c>
      <c r="E301" s="238" t="e">
        <f>COUNTIFS(#REF!, B301,$B$10:$B$283,"F")</f>
        <v>#REF!</v>
      </c>
      <c r="F301" s="242">
        <f t="shared" si="7"/>
        <v>0</v>
      </c>
      <c r="G301" t="e">
        <f>COUNTIFS(#REF!, B301,$B$10:$B$283,"F",#REF!,"Elected")</f>
        <v>#REF!</v>
      </c>
      <c r="H301" s="243">
        <f t="shared" si="9"/>
        <v>0</v>
      </c>
      <c r="I301" s="244" t="e">
        <f>COUNTIFS(#REF!, B301,$B$10:$B$283,"M")</f>
        <v>#REF!</v>
      </c>
      <c r="J301" s="242">
        <f t="shared" si="10"/>
        <v>0</v>
      </c>
      <c r="K301" t="e">
        <f>COUNTIFS(#REF!, B301,$B$10:$B$283,"M",#REF!,"Elected")</f>
        <v>#REF!</v>
      </c>
      <c r="L301" s="242">
        <f t="shared" si="11"/>
        <v>0</v>
      </c>
    </row>
    <row r="302" spans="1:12" x14ac:dyDescent="0.35">
      <c r="A302" s="238" t="e">
        <f>SUMIFS($C$10:$C$284,#REF!, B302)</f>
        <v>#REF!</v>
      </c>
      <c r="B302" t="s">
        <v>2665</v>
      </c>
      <c r="C302" t="s">
        <v>2598</v>
      </c>
      <c r="D302" s="241" t="e">
        <f t="shared" si="8"/>
        <v>#REF!</v>
      </c>
      <c r="E302" s="238" t="e">
        <f>COUNTIFS(#REF!, B302,$B$10:$B$283,"F")</f>
        <v>#REF!</v>
      </c>
      <c r="F302" s="242">
        <f t="shared" si="7"/>
        <v>0</v>
      </c>
      <c r="G302" t="e">
        <f>COUNTIFS(#REF!, B302,$B$10:$B$283,"F",#REF!,"Elected")</f>
        <v>#REF!</v>
      </c>
      <c r="H302" s="243">
        <f t="shared" si="9"/>
        <v>0</v>
      </c>
      <c r="I302" s="244" t="e">
        <f>COUNTIFS(#REF!, B302,$B$10:$B$283,"M")</f>
        <v>#REF!</v>
      </c>
      <c r="J302" s="242">
        <f t="shared" si="10"/>
        <v>0</v>
      </c>
      <c r="K302" t="e">
        <f>COUNTIFS(#REF!, B302,$B$10:$B$283,"M",#REF!,"Elected")</f>
        <v>#REF!</v>
      </c>
      <c r="L302" s="242">
        <f t="shared" si="11"/>
        <v>0</v>
      </c>
    </row>
    <row r="303" spans="1:12" x14ac:dyDescent="0.35">
      <c r="A303" s="238" t="e">
        <f>SUMIFS($C$10:$C$284,#REF!, B303)</f>
        <v>#REF!</v>
      </c>
      <c r="B303" t="s">
        <v>2666</v>
      </c>
      <c r="C303" t="s">
        <v>2584</v>
      </c>
      <c r="D303" s="241" t="e">
        <f t="shared" si="8"/>
        <v>#REF!</v>
      </c>
      <c r="E303" s="238" t="e">
        <f>COUNTIFS(#REF!, B303,$B$10:$B$283,"F")</f>
        <v>#REF!</v>
      </c>
      <c r="F303" s="242">
        <f t="shared" si="7"/>
        <v>0</v>
      </c>
      <c r="G303" t="e">
        <f>COUNTIFS(#REF!, B303,$B$10:$B$283,"F",#REF!,"Elected")</f>
        <v>#REF!</v>
      </c>
      <c r="H303" s="243">
        <f t="shared" si="9"/>
        <v>0</v>
      </c>
      <c r="I303" s="244" t="e">
        <f>COUNTIFS(#REF!, B303,$B$10:$B$283,"M")</f>
        <v>#REF!</v>
      </c>
      <c r="J303" s="242">
        <f t="shared" si="10"/>
        <v>0</v>
      </c>
      <c r="K303" t="e">
        <f>COUNTIFS(#REF!, B303,$B$10:$B$283,"M",#REF!,"Elected")</f>
        <v>#REF!</v>
      </c>
      <c r="L303" s="242">
        <f t="shared" si="11"/>
        <v>0</v>
      </c>
    </row>
    <row r="304" spans="1:12" x14ac:dyDescent="0.35">
      <c r="A304" s="238" t="e">
        <f>SUMIFS($C$10:$C$284,#REF!, B304)</f>
        <v>#REF!</v>
      </c>
      <c r="B304" t="s">
        <v>2667</v>
      </c>
      <c r="C304" t="s">
        <v>2577</v>
      </c>
      <c r="D304" s="241" t="e">
        <f t="shared" si="8"/>
        <v>#REF!</v>
      </c>
      <c r="E304" s="238" t="e">
        <f>COUNTIFS(#REF!, B304,$B$10:$B$283,"F")</f>
        <v>#REF!</v>
      </c>
      <c r="F304" s="242">
        <f t="shared" si="7"/>
        <v>0</v>
      </c>
      <c r="G304" t="e">
        <f>COUNTIFS(#REF!, B304,$B$10:$B$283,"F",#REF!,"Elected")</f>
        <v>#REF!</v>
      </c>
      <c r="H304" s="243">
        <f t="shared" si="9"/>
        <v>0</v>
      </c>
      <c r="I304" s="244" t="e">
        <f>COUNTIFS(#REF!, B304,$B$10:$B$283,"M")</f>
        <v>#REF!</v>
      </c>
      <c r="J304" s="242">
        <f t="shared" si="10"/>
        <v>0</v>
      </c>
      <c r="K304" t="e">
        <f>COUNTIFS(#REF!, B304,$B$10:$B$283,"M",#REF!,"Elected")</f>
        <v>#REF!</v>
      </c>
      <c r="L304" s="242">
        <f t="shared" si="11"/>
        <v>0</v>
      </c>
    </row>
    <row r="305" spans="1:12" x14ac:dyDescent="0.35">
      <c r="A305" s="238" t="e">
        <f>SUMIFS($C$10:$C$284,#REF!, B305)</f>
        <v>#REF!</v>
      </c>
      <c r="B305" t="s">
        <v>2670</v>
      </c>
      <c r="C305" t="s">
        <v>2578</v>
      </c>
      <c r="D305" s="241" t="e">
        <f t="shared" si="8"/>
        <v>#REF!</v>
      </c>
      <c r="E305" s="238" t="e">
        <f>COUNTIFS(#REF!, B305,$B$10:$B$283,"F")</f>
        <v>#REF!</v>
      </c>
      <c r="F305" s="242">
        <f t="shared" si="7"/>
        <v>0</v>
      </c>
      <c r="G305" t="e">
        <f>COUNTIFS(#REF!, B305,$B$10:$B$283,"F",#REF!,"Elected")</f>
        <v>#REF!</v>
      </c>
      <c r="H305" s="243">
        <f t="shared" si="9"/>
        <v>0</v>
      </c>
      <c r="I305" s="244" t="e">
        <f>COUNTIFS(#REF!, B305,$B$10:$B$283,"M")</f>
        <v>#REF!</v>
      </c>
      <c r="J305" s="242">
        <f t="shared" si="10"/>
        <v>0</v>
      </c>
      <c r="K305" t="e">
        <f>COUNTIFS(#REF!, B305,$B$10:$B$283,"M",#REF!,"Elected")</f>
        <v>#REF!</v>
      </c>
      <c r="L305" s="242">
        <f t="shared" si="11"/>
        <v>0</v>
      </c>
    </row>
    <row r="306" spans="1:12" x14ac:dyDescent="0.35">
      <c r="A306" s="238" t="e">
        <f>SUMIFS($C$10:$C$284,#REF!, B306)</f>
        <v>#REF!</v>
      </c>
      <c r="C306" t="s">
        <v>2581</v>
      </c>
      <c r="D306" s="241" t="e">
        <f t="shared" si="8"/>
        <v>#REF!</v>
      </c>
      <c r="E306" s="238" t="e">
        <f>COUNTIFS(#REF!, B306,$B$10:$B$283,"F")</f>
        <v>#REF!</v>
      </c>
      <c r="F306" s="242">
        <f t="shared" si="7"/>
        <v>0</v>
      </c>
      <c r="G306" t="e">
        <f>COUNTIFS(#REF!, B306,$B$10:$B$283,"F",#REF!,"Elected")</f>
        <v>#REF!</v>
      </c>
      <c r="H306" s="243">
        <f t="shared" si="9"/>
        <v>0</v>
      </c>
      <c r="I306" s="244" t="e">
        <f>COUNTIFS(#REF!, B306,$B$10:$B$283,"M")</f>
        <v>#REF!</v>
      </c>
      <c r="J306" s="242">
        <f t="shared" si="10"/>
        <v>0</v>
      </c>
      <c r="K306" t="e">
        <f>COUNTIFS(#REF!, B306,$B$10:$B$283,"M",#REF!,"Elected")</f>
        <v>#REF!</v>
      </c>
      <c r="L306" s="242">
        <f t="shared" si="11"/>
        <v>0</v>
      </c>
    </row>
    <row r="307" spans="1:12" x14ac:dyDescent="0.35">
      <c r="A307" s="238" t="e">
        <f>SUMIFS($C$10:$C$284,#REF!, B307)</f>
        <v>#REF!</v>
      </c>
      <c r="C307" t="s">
        <v>2579</v>
      </c>
      <c r="D307" s="241" t="e">
        <f t="shared" si="8"/>
        <v>#REF!</v>
      </c>
      <c r="E307" s="238" t="e">
        <f>COUNTIFS(#REF!, B307,$B$10:$B$283,"F")</f>
        <v>#REF!</v>
      </c>
      <c r="F307" s="242">
        <f t="shared" si="7"/>
        <v>0</v>
      </c>
      <c r="G307" t="e">
        <f>COUNTIFS(#REF!, B307,$B$10:$B$283,"F",#REF!,"Elected")</f>
        <v>#REF!</v>
      </c>
      <c r="H307" s="243">
        <f t="shared" si="9"/>
        <v>0</v>
      </c>
      <c r="I307" s="244" t="e">
        <f>COUNTIFS(#REF!, B307,$B$10:$B$283,"M")</f>
        <v>#REF!</v>
      </c>
      <c r="J307" s="242">
        <f t="shared" si="10"/>
        <v>0</v>
      </c>
      <c r="K307" t="e">
        <f>COUNTIFS(#REF!, B307,$B$10:$B$283,"M",#REF!,"Elected")</f>
        <v>#REF!</v>
      </c>
      <c r="L307" s="242">
        <f t="shared" si="11"/>
        <v>0</v>
      </c>
    </row>
    <row r="308" spans="1:12" x14ac:dyDescent="0.35">
      <c r="A308" s="238" t="e">
        <f>SUMIFS($C$10:$C$284,#REF!, B308)</f>
        <v>#REF!</v>
      </c>
      <c r="B308" t="s">
        <v>2690</v>
      </c>
      <c r="C308" t="s">
        <v>2585</v>
      </c>
      <c r="D308" s="241" t="e">
        <f t="shared" si="8"/>
        <v>#REF!</v>
      </c>
      <c r="E308" s="238" t="e">
        <f>COUNTIFS(#REF!, B308,$B$10:$B$283,"F")</f>
        <v>#REF!</v>
      </c>
      <c r="F308" s="242">
        <f t="shared" si="7"/>
        <v>0</v>
      </c>
      <c r="G308" t="e">
        <f>COUNTIFS(#REF!, B308,$B$10:$B$283,"F",#REF!,"Elected")</f>
        <v>#REF!</v>
      </c>
      <c r="H308" s="243">
        <f t="shared" si="9"/>
        <v>0</v>
      </c>
      <c r="I308" s="244" t="e">
        <f>COUNTIFS(#REF!, B308,$B$10:$B$283,"M")</f>
        <v>#REF!</v>
      </c>
      <c r="J308" s="242">
        <f t="shared" si="10"/>
        <v>0</v>
      </c>
      <c r="K308" t="e">
        <f>COUNTIFS(#REF!, B308,$B$10:$B$283,"M",#REF!,"Elected")</f>
        <v>#REF!</v>
      </c>
      <c r="L308" s="242">
        <f t="shared" si="11"/>
        <v>0</v>
      </c>
    </row>
    <row r="309" spans="1:12" x14ac:dyDescent="0.35">
      <c r="A309" s="238" t="e">
        <f>SUMIFS($C$10:$C$284,#REF!, B309)</f>
        <v>#REF!</v>
      </c>
      <c r="C309" t="s">
        <v>2591</v>
      </c>
      <c r="D309" s="241" t="e">
        <f t="shared" si="8"/>
        <v>#REF!</v>
      </c>
      <c r="E309" s="238" t="e">
        <f>COUNTIFS(#REF!, B309,$B$10:$B$283,"F")</f>
        <v>#REF!</v>
      </c>
      <c r="F309" s="242">
        <f t="shared" si="7"/>
        <v>0</v>
      </c>
      <c r="G309" t="e">
        <f>COUNTIFS(#REF!, B309,$B$10:$B$283,"F",#REF!,"Elected")</f>
        <v>#REF!</v>
      </c>
      <c r="H309" s="243">
        <f t="shared" si="9"/>
        <v>0</v>
      </c>
      <c r="I309" s="244" t="e">
        <f>COUNTIFS(#REF!, B309,$B$10:$B$283,"M")</f>
        <v>#REF!</v>
      </c>
      <c r="J309" s="242">
        <f t="shared" si="10"/>
        <v>0</v>
      </c>
      <c r="K309" t="e">
        <f>COUNTIFS(#REF!, B309,$B$10:$B$283,"M",#REF!,"Elected")</f>
        <v>#REF!</v>
      </c>
      <c r="L309" s="242">
        <f t="shared" si="11"/>
        <v>0</v>
      </c>
    </row>
    <row r="310" spans="1:12" x14ac:dyDescent="0.35">
      <c r="A310" s="238" t="e">
        <f>SUMIFS($C$10:$C$284,#REF!, B310)</f>
        <v>#REF!</v>
      </c>
      <c r="B310" t="s">
        <v>2664</v>
      </c>
      <c r="C310" t="s">
        <v>2586</v>
      </c>
      <c r="D310" s="241" t="e">
        <f t="shared" si="8"/>
        <v>#REF!</v>
      </c>
      <c r="E310" s="238" t="e">
        <f>COUNTIFS(#REF!, B310,$B$10:$B$283,"F")</f>
        <v>#REF!</v>
      </c>
      <c r="F310" s="242">
        <f t="shared" ref="F310:F315" si="12">IFERROR(E310/D310,0)</f>
        <v>0</v>
      </c>
      <c r="G310" t="e">
        <f>COUNTIFS(#REF!, B310,$B$10:$B$283,"F",#REF!,"Elected")</f>
        <v>#REF!</v>
      </c>
      <c r="H310" s="243">
        <f t="shared" ref="H310:H315" si="13">IFERROR(G310/D310,0)</f>
        <v>0</v>
      </c>
      <c r="I310" s="244" t="e">
        <f>COUNTIFS(#REF!, B310,$B$10:$B$283,"M")</f>
        <v>#REF!</v>
      </c>
      <c r="J310" s="242">
        <f t="shared" ref="J310:J315" si="14">IFERROR(I310/D310,0)</f>
        <v>0</v>
      </c>
      <c r="K310" t="e">
        <f>COUNTIFS(#REF!, B310,$B$10:$B$283,"M",#REF!,"Elected")</f>
        <v>#REF!</v>
      </c>
      <c r="L310" s="242">
        <f t="shared" ref="L310:L315" si="15">IFERROR(K310/D310,0)</f>
        <v>0</v>
      </c>
    </row>
    <row r="311" spans="1:12" x14ac:dyDescent="0.35">
      <c r="A311" s="238" t="e">
        <f>SUMIFS($C$10:$C$284,#REF!, B311)</f>
        <v>#REF!</v>
      </c>
      <c r="B311" t="s">
        <v>2669</v>
      </c>
      <c r="C311" t="s">
        <v>2587</v>
      </c>
      <c r="D311" s="241" t="e">
        <f>E311+I311</f>
        <v>#REF!</v>
      </c>
      <c r="E311" s="238" t="e">
        <f>COUNTIFS(#REF!, B311,$B$10:$B$283,"F")</f>
        <v>#REF!</v>
      </c>
      <c r="F311" s="242">
        <f t="shared" si="12"/>
        <v>0</v>
      </c>
      <c r="G311" t="e">
        <f>COUNTIFS(#REF!, B311,$B$10:$B$283,"F",#REF!,"Elected")</f>
        <v>#REF!</v>
      </c>
      <c r="H311" s="243">
        <f t="shared" si="13"/>
        <v>0</v>
      </c>
      <c r="I311" s="244" t="e">
        <f>COUNTIFS(#REF!, B311,$B$10:$B$283,"M")</f>
        <v>#REF!</v>
      </c>
      <c r="J311" s="242">
        <f t="shared" si="14"/>
        <v>0</v>
      </c>
      <c r="K311" t="e">
        <f>COUNTIFS(#REF!, B311,$B$10:$B$283,"M",#REF!,"Elected")</f>
        <v>#REF!</v>
      </c>
      <c r="L311" s="242">
        <f t="shared" si="15"/>
        <v>0</v>
      </c>
    </row>
    <row r="312" spans="1:12" x14ac:dyDescent="0.35">
      <c r="A312" s="238" t="e">
        <f>SUMIFS($C$10:$C$284,#REF!, B312)</f>
        <v>#REF!</v>
      </c>
      <c r="B312" t="s">
        <v>2691</v>
      </c>
      <c r="C312" t="s">
        <v>2580</v>
      </c>
      <c r="D312" s="241" t="e">
        <f t="shared" si="8"/>
        <v>#REF!</v>
      </c>
      <c r="E312" s="238" t="e">
        <f>COUNTIFS(#REF!, B312,$B$10:$B$283,"F")</f>
        <v>#REF!</v>
      </c>
      <c r="F312" s="242">
        <f t="shared" si="12"/>
        <v>0</v>
      </c>
      <c r="G312" t="e">
        <f>COUNTIFS(#REF!, B312,$B$10:$B$283,"F",#REF!,"Elected")</f>
        <v>#REF!</v>
      </c>
      <c r="H312" s="243">
        <f t="shared" si="13"/>
        <v>0</v>
      </c>
      <c r="I312" s="244" t="e">
        <f>COUNTIFS(#REF!, B312,$B$10:$B$283,"M")</f>
        <v>#REF!</v>
      </c>
      <c r="J312" s="242">
        <f t="shared" si="14"/>
        <v>0</v>
      </c>
      <c r="K312" t="e">
        <f>COUNTIFS(#REF!, B312,$B$10:$B$283,"M",#REF!,"Elected")</f>
        <v>#REF!</v>
      </c>
      <c r="L312" s="242">
        <f t="shared" si="15"/>
        <v>0</v>
      </c>
    </row>
    <row r="313" spans="1:12" x14ac:dyDescent="0.35">
      <c r="A313" s="238" t="e">
        <f>SUMIFS($C$10:$C$284,#REF!, B313)</f>
        <v>#REF!</v>
      </c>
      <c r="C313" t="s">
        <v>2592</v>
      </c>
      <c r="D313" s="241" t="e">
        <f t="shared" si="8"/>
        <v>#REF!</v>
      </c>
      <c r="E313" s="238" t="e">
        <f>COUNTIFS(#REF!, B313,$B$10:$B$283,"F")</f>
        <v>#REF!</v>
      </c>
      <c r="F313" s="242">
        <f t="shared" si="12"/>
        <v>0</v>
      </c>
      <c r="G313" t="e">
        <f>COUNTIFS(#REF!, B313,$B$10:$B$283,"F",#REF!,"Elected")</f>
        <v>#REF!</v>
      </c>
      <c r="H313" s="243">
        <f t="shared" si="13"/>
        <v>0</v>
      </c>
      <c r="I313" s="244" t="e">
        <f>COUNTIFS(#REF!, B313,$B$10:$B$283,"M")</f>
        <v>#REF!</v>
      </c>
      <c r="J313" s="242">
        <f t="shared" si="14"/>
        <v>0</v>
      </c>
      <c r="K313" t="e">
        <f>COUNTIFS(#REF!, B313,$B$10:$B$283,"M",#REF!,"Elected")</f>
        <v>#REF!</v>
      </c>
      <c r="L313" s="242">
        <f t="shared" si="15"/>
        <v>0</v>
      </c>
    </row>
    <row r="314" spans="1:12" x14ac:dyDescent="0.35">
      <c r="A314" s="238" t="e">
        <f>SUMIFS($C$10:$C$284,#REF!, B314)</f>
        <v>#REF!</v>
      </c>
      <c r="C314" t="s">
        <v>2597</v>
      </c>
      <c r="D314" s="241" t="e">
        <f t="shared" si="8"/>
        <v>#REF!</v>
      </c>
      <c r="E314" s="238" t="e">
        <f>COUNTIFS(#REF!, B314,$B$10:$B$283,"F")</f>
        <v>#REF!</v>
      </c>
      <c r="F314" s="242">
        <f t="shared" si="12"/>
        <v>0</v>
      </c>
      <c r="G314" t="e">
        <f>COUNTIFS(#REF!, B314,$B$10:$B$283,"F",#REF!,"Elected")</f>
        <v>#REF!</v>
      </c>
      <c r="H314" s="243">
        <f t="shared" si="13"/>
        <v>0</v>
      </c>
      <c r="I314" s="244" t="e">
        <f>COUNTIFS(#REF!, B314,$B$10:$B$283,"M")</f>
        <v>#REF!</v>
      </c>
      <c r="J314" s="242">
        <f t="shared" si="14"/>
        <v>0</v>
      </c>
      <c r="K314" t="e">
        <f>COUNTIFS(#REF!, B314,$B$10:$B$283,"M",#REF!,"Elected")</f>
        <v>#REF!</v>
      </c>
      <c r="L314" s="242">
        <f t="shared" si="15"/>
        <v>0</v>
      </c>
    </row>
    <row r="315" spans="1:12" x14ac:dyDescent="0.35">
      <c r="A315" s="238" t="e">
        <f>SUMIFS($C$10:$C$284,#REF!, B315)</f>
        <v>#REF!</v>
      </c>
      <c r="B315" t="s">
        <v>2668</v>
      </c>
      <c r="C315" t="s">
        <v>2588</v>
      </c>
      <c r="D315" s="241" t="e">
        <f t="shared" si="8"/>
        <v>#REF!</v>
      </c>
      <c r="E315" s="238" t="e">
        <f>COUNTIFS(#REF!, B315,$B$10:$B$283,"F")</f>
        <v>#REF!</v>
      </c>
      <c r="F315" s="242">
        <f t="shared" si="12"/>
        <v>0</v>
      </c>
      <c r="G315" t="e">
        <f>COUNTIFS(#REF!, B315,$B$10:$B$283,"F",#REF!,"Elected")</f>
        <v>#REF!</v>
      </c>
      <c r="H315" s="243">
        <f t="shared" si="13"/>
        <v>0</v>
      </c>
      <c r="I315" s="244" t="e">
        <f>COUNTIFS(#REF!, B315,$B$10:$B$283,"M")</f>
        <v>#REF!</v>
      </c>
      <c r="J315" s="242">
        <f t="shared" si="14"/>
        <v>0</v>
      </c>
      <c r="K315" t="e">
        <f>COUNTIFS(#REF!, B315,$B$10:$B$283,"M",#REF!,"Elected")</f>
        <v>#REF!</v>
      </c>
      <c r="L315" s="242">
        <f t="shared" si="15"/>
        <v>0</v>
      </c>
    </row>
    <row r="316" spans="1:12" x14ac:dyDescent="0.35">
      <c r="A316" s="238" t="e">
        <f>SUMIFS($C$10:$C$284,#REF!, B316)</f>
        <v>#REF!</v>
      </c>
      <c r="B316" t="s">
        <v>2692</v>
      </c>
      <c r="C316" t="s">
        <v>2589</v>
      </c>
      <c r="D316" s="241" t="e">
        <f t="shared" si="8"/>
        <v>#REF!</v>
      </c>
      <c r="E316" s="238" t="e">
        <f>COUNTIFS(#REF!, B316,$B$10:$B$283,"F")</f>
        <v>#REF!</v>
      </c>
      <c r="F316" s="242">
        <f t="shared" si="7"/>
        <v>0</v>
      </c>
      <c r="G316" t="e">
        <f>COUNTIFS(#REF!, B316,$B$10:$B$283,"F",#REF!,"Elected")</f>
        <v>#REF!</v>
      </c>
      <c r="H316" s="243">
        <f t="shared" si="9"/>
        <v>0</v>
      </c>
      <c r="I316" s="244" t="e">
        <f>COUNTIFS(#REF!, B316,$B$10:$B$283,"M")</f>
        <v>#REF!</v>
      </c>
      <c r="J316" s="242">
        <f t="shared" si="10"/>
        <v>0</v>
      </c>
      <c r="K316" t="e">
        <f>COUNTIFS(#REF!, B316,$B$10:$B$283,"M",#REF!,"Elected")</f>
        <v>#REF!</v>
      </c>
      <c r="L316" s="242">
        <f t="shared" si="11"/>
        <v>0</v>
      </c>
    </row>
    <row r="317" spans="1:12" x14ac:dyDescent="0.35">
      <c r="A317" s="238" t="e">
        <f>SUMIFS($C$10:$C$284,#REF!, B317)</f>
        <v>#REF!</v>
      </c>
      <c r="B317" t="s">
        <v>2672</v>
      </c>
      <c r="C317" t="s">
        <v>2530</v>
      </c>
      <c r="D317" s="241" t="e">
        <f t="shared" si="8"/>
        <v>#REF!</v>
      </c>
      <c r="E317" s="238" t="e">
        <f>COUNTIFS(#REF!, B317,$B$10:$B$283,"F")</f>
        <v>#REF!</v>
      </c>
      <c r="F317" s="242">
        <f t="shared" si="7"/>
        <v>0</v>
      </c>
      <c r="G317" t="e">
        <f>COUNTIFS(#REF!, B317,$B$10:$B$283,"F",#REF!,"Elected")</f>
        <v>#REF!</v>
      </c>
      <c r="H317" s="243">
        <f t="shared" si="9"/>
        <v>0</v>
      </c>
      <c r="I317" s="244" t="e">
        <f>COUNTIFS(#REF!, B317,$B$10:$B$283,"M")</f>
        <v>#REF!</v>
      </c>
      <c r="J317" s="242">
        <f t="shared" si="10"/>
        <v>0</v>
      </c>
      <c r="K317" t="e">
        <f>COUNTIFS(#REF!, B317,$B$10:$B$283,"M",#REF!,"Elected")</f>
        <v>#REF!</v>
      </c>
      <c r="L317" s="242">
        <f t="shared" si="11"/>
        <v>0</v>
      </c>
    </row>
    <row r="318" spans="1:12" x14ac:dyDescent="0.35">
      <c r="A318" s="238" t="e">
        <f>SUM(A291:A317)</f>
        <v>#REF!</v>
      </c>
      <c r="B318" s="238"/>
      <c r="D318" s="241" t="e">
        <f>SUM(D291:D317)</f>
        <v>#REF!</v>
      </c>
      <c r="E318" s="238" t="e">
        <f>SUM(E291:E317)</f>
        <v>#REF!</v>
      </c>
      <c r="G318" t="e">
        <f>SUM(G291:G317)</f>
        <v>#REF!</v>
      </c>
      <c r="I318" s="244" t="e">
        <f>SUM(I291:I317)</f>
        <v>#REF!</v>
      </c>
      <c r="K318" t="e">
        <f>SUM(K291:K317)</f>
        <v>#REF!</v>
      </c>
    </row>
    <row r="319" spans="1:12" ht="15" thickBot="1" x14ac:dyDescent="0.4"/>
    <row r="320" spans="1:12" x14ac:dyDescent="0.35">
      <c r="C320" s="245" t="s">
        <v>2673</v>
      </c>
      <c r="D320" s="246"/>
      <c r="E320" s="247" t="e">
        <f>E318+I318</f>
        <v>#REF!</v>
      </c>
      <c r="F320" s="246" t="s">
        <v>2674</v>
      </c>
      <c r="G320" s="248"/>
      <c r="H320" s="248"/>
      <c r="I320" s="245" t="s">
        <v>2675</v>
      </c>
      <c r="J320" s="246" t="s">
        <v>2676</v>
      </c>
      <c r="K320" s="249" t="e">
        <f>K318</f>
        <v>#REF!</v>
      </c>
    </row>
    <row r="321" spans="3:11" ht="15" thickBot="1" x14ac:dyDescent="0.4">
      <c r="C321" s="250" t="s">
        <v>2677</v>
      </c>
      <c r="D321" s="251" t="e">
        <f>LEFT(MID(#REF!,FIND("(",#REF!)+1,LEN(#REF!)),FIND(")",MID(#REF!,FIND("(",#REF!)+1,LEN(#REF!)))-1)</f>
        <v>#REF!</v>
      </c>
      <c r="E321" s="251" t="e">
        <f>#REF!</f>
        <v>#REF!</v>
      </c>
      <c r="F321" s="251" t="s">
        <v>2678</v>
      </c>
      <c r="G321" s="252"/>
      <c r="H321" s="252"/>
      <c r="I321" s="253"/>
      <c r="J321" s="240" t="s">
        <v>2679</v>
      </c>
      <c r="K321" s="254" t="e">
        <f>G318</f>
        <v>#REF!</v>
      </c>
    </row>
    <row r="322" spans="3:11" ht="15" thickBot="1" x14ac:dyDescent="0.4">
      <c r="I322" s="250"/>
      <c r="J322" s="251" t="s">
        <v>2680</v>
      </c>
      <c r="K322" s="255" t="e">
        <f>SUM(K320:K321)</f>
        <v>#REF!</v>
      </c>
    </row>
  </sheetData>
  <mergeCells count="315">
    <mergeCell ref="A282:A283"/>
    <mergeCell ref="B282:B283"/>
    <mergeCell ref="C282:C283"/>
    <mergeCell ref="A278:A279"/>
    <mergeCell ref="B278:B279"/>
    <mergeCell ref="C278:C279"/>
    <mergeCell ref="A280:A281"/>
    <mergeCell ref="B280:B281"/>
    <mergeCell ref="C280:C281"/>
    <mergeCell ref="A274:A275"/>
    <mergeCell ref="B274:B275"/>
    <mergeCell ref="C274:C275"/>
    <mergeCell ref="A276:A277"/>
    <mergeCell ref="B276:B277"/>
    <mergeCell ref="C276:C277"/>
    <mergeCell ref="A270:A271"/>
    <mergeCell ref="B270:B271"/>
    <mergeCell ref="C270:C271"/>
    <mergeCell ref="A272:A273"/>
    <mergeCell ref="B272:B273"/>
    <mergeCell ref="C272:C273"/>
    <mergeCell ref="A266:A267"/>
    <mergeCell ref="B266:B267"/>
    <mergeCell ref="C266:C267"/>
    <mergeCell ref="A268:A269"/>
    <mergeCell ref="B268:B269"/>
    <mergeCell ref="C268:C269"/>
    <mergeCell ref="A262:A263"/>
    <mergeCell ref="B262:B263"/>
    <mergeCell ref="C262:C263"/>
    <mergeCell ref="A264:A265"/>
    <mergeCell ref="B264:B265"/>
    <mergeCell ref="C264:C265"/>
    <mergeCell ref="A258:A259"/>
    <mergeCell ref="B258:B259"/>
    <mergeCell ref="C258:C259"/>
    <mergeCell ref="A260:A261"/>
    <mergeCell ref="B260:B261"/>
    <mergeCell ref="C260:C261"/>
    <mergeCell ref="A254:A255"/>
    <mergeCell ref="B254:B255"/>
    <mergeCell ref="C254:C255"/>
    <mergeCell ref="A256:A257"/>
    <mergeCell ref="B256:B257"/>
    <mergeCell ref="C256:C257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C235:C236"/>
    <mergeCell ref="A237:A238"/>
    <mergeCell ref="B237:B238"/>
    <mergeCell ref="C237:C238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04:A205"/>
    <mergeCell ref="B204:B205"/>
    <mergeCell ref="C204:C205"/>
    <mergeCell ref="A217:A218"/>
    <mergeCell ref="B217:B218"/>
    <mergeCell ref="C217:C218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61:A162"/>
    <mergeCell ref="B161:B162"/>
    <mergeCell ref="C161:C162"/>
    <mergeCell ref="A174:A175"/>
    <mergeCell ref="B174:B175"/>
    <mergeCell ref="C174:C175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85"/>
  <sheetViews>
    <sheetView zoomScale="53" workbookViewId="0">
      <selection activeCell="BF4" sqref="W4:BF328"/>
    </sheetView>
  </sheetViews>
  <sheetFormatPr defaultRowHeight="14.5" x14ac:dyDescent="0.35"/>
  <cols>
    <col min="1" max="1" width="54.453125" bestFit="1" customWidth="1"/>
  </cols>
  <sheetData>
    <row r="1" spans="1:13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35">
      <c r="A8" s="339" t="s">
        <v>243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</row>
    <row r="9" spans="1:13" x14ac:dyDescent="0.35">
      <c r="A9" s="339" t="s">
        <v>0</v>
      </c>
      <c r="B9" s="339" t="s">
        <v>0</v>
      </c>
      <c r="C9" s="339" t="s">
        <v>17</v>
      </c>
      <c r="D9" t="s">
        <v>917</v>
      </c>
      <c r="E9" t="s">
        <v>918</v>
      </c>
      <c r="F9" t="s">
        <v>919</v>
      </c>
      <c r="G9" t="s">
        <v>920</v>
      </c>
      <c r="H9" t="s">
        <v>921</v>
      </c>
      <c r="I9" t="s">
        <v>922</v>
      </c>
      <c r="J9" t="s">
        <v>923</v>
      </c>
      <c r="K9" t="s">
        <v>924</v>
      </c>
      <c r="L9" t="s">
        <v>925</v>
      </c>
      <c r="M9" t="s">
        <v>926</v>
      </c>
    </row>
    <row r="10" spans="1:13" x14ac:dyDescent="0.35">
      <c r="A10" s="339" t="s">
        <v>2999</v>
      </c>
      <c r="B10" s="339" t="s">
        <v>33</v>
      </c>
      <c r="C10" s="340">
        <v>79</v>
      </c>
      <c r="D10" s="1">
        <v>9</v>
      </c>
      <c r="E10" s="1">
        <v>2</v>
      </c>
      <c r="F10" s="1">
        <v>15</v>
      </c>
      <c r="G10" s="1">
        <v>-105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35">
      <c r="A11" s="339" t="s">
        <v>0</v>
      </c>
      <c r="B11" s="339" t="s">
        <v>0</v>
      </c>
      <c r="C11" s="340">
        <v>79</v>
      </c>
      <c r="D11" s="2">
        <v>88</v>
      </c>
      <c r="E11" s="2">
        <v>90</v>
      </c>
      <c r="F11" s="2">
        <v>105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x14ac:dyDescent="0.35">
      <c r="A12" s="343" t="s">
        <v>3004</v>
      </c>
      <c r="B12" s="339" t="s">
        <v>33</v>
      </c>
      <c r="C12" s="340">
        <v>1486</v>
      </c>
      <c r="D12" s="1">
        <v>-399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35">
      <c r="A13" s="343" t="s">
        <v>0</v>
      </c>
      <c r="B13" s="339" t="s">
        <v>0</v>
      </c>
      <c r="C13" s="340">
        <v>1486</v>
      </c>
      <c r="D13" s="2">
        <v>1087</v>
      </c>
      <c r="E13" s="2">
        <v>1087</v>
      </c>
      <c r="F13" s="2">
        <v>1087</v>
      </c>
      <c r="G13" s="2">
        <v>1087</v>
      </c>
      <c r="H13" s="2">
        <v>1087</v>
      </c>
      <c r="I13" s="2">
        <v>1087</v>
      </c>
      <c r="J13" s="2">
        <v>1087</v>
      </c>
      <c r="K13" s="2">
        <v>1087</v>
      </c>
      <c r="L13" s="2">
        <v>1087</v>
      </c>
      <c r="M13" s="2">
        <v>1087</v>
      </c>
    </row>
    <row r="14" spans="1:13" x14ac:dyDescent="0.35">
      <c r="A14" s="339" t="s">
        <v>3000</v>
      </c>
      <c r="B14" s="339" t="s">
        <v>31</v>
      </c>
      <c r="C14" s="340">
        <v>169</v>
      </c>
      <c r="D14" s="1">
        <v>12</v>
      </c>
      <c r="E14" s="1">
        <v>1</v>
      </c>
      <c r="F14" s="1">
        <v>7</v>
      </c>
      <c r="G14" s="1">
        <v>53</v>
      </c>
      <c r="H14" s="1">
        <v>28</v>
      </c>
      <c r="I14" s="1">
        <v>11</v>
      </c>
      <c r="J14" s="1">
        <v>-281</v>
      </c>
      <c r="K14" s="1">
        <v>0</v>
      </c>
      <c r="L14" s="1">
        <v>0</v>
      </c>
      <c r="M14" s="1">
        <v>0</v>
      </c>
    </row>
    <row r="15" spans="1:13" x14ac:dyDescent="0.35">
      <c r="A15" s="339" t="s">
        <v>0</v>
      </c>
      <c r="B15" s="339" t="s">
        <v>0</v>
      </c>
      <c r="C15" s="340">
        <v>169</v>
      </c>
      <c r="D15" s="2">
        <v>181</v>
      </c>
      <c r="E15" s="2">
        <v>182</v>
      </c>
      <c r="F15" s="2">
        <v>189</v>
      </c>
      <c r="G15" s="2">
        <v>242</v>
      </c>
      <c r="H15" s="2">
        <v>270</v>
      </c>
      <c r="I15" s="2">
        <v>281</v>
      </c>
      <c r="J15" s="2">
        <v>0</v>
      </c>
      <c r="K15" s="2">
        <v>0</v>
      </c>
      <c r="L15" s="2">
        <v>0</v>
      </c>
      <c r="M15" s="2">
        <v>0</v>
      </c>
    </row>
    <row r="16" spans="1:13" x14ac:dyDescent="0.35">
      <c r="A16" s="339" t="s">
        <v>3001</v>
      </c>
      <c r="B16" s="339" t="s">
        <v>33</v>
      </c>
      <c r="C16" s="340">
        <v>304</v>
      </c>
      <c r="D16" s="1">
        <v>23</v>
      </c>
      <c r="E16" s="1">
        <v>3</v>
      </c>
      <c r="F16" s="1">
        <v>0</v>
      </c>
      <c r="G16" s="1">
        <v>2</v>
      </c>
      <c r="H16" s="1">
        <v>4</v>
      </c>
      <c r="I16" s="1">
        <v>44</v>
      </c>
      <c r="J16" s="1">
        <v>14</v>
      </c>
      <c r="K16" s="1">
        <v>19</v>
      </c>
      <c r="L16" s="1">
        <v>-413</v>
      </c>
      <c r="M16" s="1">
        <v>0</v>
      </c>
    </row>
    <row r="17" spans="1:13" x14ac:dyDescent="0.35">
      <c r="A17" s="339" t="s">
        <v>0</v>
      </c>
      <c r="B17" s="339" t="s">
        <v>0</v>
      </c>
      <c r="C17" s="340">
        <v>304</v>
      </c>
      <c r="D17" s="2">
        <v>327</v>
      </c>
      <c r="E17" s="2">
        <v>330</v>
      </c>
      <c r="F17" s="2">
        <v>330</v>
      </c>
      <c r="G17" s="2">
        <v>332</v>
      </c>
      <c r="H17" s="2">
        <v>336</v>
      </c>
      <c r="I17" s="2">
        <v>380</v>
      </c>
      <c r="J17" s="2">
        <v>394</v>
      </c>
      <c r="K17" s="2">
        <v>413</v>
      </c>
      <c r="L17" s="2">
        <v>0</v>
      </c>
      <c r="M17" s="2">
        <v>0</v>
      </c>
    </row>
    <row r="18" spans="1:13" x14ac:dyDescent="0.35">
      <c r="A18" s="339" t="s">
        <v>3028</v>
      </c>
      <c r="B18" s="339" t="s">
        <v>31</v>
      </c>
      <c r="C18" s="340">
        <v>175</v>
      </c>
      <c r="D18" s="1">
        <v>16</v>
      </c>
      <c r="E18" s="1">
        <v>3</v>
      </c>
      <c r="F18" s="1">
        <v>11</v>
      </c>
      <c r="G18" s="1">
        <v>6</v>
      </c>
      <c r="H18" s="1">
        <v>7</v>
      </c>
      <c r="I18" s="1">
        <v>-218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35">
      <c r="A19" s="339" t="s">
        <v>0</v>
      </c>
      <c r="B19" s="339" t="s">
        <v>0</v>
      </c>
      <c r="C19" s="340">
        <v>175</v>
      </c>
      <c r="D19" s="2">
        <v>191</v>
      </c>
      <c r="E19" s="2">
        <v>194</v>
      </c>
      <c r="F19" s="2">
        <v>205</v>
      </c>
      <c r="G19" s="2">
        <v>211</v>
      </c>
      <c r="H19" s="2">
        <v>218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</row>
    <row r="20" spans="1:13" x14ac:dyDescent="0.35">
      <c r="A20" s="343" t="s">
        <v>927</v>
      </c>
      <c r="B20" s="339" t="s">
        <v>33</v>
      </c>
      <c r="C20" s="340">
        <v>882</v>
      </c>
      <c r="D20" s="1">
        <v>63</v>
      </c>
      <c r="E20" s="1">
        <v>91</v>
      </c>
      <c r="F20" s="1">
        <v>1</v>
      </c>
      <c r="G20" s="1">
        <v>1</v>
      </c>
      <c r="H20" s="1">
        <v>4</v>
      </c>
      <c r="I20" s="1">
        <v>10</v>
      </c>
      <c r="J20" s="1">
        <v>12</v>
      </c>
      <c r="K20" s="1">
        <v>48</v>
      </c>
      <c r="L20" s="1">
        <v>0</v>
      </c>
      <c r="M20" s="1">
        <v>0</v>
      </c>
    </row>
    <row r="21" spans="1:13" x14ac:dyDescent="0.35">
      <c r="A21" s="343" t="s">
        <v>0</v>
      </c>
      <c r="B21" s="339" t="s">
        <v>0</v>
      </c>
      <c r="C21" s="340">
        <v>882</v>
      </c>
      <c r="D21" s="2">
        <v>945</v>
      </c>
      <c r="E21" s="2">
        <v>1036</v>
      </c>
      <c r="F21" s="2">
        <v>1037</v>
      </c>
      <c r="G21" s="2">
        <v>1038</v>
      </c>
      <c r="H21" s="2">
        <v>1042</v>
      </c>
      <c r="I21" s="2">
        <v>1052</v>
      </c>
      <c r="J21" s="2">
        <v>1064</v>
      </c>
      <c r="K21" s="2">
        <v>1112</v>
      </c>
      <c r="L21" s="2">
        <v>1112</v>
      </c>
      <c r="M21" s="2">
        <v>1112</v>
      </c>
    </row>
    <row r="22" spans="1:13" x14ac:dyDescent="0.35">
      <c r="A22" s="339" t="s">
        <v>3029</v>
      </c>
      <c r="B22" s="339" t="s">
        <v>33</v>
      </c>
      <c r="C22" s="340">
        <v>8</v>
      </c>
      <c r="D22" s="1">
        <v>5</v>
      </c>
      <c r="E22" s="1">
        <v>0</v>
      </c>
      <c r="F22" s="1">
        <v>-13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35">
      <c r="A23" s="339" t="s">
        <v>0</v>
      </c>
      <c r="B23" s="339" t="s">
        <v>0</v>
      </c>
      <c r="C23" s="340">
        <v>8</v>
      </c>
      <c r="D23" s="2">
        <v>13</v>
      </c>
      <c r="E23" s="2">
        <v>13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</row>
    <row r="24" spans="1:13" x14ac:dyDescent="0.35">
      <c r="A24" s="343" t="s">
        <v>928</v>
      </c>
      <c r="B24" s="339" t="s">
        <v>31</v>
      </c>
      <c r="C24" s="340">
        <v>732</v>
      </c>
      <c r="D24" s="1">
        <v>73</v>
      </c>
      <c r="E24" s="1">
        <v>43</v>
      </c>
      <c r="F24" s="1">
        <v>3</v>
      </c>
      <c r="G24" s="1">
        <v>4</v>
      </c>
      <c r="H24" s="1">
        <v>7</v>
      </c>
      <c r="I24" s="1">
        <v>13</v>
      </c>
      <c r="J24" s="1">
        <v>12</v>
      </c>
      <c r="K24" s="1">
        <v>22</v>
      </c>
      <c r="L24" s="1">
        <v>23</v>
      </c>
      <c r="M24" s="1">
        <v>85</v>
      </c>
    </row>
    <row r="25" spans="1:13" x14ac:dyDescent="0.35">
      <c r="A25" s="343" t="s">
        <v>0</v>
      </c>
      <c r="B25" s="339" t="s">
        <v>0</v>
      </c>
      <c r="C25" s="340">
        <v>732</v>
      </c>
      <c r="D25" s="2">
        <v>805</v>
      </c>
      <c r="E25" s="2">
        <v>848</v>
      </c>
      <c r="F25" s="2">
        <v>851</v>
      </c>
      <c r="G25" s="2">
        <v>855</v>
      </c>
      <c r="H25" s="2">
        <v>862</v>
      </c>
      <c r="I25" s="2">
        <v>875</v>
      </c>
      <c r="J25" s="2">
        <v>887</v>
      </c>
      <c r="K25" s="2">
        <v>909</v>
      </c>
      <c r="L25" s="2">
        <v>932</v>
      </c>
      <c r="M25" s="2">
        <v>1017</v>
      </c>
    </row>
    <row r="26" spans="1:13" x14ac:dyDescent="0.35">
      <c r="A26" s="343" t="s">
        <v>929</v>
      </c>
      <c r="B26" s="339" t="s">
        <v>33</v>
      </c>
      <c r="C26" s="340">
        <v>1282</v>
      </c>
      <c r="D26" s="1">
        <v>0</v>
      </c>
      <c r="E26" s="1">
        <v>-195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35">
      <c r="A27" s="343" t="s">
        <v>0</v>
      </c>
      <c r="B27" s="339" t="s">
        <v>0</v>
      </c>
      <c r="C27" s="340">
        <v>1282</v>
      </c>
      <c r="D27" s="2">
        <v>1282</v>
      </c>
      <c r="E27" s="2">
        <v>1087</v>
      </c>
      <c r="F27" s="2">
        <v>1087</v>
      </c>
      <c r="G27" s="2">
        <v>1087</v>
      </c>
      <c r="H27" s="2">
        <v>1087</v>
      </c>
      <c r="I27" s="2">
        <v>1087</v>
      </c>
      <c r="J27" s="2">
        <v>1087</v>
      </c>
      <c r="K27" s="2">
        <v>1087</v>
      </c>
      <c r="L27" s="2">
        <v>1087</v>
      </c>
      <c r="M27" s="2">
        <v>1087</v>
      </c>
    </row>
    <row r="28" spans="1:13" x14ac:dyDescent="0.35">
      <c r="A28" s="339" t="s">
        <v>3019</v>
      </c>
      <c r="B28" s="339" t="s">
        <v>33</v>
      </c>
      <c r="C28" s="340">
        <v>307</v>
      </c>
      <c r="D28" s="1">
        <v>14</v>
      </c>
      <c r="E28" s="1">
        <v>7</v>
      </c>
      <c r="F28" s="1">
        <v>4</v>
      </c>
      <c r="G28" s="1">
        <v>7</v>
      </c>
      <c r="H28" s="1">
        <v>27</v>
      </c>
      <c r="I28" s="1">
        <v>16</v>
      </c>
      <c r="J28" s="1">
        <v>95</v>
      </c>
      <c r="K28" s="1">
        <v>14</v>
      </c>
      <c r="L28" s="1">
        <v>12</v>
      </c>
      <c r="M28" s="1">
        <v>-503</v>
      </c>
    </row>
    <row r="29" spans="1:13" x14ac:dyDescent="0.35">
      <c r="A29" s="339" t="s">
        <v>0</v>
      </c>
      <c r="B29" s="339" t="s">
        <v>0</v>
      </c>
      <c r="C29" s="340">
        <v>307</v>
      </c>
      <c r="D29" s="2">
        <v>321</v>
      </c>
      <c r="E29" s="2">
        <v>328</v>
      </c>
      <c r="F29" s="2">
        <v>332</v>
      </c>
      <c r="G29" s="2">
        <v>339</v>
      </c>
      <c r="H29" s="2">
        <v>366</v>
      </c>
      <c r="I29" s="2">
        <v>382</v>
      </c>
      <c r="J29" s="2">
        <v>477</v>
      </c>
      <c r="K29" s="2">
        <v>491</v>
      </c>
      <c r="L29" s="2">
        <v>503</v>
      </c>
      <c r="M29" s="2">
        <v>0</v>
      </c>
    </row>
    <row r="30" spans="1:13" x14ac:dyDescent="0.35">
      <c r="A30" s="339" t="s">
        <v>3002</v>
      </c>
      <c r="B30" s="339" t="s">
        <v>33</v>
      </c>
      <c r="C30" s="340">
        <v>498</v>
      </c>
      <c r="D30" s="1">
        <v>43</v>
      </c>
      <c r="E30" s="1">
        <v>4</v>
      </c>
      <c r="F30" s="1">
        <v>2</v>
      </c>
      <c r="G30" s="1">
        <v>3</v>
      </c>
      <c r="H30" s="1">
        <v>7</v>
      </c>
      <c r="I30" s="1">
        <v>14</v>
      </c>
      <c r="J30" s="1">
        <v>16</v>
      </c>
      <c r="K30" s="1">
        <v>19</v>
      </c>
      <c r="L30" s="1">
        <v>83</v>
      </c>
      <c r="M30" s="1">
        <v>50</v>
      </c>
    </row>
    <row r="31" spans="1:13" x14ac:dyDescent="0.35">
      <c r="A31" s="339" t="s">
        <v>0</v>
      </c>
      <c r="B31" s="339" t="s">
        <v>0</v>
      </c>
      <c r="C31" s="340">
        <v>498</v>
      </c>
      <c r="D31" s="2">
        <v>541</v>
      </c>
      <c r="E31" s="2">
        <v>545</v>
      </c>
      <c r="F31" s="2">
        <v>547</v>
      </c>
      <c r="G31" s="2">
        <v>550</v>
      </c>
      <c r="H31" s="2">
        <v>557</v>
      </c>
      <c r="I31" s="2">
        <v>571</v>
      </c>
      <c r="J31" s="2">
        <v>587</v>
      </c>
      <c r="K31" s="2">
        <v>606</v>
      </c>
      <c r="L31" s="2">
        <v>689</v>
      </c>
      <c r="M31" s="2">
        <v>739</v>
      </c>
    </row>
    <row r="32" spans="1:13" x14ac:dyDescent="0.35">
      <c r="A32" s="343" t="s">
        <v>3005</v>
      </c>
      <c r="B32" s="339" t="s">
        <v>33</v>
      </c>
      <c r="C32" s="340">
        <v>643</v>
      </c>
      <c r="D32" s="1">
        <v>67</v>
      </c>
      <c r="E32" s="1">
        <v>16</v>
      </c>
      <c r="F32" s="1">
        <v>3</v>
      </c>
      <c r="G32" s="1">
        <v>2</v>
      </c>
      <c r="H32" s="1">
        <v>3</v>
      </c>
      <c r="I32" s="1">
        <v>24</v>
      </c>
      <c r="J32" s="1">
        <v>9</v>
      </c>
      <c r="K32" s="1">
        <v>84</v>
      </c>
      <c r="L32" s="1">
        <v>51</v>
      </c>
      <c r="M32" s="1">
        <v>63</v>
      </c>
    </row>
    <row r="33" spans="1:16" x14ac:dyDescent="0.35">
      <c r="A33" s="343" t="s">
        <v>0</v>
      </c>
      <c r="B33" s="339" t="s">
        <v>0</v>
      </c>
      <c r="C33" s="340">
        <v>643</v>
      </c>
      <c r="D33" s="2">
        <v>710</v>
      </c>
      <c r="E33" s="2">
        <v>726</v>
      </c>
      <c r="F33" s="2">
        <v>729</v>
      </c>
      <c r="G33" s="2">
        <v>731</v>
      </c>
      <c r="H33" s="2">
        <v>734</v>
      </c>
      <c r="I33" s="2">
        <v>758</v>
      </c>
      <c r="J33" s="2">
        <v>767</v>
      </c>
      <c r="K33" s="2">
        <v>851</v>
      </c>
      <c r="L33" s="2">
        <v>902</v>
      </c>
      <c r="M33" s="2">
        <v>965</v>
      </c>
    </row>
    <row r="34" spans="1:16" x14ac:dyDescent="0.35">
      <c r="A34" s="339" t="s">
        <v>3025</v>
      </c>
      <c r="B34" s="339" t="s">
        <v>31</v>
      </c>
      <c r="C34" s="340">
        <v>319</v>
      </c>
      <c r="D34" s="1">
        <v>24</v>
      </c>
      <c r="E34" s="1">
        <v>14</v>
      </c>
      <c r="F34" s="1">
        <v>0</v>
      </c>
      <c r="G34" s="1">
        <v>1</v>
      </c>
      <c r="H34" s="1">
        <v>1</v>
      </c>
      <c r="I34" s="1">
        <v>23</v>
      </c>
      <c r="J34" s="1">
        <v>5</v>
      </c>
      <c r="K34" s="1">
        <v>-387</v>
      </c>
      <c r="L34" s="1">
        <v>0</v>
      </c>
      <c r="M34" s="1">
        <v>0</v>
      </c>
    </row>
    <row r="35" spans="1:16" x14ac:dyDescent="0.35">
      <c r="A35" s="339" t="s">
        <v>0</v>
      </c>
      <c r="B35" s="339" t="s">
        <v>0</v>
      </c>
      <c r="C35" s="340">
        <v>319</v>
      </c>
      <c r="D35" s="2">
        <v>343</v>
      </c>
      <c r="E35" s="2">
        <v>357</v>
      </c>
      <c r="F35" s="2">
        <v>357</v>
      </c>
      <c r="G35" s="2">
        <v>358</v>
      </c>
      <c r="H35" s="2">
        <v>359</v>
      </c>
      <c r="I35" s="2">
        <v>382</v>
      </c>
      <c r="J35" s="2">
        <v>387</v>
      </c>
      <c r="K35" s="2">
        <v>0</v>
      </c>
      <c r="L35" s="2">
        <v>0</v>
      </c>
      <c r="M35" s="2">
        <v>0</v>
      </c>
    </row>
    <row r="36" spans="1:16" x14ac:dyDescent="0.35">
      <c r="A36" s="339" t="s">
        <v>3003</v>
      </c>
      <c r="B36" s="339" t="s">
        <v>33</v>
      </c>
      <c r="C36" s="340">
        <v>49</v>
      </c>
      <c r="D36" s="1">
        <v>2</v>
      </c>
      <c r="E36" s="1">
        <v>0</v>
      </c>
      <c r="F36" s="1">
        <v>-51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</row>
    <row r="37" spans="1:16" x14ac:dyDescent="0.35">
      <c r="A37" s="339" t="s">
        <v>0</v>
      </c>
      <c r="B37" s="339" t="s">
        <v>0</v>
      </c>
      <c r="C37" s="340">
        <v>49</v>
      </c>
      <c r="D37" s="2">
        <v>51</v>
      </c>
      <c r="E37" s="2">
        <v>51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</row>
    <row r="38" spans="1:16" x14ac:dyDescent="0.35">
      <c r="A38" s="339" t="s">
        <v>3023</v>
      </c>
      <c r="B38" s="339" t="s">
        <v>31</v>
      </c>
      <c r="C38" s="340">
        <v>98</v>
      </c>
      <c r="D38" s="1">
        <v>16</v>
      </c>
      <c r="E38" s="1">
        <v>1</v>
      </c>
      <c r="F38" s="1">
        <v>3</v>
      </c>
      <c r="G38" s="1">
        <v>11</v>
      </c>
      <c r="H38" s="1">
        <v>-129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</row>
    <row r="39" spans="1:16" x14ac:dyDescent="0.35">
      <c r="A39" s="339" t="s">
        <v>0</v>
      </c>
      <c r="B39" s="339" t="s">
        <v>0</v>
      </c>
      <c r="C39" s="340">
        <v>98</v>
      </c>
      <c r="D39" s="2">
        <v>114</v>
      </c>
      <c r="E39" s="2">
        <v>115</v>
      </c>
      <c r="F39" s="2">
        <v>118</v>
      </c>
      <c r="G39" s="2">
        <v>129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</row>
    <row r="40" spans="1:16" x14ac:dyDescent="0.35">
      <c r="A40" s="343" t="s">
        <v>930</v>
      </c>
      <c r="B40" s="339" t="s">
        <v>31</v>
      </c>
      <c r="C40" s="340">
        <v>575</v>
      </c>
      <c r="D40" s="1">
        <v>32</v>
      </c>
      <c r="E40" s="1">
        <v>10</v>
      </c>
      <c r="F40" s="1">
        <v>1</v>
      </c>
      <c r="G40" s="1">
        <v>1</v>
      </c>
      <c r="H40" s="1">
        <v>11</v>
      </c>
      <c r="I40" s="1">
        <v>36</v>
      </c>
      <c r="J40" s="1">
        <v>9</v>
      </c>
      <c r="K40" s="1">
        <v>134</v>
      </c>
      <c r="L40" s="1">
        <v>183</v>
      </c>
      <c r="M40" s="1">
        <v>36</v>
      </c>
    </row>
    <row r="41" spans="1:16" x14ac:dyDescent="0.35">
      <c r="A41" s="343" t="s">
        <v>0</v>
      </c>
      <c r="B41" s="339" t="s">
        <v>0</v>
      </c>
      <c r="C41" s="340">
        <v>575</v>
      </c>
      <c r="D41" s="2">
        <v>607</v>
      </c>
      <c r="E41" s="2">
        <v>617</v>
      </c>
      <c r="F41" s="2">
        <v>618</v>
      </c>
      <c r="G41" s="2">
        <v>619</v>
      </c>
      <c r="H41" s="2">
        <v>630</v>
      </c>
      <c r="I41" s="2">
        <v>666</v>
      </c>
      <c r="J41" s="2">
        <v>675</v>
      </c>
      <c r="K41" s="2">
        <v>809</v>
      </c>
      <c r="L41" s="2">
        <v>992</v>
      </c>
      <c r="M41" s="2">
        <v>1028</v>
      </c>
    </row>
    <row r="42" spans="1:16" x14ac:dyDescent="0.35">
      <c r="A42" s="339" t="s">
        <v>47</v>
      </c>
      <c r="B42" s="339" t="s">
        <v>0</v>
      </c>
      <c r="C42" s="341">
        <v>0</v>
      </c>
      <c r="D42" s="1">
        <f>(D10+D12+D14+D16+D18+D20+D22+D24+D26+D28+D30+D32+D34+D36+D38+D40)*(-1)</f>
        <v>0</v>
      </c>
      <c r="E42" s="1">
        <f t="shared" ref="E42:M42" si="0">(E10+E12+E14+E16+E18+E20+E22+E24+E26+E28+E30+E32+E34+E36+E38+E40)*(-1)</f>
        <v>0</v>
      </c>
      <c r="F42" s="1">
        <f t="shared" si="0"/>
        <v>14</v>
      </c>
      <c r="G42" s="1">
        <f t="shared" si="0"/>
        <v>14</v>
      </c>
      <c r="H42" s="1">
        <f t="shared" si="0"/>
        <v>30</v>
      </c>
      <c r="I42" s="1">
        <f t="shared" si="0"/>
        <v>27</v>
      </c>
      <c r="J42" s="1">
        <f t="shared" si="0"/>
        <v>109</v>
      </c>
      <c r="K42" s="1">
        <f t="shared" si="0"/>
        <v>47</v>
      </c>
      <c r="L42" s="1">
        <f t="shared" si="0"/>
        <v>61</v>
      </c>
      <c r="M42" s="1">
        <f t="shared" si="0"/>
        <v>269</v>
      </c>
    </row>
    <row r="43" spans="1:16" x14ac:dyDescent="0.35">
      <c r="A43" s="339" t="s">
        <v>0</v>
      </c>
      <c r="B43" s="339" t="s">
        <v>0</v>
      </c>
      <c r="C43" s="340">
        <v>0</v>
      </c>
      <c r="D43" s="2">
        <v>0</v>
      </c>
      <c r="E43" s="2">
        <v>0</v>
      </c>
      <c r="F43" s="2">
        <v>14</v>
      </c>
      <c r="G43" s="2">
        <v>28</v>
      </c>
      <c r="H43" s="2">
        <v>58</v>
      </c>
      <c r="I43" s="2">
        <v>85</v>
      </c>
      <c r="J43" s="2">
        <v>194</v>
      </c>
      <c r="K43" s="2">
        <v>241</v>
      </c>
      <c r="L43" s="2">
        <v>302</v>
      </c>
      <c r="M43" s="2">
        <v>571</v>
      </c>
    </row>
    <row r="44" spans="1:16" x14ac:dyDescent="0.35">
      <c r="A44" t="s">
        <v>48</v>
      </c>
      <c r="B44" t="s">
        <v>0</v>
      </c>
      <c r="C44" s="2">
        <v>7606</v>
      </c>
      <c r="D44" s="2">
        <v>7606</v>
      </c>
      <c r="E44" s="2">
        <v>7606</v>
      </c>
      <c r="F44" s="2">
        <v>7606</v>
      </c>
      <c r="G44" s="2">
        <v>7606</v>
      </c>
      <c r="H44" s="2">
        <v>7606</v>
      </c>
      <c r="I44" s="2">
        <v>7606</v>
      </c>
      <c r="J44" s="2">
        <v>7606</v>
      </c>
      <c r="K44" s="2">
        <v>7606</v>
      </c>
      <c r="L44" s="2">
        <v>7606</v>
      </c>
      <c r="M44" s="2">
        <v>7606</v>
      </c>
    </row>
    <row r="48" spans="1:16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</row>
    <row r="49" spans="1:16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</row>
    <row r="50" spans="1:16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</row>
    <row r="51" spans="1:16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</row>
    <row r="52" spans="1:16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</row>
    <row r="53" spans="1:16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</row>
    <row r="54" spans="1:16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</row>
    <row r="55" spans="1:16" x14ac:dyDescent="0.35">
      <c r="A55" s="339" t="s">
        <v>931</v>
      </c>
      <c r="B55" s="339" t="s">
        <v>2</v>
      </c>
      <c r="C55" s="339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  <c r="L55" t="s">
        <v>12</v>
      </c>
      <c r="M55" t="s">
        <v>13</v>
      </c>
      <c r="N55" t="s">
        <v>14</v>
      </c>
      <c r="O55" t="s">
        <v>15</v>
      </c>
      <c r="P55" t="s">
        <v>16</v>
      </c>
    </row>
    <row r="56" spans="1:16" x14ac:dyDescent="0.35">
      <c r="A56" s="339" t="s">
        <v>0</v>
      </c>
      <c r="B56" s="339" t="s">
        <v>0</v>
      </c>
      <c r="C56" s="339" t="s">
        <v>17</v>
      </c>
      <c r="D56" t="s">
        <v>932</v>
      </c>
      <c r="E56" t="s">
        <v>933</v>
      </c>
      <c r="F56" t="s">
        <v>934</v>
      </c>
      <c r="G56" t="s">
        <v>935</v>
      </c>
      <c r="H56" t="s">
        <v>936</v>
      </c>
      <c r="I56" t="s">
        <v>937</v>
      </c>
      <c r="J56" t="s">
        <v>938</v>
      </c>
      <c r="K56" t="s">
        <v>939</v>
      </c>
      <c r="L56" t="s">
        <v>940</v>
      </c>
      <c r="M56" t="s">
        <v>941</v>
      </c>
      <c r="N56" t="s">
        <v>942</v>
      </c>
      <c r="O56" t="s">
        <v>943</v>
      </c>
      <c r="P56" t="s">
        <v>944</v>
      </c>
    </row>
    <row r="57" spans="1:16" x14ac:dyDescent="0.35">
      <c r="A57" s="343" t="s">
        <v>945</v>
      </c>
      <c r="B57" s="339" t="s">
        <v>31</v>
      </c>
      <c r="C57" s="340">
        <v>624</v>
      </c>
      <c r="D57" s="1">
        <v>4</v>
      </c>
      <c r="E57" s="1">
        <v>8</v>
      </c>
      <c r="F57" s="1">
        <v>9</v>
      </c>
      <c r="G57" s="1">
        <v>5</v>
      </c>
      <c r="H57" s="1">
        <v>6</v>
      </c>
      <c r="I57" s="1">
        <v>37</v>
      </c>
      <c r="J57" s="1">
        <v>9</v>
      </c>
      <c r="K57" s="1">
        <v>34</v>
      </c>
      <c r="L57" s="1">
        <v>11</v>
      </c>
      <c r="M57" s="1">
        <v>43</v>
      </c>
      <c r="N57" s="1">
        <v>105</v>
      </c>
      <c r="O57" s="1">
        <v>90</v>
      </c>
      <c r="P57" s="1">
        <v>3</v>
      </c>
    </row>
    <row r="58" spans="1:16" x14ac:dyDescent="0.35">
      <c r="A58" s="343" t="s">
        <v>0</v>
      </c>
      <c r="B58" s="339" t="s">
        <v>0</v>
      </c>
      <c r="C58" s="340">
        <v>624</v>
      </c>
      <c r="D58" s="2">
        <v>628</v>
      </c>
      <c r="E58" s="2">
        <v>636</v>
      </c>
      <c r="F58" s="2">
        <v>645</v>
      </c>
      <c r="G58" s="2">
        <v>650</v>
      </c>
      <c r="H58" s="2">
        <v>656</v>
      </c>
      <c r="I58" s="2">
        <v>693</v>
      </c>
      <c r="J58" s="2">
        <v>702</v>
      </c>
      <c r="K58" s="2">
        <v>736</v>
      </c>
      <c r="L58" s="2">
        <v>747</v>
      </c>
      <c r="M58" s="2">
        <v>790</v>
      </c>
      <c r="N58" s="2">
        <v>895</v>
      </c>
      <c r="O58" s="2">
        <v>985</v>
      </c>
      <c r="P58" s="2">
        <v>988</v>
      </c>
    </row>
    <row r="59" spans="1:16" x14ac:dyDescent="0.35">
      <c r="A59" s="339" t="s">
        <v>3006</v>
      </c>
      <c r="B59" s="339" t="s">
        <v>33</v>
      </c>
      <c r="C59" s="340">
        <v>129</v>
      </c>
      <c r="D59" s="1">
        <v>4</v>
      </c>
      <c r="E59" s="1">
        <v>4</v>
      </c>
      <c r="F59" s="1">
        <v>44</v>
      </c>
      <c r="G59" s="1">
        <v>4</v>
      </c>
      <c r="H59" s="1">
        <v>1</v>
      </c>
      <c r="I59" s="1">
        <v>-186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</row>
    <row r="60" spans="1:16" x14ac:dyDescent="0.35">
      <c r="A60" s="339" t="s">
        <v>0</v>
      </c>
      <c r="B60" s="339" t="s">
        <v>0</v>
      </c>
      <c r="C60" s="340">
        <v>129</v>
      </c>
      <c r="D60" s="2">
        <v>133</v>
      </c>
      <c r="E60" s="2">
        <v>137</v>
      </c>
      <c r="F60" s="2">
        <v>181</v>
      </c>
      <c r="G60" s="2">
        <v>185</v>
      </c>
      <c r="H60" s="2">
        <v>186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35">
      <c r="A61" s="343" t="s">
        <v>946</v>
      </c>
      <c r="B61" s="339" t="s">
        <v>33</v>
      </c>
      <c r="C61" s="340">
        <v>1031</v>
      </c>
      <c r="D61" s="1">
        <v>2</v>
      </c>
      <c r="E61" s="1">
        <v>7</v>
      </c>
      <c r="F61" s="1">
        <v>0</v>
      </c>
      <c r="G61" s="1">
        <v>3</v>
      </c>
      <c r="H61" s="1">
        <v>6</v>
      </c>
      <c r="I61" s="1">
        <v>4</v>
      </c>
      <c r="J61" s="1">
        <v>4</v>
      </c>
      <c r="K61" s="1">
        <v>13</v>
      </c>
      <c r="L61" s="1">
        <v>56</v>
      </c>
      <c r="M61" s="1">
        <v>30</v>
      </c>
      <c r="N61" s="1">
        <v>0</v>
      </c>
      <c r="O61" s="1">
        <v>0</v>
      </c>
      <c r="P61" s="1">
        <v>-12</v>
      </c>
    </row>
    <row r="62" spans="1:16" x14ac:dyDescent="0.35">
      <c r="A62" s="343" t="s">
        <v>0</v>
      </c>
      <c r="B62" s="339" t="s">
        <v>0</v>
      </c>
      <c r="C62" s="340">
        <v>1031</v>
      </c>
      <c r="D62" s="2">
        <v>1033</v>
      </c>
      <c r="E62" s="2">
        <v>1040</v>
      </c>
      <c r="F62" s="2">
        <v>1040</v>
      </c>
      <c r="G62" s="2">
        <v>1043</v>
      </c>
      <c r="H62" s="2">
        <v>1049</v>
      </c>
      <c r="I62" s="2">
        <v>1053</v>
      </c>
      <c r="J62" s="2">
        <v>1057</v>
      </c>
      <c r="K62" s="2">
        <v>1070</v>
      </c>
      <c r="L62" s="2">
        <v>1126</v>
      </c>
      <c r="M62" s="2">
        <v>1156</v>
      </c>
      <c r="N62" s="2">
        <v>1156</v>
      </c>
      <c r="O62" s="2">
        <v>1156</v>
      </c>
      <c r="P62" s="2">
        <v>1144</v>
      </c>
    </row>
    <row r="63" spans="1:16" x14ac:dyDescent="0.35">
      <c r="A63" s="339" t="s">
        <v>3020</v>
      </c>
      <c r="B63" s="339" t="s">
        <v>33</v>
      </c>
      <c r="C63" s="340">
        <v>154</v>
      </c>
      <c r="D63" s="1">
        <v>0</v>
      </c>
      <c r="E63" s="1">
        <v>4</v>
      </c>
      <c r="F63" s="1">
        <v>0</v>
      </c>
      <c r="G63" s="1">
        <v>11</v>
      </c>
      <c r="H63" s="1">
        <v>-169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35">
      <c r="A64" s="339" t="s">
        <v>0</v>
      </c>
      <c r="B64" s="339" t="s">
        <v>0</v>
      </c>
      <c r="C64" s="340">
        <v>154</v>
      </c>
      <c r="D64" s="2">
        <v>154</v>
      </c>
      <c r="E64" s="2">
        <v>158</v>
      </c>
      <c r="F64" s="2">
        <v>158</v>
      </c>
      <c r="G64" s="2">
        <v>169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35">
      <c r="A65" s="339" t="s">
        <v>3007</v>
      </c>
      <c r="B65" s="339" t="s">
        <v>33</v>
      </c>
      <c r="C65" s="340">
        <v>736</v>
      </c>
      <c r="D65" s="1">
        <v>4</v>
      </c>
      <c r="E65" s="1">
        <v>2</v>
      </c>
      <c r="F65" s="1">
        <v>0</v>
      </c>
      <c r="G65" s="1">
        <v>1</v>
      </c>
      <c r="H65" s="1">
        <v>8</v>
      </c>
      <c r="I65" s="1">
        <v>3</v>
      </c>
      <c r="J65" s="1">
        <v>5</v>
      </c>
      <c r="K65" s="1">
        <v>2</v>
      </c>
      <c r="L65" s="1">
        <v>21</v>
      </c>
      <c r="M65" s="1">
        <v>20</v>
      </c>
      <c r="N65" s="1">
        <v>19</v>
      </c>
      <c r="O65" s="1">
        <v>97</v>
      </c>
      <c r="P65" s="1">
        <v>2</v>
      </c>
    </row>
    <row r="66" spans="1:16" x14ac:dyDescent="0.35">
      <c r="A66" s="339" t="s">
        <v>0</v>
      </c>
      <c r="B66" s="339" t="s">
        <v>0</v>
      </c>
      <c r="C66" s="340">
        <v>736</v>
      </c>
      <c r="D66" s="2">
        <v>740</v>
      </c>
      <c r="E66" s="2">
        <v>742</v>
      </c>
      <c r="F66" s="2">
        <v>742</v>
      </c>
      <c r="G66" s="2">
        <v>743</v>
      </c>
      <c r="H66" s="2">
        <v>751</v>
      </c>
      <c r="I66" s="2">
        <v>754</v>
      </c>
      <c r="J66" s="2">
        <v>759</v>
      </c>
      <c r="K66" s="2">
        <v>761</v>
      </c>
      <c r="L66" s="2">
        <v>782</v>
      </c>
      <c r="M66" s="2">
        <v>802</v>
      </c>
      <c r="N66" s="2">
        <v>821</v>
      </c>
      <c r="O66" s="2">
        <v>918</v>
      </c>
      <c r="P66" s="2">
        <v>920</v>
      </c>
    </row>
    <row r="67" spans="1:16" x14ac:dyDescent="0.35">
      <c r="A67" s="339" t="s">
        <v>3008</v>
      </c>
      <c r="B67" s="339" t="s">
        <v>31</v>
      </c>
      <c r="C67" s="340">
        <v>303</v>
      </c>
      <c r="D67" s="1">
        <v>6</v>
      </c>
      <c r="E67" s="1">
        <v>2</v>
      </c>
      <c r="F67" s="1">
        <v>13</v>
      </c>
      <c r="G67" s="1">
        <v>0</v>
      </c>
      <c r="H67" s="1">
        <v>2</v>
      </c>
      <c r="I67" s="1">
        <v>46</v>
      </c>
      <c r="J67" s="1">
        <v>2</v>
      </c>
      <c r="K67" s="1">
        <v>51</v>
      </c>
      <c r="L67" s="1">
        <v>18</v>
      </c>
      <c r="M67" s="1">
        <v>19</v>
      </c>
      <c r="N67" s="1">
        <v>-462</v>
      </c>
      <c r="O67" s="1">
        <v>0</v>
      </c>
      <c r="P67" s="1">
        <v>0</v>
      </c>
    </row>
    <row r="68" spans="1:16" x14ac:dyDescent="0.35">
      <c r="A68" s="339" t="s">
        <v>0</v>
      </c>
      <c r="B68" s="339" t="s">
        <v>0</v>
      </c>
      <c r="C68" s="340">
        <v>303</v>
      </c>
      <c r="D68" s="2">
        <v>309</v>
      </c>
      <c r="E68" s="2">
        <v>311</v>
      </c>
      <c r="F68" s="2">
        <v>324</v>
      </c>
      <c r="G68" s="2">
        <v>324</v>
      </c>
      <c r="H68" s="2">
        <v>326</v>
      </c>
      <c r="I68" s="2">
        <v>372</v>
      </c>
      <c r="J68" s="2">
        <v>374</v>
      </c>
      <c r="K68" s="2">
        <v>425</v>
      </c>
      <c r="L68" s="2">
        <v>443</v>
      </c>
      <c r="M68" s="2">
        <v>462</v>
      </c>
      <c r="N68" s="2">
        <v>0</v>
      </c>
      <c r="O68" s="2">
        <v>0</v>
      </c>
      <c r="P68" s="2">
        <v>0</v>
      </c>
    </row>
    <row r="69" spans="1:16" x14ac:dyDescent="0.35">
      <c r="A69" s="339" t="s">
        <v>3013</v>
      </c>
      <c r="B69" s="339" t="s">
        <v>33</v>
      </c>
      <c r="C69" s="340">
        <v>58</v>
      </c>
      <c r="D69" s="1">
        <v>-58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35">
      <c r="A70" s="339" t="s">
        <v>0</v>
      </c>
      <c r="B70" s="339" t="s">
        <v>0</v>
      </c>
      <c r="C70" s="340">
        <v>58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35">
      <c r="A71" s="339" t="s">
        <v>3009</v>
      </c>
      <c r="B71" s="339" t="s">
        <v>31</v>
      </c>
      <c r="C71" s="340">
        <v>113</v>
      </c>
      <c r="D71" s="1">
        <v>4</v>
      </c>
      <c r="E71" s="1">
        <v>1</v>
      </c>
      <c r="F71" s="1">
        <v>2</v>
      </c>
      <c r="G71" s="1">
        <v>-120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35">
      <c r="A72" s="339" t="s">
        <v>0</v>
      </c>
      <c r="B72" s="339" t="s">
        <v>0</v>
      </c>
      <c r="C72" s="340">
        <v>113</v>
      </c>
      <c r="D72" s="2">
        <v>117</v>
      </c>
      <c r="E72" s="2">
        <v>118</v>
      </c>
      <c r="F72" s="2">
        <v>120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35">
      <c r="A73" s="343" t="s">
        <v>947</v>
      </c>
      <c r="B73" s="339" t="s">
        <v>33</v>
      </c>
      <c r="C73" s="340">
        <v>665</v>
      </c>
      <c r="D73" s="1">
        <v>2</v>
      </c>
      <c r="E73" s="1">
        <v>0</v>
      </c>
      <c r="F73" s="1">
        <v>0</v>
      </c>
      <c r="G73" s="1">
        <v>0</v>
      </c>
      <c r="H73" s="1">
        <v>5</v>
      </c>
      <c r="I73" s="1">
        <v>3</v>
      </c>
      <c r="J73" s="1">
        <v>2</v>
      </c>
      <c r="K73" s="1">
        <v>7</v>
      </c>
      <c r="L73" s="1">
        <v>104</v>
      </c>
      <c r="M73" s="1">
        <v>29</v>
      </c>
      <c r="N73" s="1">
        <v>26</v>
      </c>
      <c r="O73" s="1">
        <v>89</v>
      </c>
      <c r="P73" s="1">
        <v>4</v>
      </c>
    </row>
    <row r="74" spans="1:16" x14ac:dyDescent="0.35">
      <c r="A74" s="343" t="s">
        <v>0</v>
      </c>
      <c r="B74" s="339" t="s">
        <v>0</v>
      </c>
      <c r="C74" s="340">
        <v>665</v>
      </c>
      <c r="D74" s="2">
        <v>667</v>
      </c>
      <c r="E74" s="2">
        <v>667</v>
      </c>
      <c r="F74" s="2">
        <v>667</v>
      </c>
      <c r="G74" s="2">
        <v>667</v>
      </c>
      <c r="H74" s="2">
        <v>672</v>
      </c>
      <c r="I74" s="2">
        <v>675</v>
      </c>
      <c r="J74" s="2">
        <v>677</v>
      </c>
      <c r="K74" s="2">
        <v>684</v>
      </c>
      <c r="L74" s="2">
        <v>788</v>
      </c>
      <c r="M74" s="2">
        <v>817</v>
      </c>
      <c r="N74" s="2">
        <v>843</v>
      </c>
      <c r="O74" s="2">
        <v>932</v>
      </c>
      <c r="P74" s="2">
        <v>936</v>
      </c>
    </row>
    <row r="75" spans="1:16" x14ac:dyDescent="0.35">
      <c r="A75" s="339" t="s">
        <v>3010</v>
      </c>
      <c r="B75" s="339" t="s">
        <v>31</v>
      </c>
      <c r="C75" s="340">
        <v>127</v>
      </c>
      <c r="D75" s="1">
        <v>3</v>
      </c>
      <c r="E75" s="1">
        <v>3</v>
      </c>
      <c r="F75" s="1">
        <v>0</v>
      </c>
      <c r="G75" s="1">
        <v>50</v>
      </c>
      <c r="H75" s="1">
        <v>42</v>
      </c>
      <c r="I75" s="1">
        <v>6</v>
      </c>
      <c r="J75" s="1">
        <v>-231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35">
      <c r="A76" s="339" t="s">
        <v>0</v>
      </c>
      <c r="B76" s="339" t="s">
        <v>0</v>
      </c>
      <c r="C76" s="340">
        <v>127</v>
      </c>
      <c r="D76" s="2">
        <v>130</v>
      </c>
      <c r="E76" s="2">
        <v>133</v>
      </c>
      <c r="F76" s="2">
        <v>133</v>
      </c>
      <c r="G76" s="2">
        <v>183</v>
      </c>
      <c r="H76" s="2">
        <v>225</v>
      </c>
      <c r="I76" s="2">
        <v>231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35">
      <c r="A77" s="339" t="s">
        <v>3011</v>
      </c>
      <c r="B77" s="339" t="s">
        <v>31</v>
      </c>
      <c r="C77" s="340">
        <v>332</v>
      </c>
      <c r="D77" s="1">
        <v>2</v>
      </c>
      <c r="E77" s="1">
        <v>4</v>
      </c>
      <c r="F77" s="1">
        <v>2</v>
      </c>
      <c r="G77" s="1">
        <v>2</v>
      </c>
      <c r="H77" s="1">
        <v>2</v>
      </c>
      <c r="I77" s="1">
        <v>5</v>
      </c>
      <c r="J77" s="1">
        <v>3</v>
      </c>
      <c r="K77" s="1">
        <v>10</v>
      </c>
      <c r="L77" s="1">
        <v>-362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35">
      <c r="A78" s="339" t="s">
        <v>0</v>
      </c>
      <c r="B78" s="339" t="s">
        <v>0</v>
      </c>
      <c r="C78" s="340">
        <v>332</v>
      </c>
      <c r="D78" s="2">
        <v>334</v>
      </c>
      <c r="E78" s="2">
        <v>338</v>
      </c>
      <c r="F78" s="2">
        <v>340</v>
      </c>
      <c r="G78" s="2">
        <v>342</v>
      </c>
      <c r="H78" s="2">
        <v>344</v>
      </c>
      <c r="I78" s="2">
        <v>349</v>
      </c>
      <c r="J78" s="2">
        <v>352</v>
      </c>
      <c r="K78" s="2">
        <v>362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35">
      <c r="A79" s="339" t="s">
        <v>3024</v>
      </c>
      <c r="B79" s="339" t="s">
        <v>33</v>
      </c>
      <c r="C79" s="340">
        <v>413</v>
      </c>
      <c r="D79" s="1">
        <v>5</v>
      </c>
      <c r="E79" s="1">
        <v>4</v>
      </c>
      <c r="F79" s="1">
        <v>2</v>
      </c>
      <c r="G79" s="1">
        <v>12</v>
      </c>
      <c r="H79" s="1">
        <v>28</v>
      </c>
      <c r="I79" s="1">
        <v>7</v>
      </c>
      <c r="J79" s="1">
        <v>72</v>
      </c>
      <c r="K79" s="1">
        <v>7</v>
      </c>
      <c r="L79" s="1">
        <v>22</v>
      </c>
      <c r="M79" s="1">
        <v>51</v>
      </c>
      <c r="N79" s="1">
        <v>22</v>
      </c>
      <c r="O79" s="1">
        <v>-645</v>
      </c>
      <c r="P79" s="1">
        <v>0</v>
      </c>
    </row>
    <row r="80" spans="1:16" x14ac:dyDescent="0.35">
      <c r="A80" s="339" t="s">
        <v>0</v>
      </c>
      <c r="B80" s="339" t="s">
        <v>0</v>
      </c>
      <c r="C80" s="340">
        <v>413</v>
      </c>
      <c r="D80" s="2">
        <v>418</v>
      </c>
      <c r="E80" s="2">
        <v>422</v>
      </c>
      <c r="F80" s="2">
        <v>424</v>
      </c>
      <c r="G80" s="2">
        <v>436</v>
      </c>
      <c r="H80" s="2">
        <v>464</v>
      </c>
      <c r="I80" s="2">
        <v>471</v>
      </c>
      <c r="J80" s="2">
        <v>543</v>
      </c>
      <c r="K80" s="2">
        <v>550</v>
      </c>
      <c r="L80" s="2">
        <v>572</v>
      </c>
      <c r="M80" s="2">
        <v>623</v>
      </c>
      <c r="N80" s="2">
        <v>645</v>
      </c>
      <c r="O80" s="2">
        <v>0</v>
      </c>
      <c r="P80" s="2">
        <v>0</v>
      </c>
    </row>
    <row r="81" spans="1:16" x14ac:dyDescent="0.35">
      <c r="A81" s="339" t="s">
        <v>3030</v>
      </c>
      <c r="B81" s="339" t="s">
        <v>33</v>
      </c>
      <c r="C81" s="340">
        <v>70</v>
      </c>
      <c r="D81" s="1">
        <v>2</v>
      </c>
      <c r="E81" s="1">
        <v>-72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35">
      <c r="A82" s="339" t="s">
        <v>0</v>
      </c>
      <c r="B82" s="339" t="s">
        <v>0</v>
      </c>
      <c r="C82" s="340">
        <v>70</v>
      </c>
      <c r="D82" s="2">
        <v>72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35">
      <c r="A83" s="339" t="s">
        <v>3026</v>
      </c>
      <c r="B83" s="339" t="s">
        <v>31</v>
      </c>
      <c r="C83" s="340">
        <v>287</v>
      </c>
      <c r="D83" s="1">
        <v>5</v>
      </c>
      <c r="E83" s="1">
        <v>3</v>
      </c>
      <c r="F83" s="1">
        <v>3</v>
      </c>
      <c r="G83" s="1">
        <v>0</v>
      </c>
      <c r="H83" s="1">
        <v>3</v>
      </c>
      <c r="I83" s="1">
        <v>21</v>
      </c>
      <c r="J83" s="1">
        <v>4</v>
      </c>
      <c r="K83" s="1">
        <v>-326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35">
      <c r="A84" s="339" t="s">
        <v>0</v>
      </c>
      <c r="B84" s="339" t="s">
        <v>0</v>
      </c>
      <c r="C84" s="340">
        <v>287</v>
      </c>
      <c r="D84" s="2">
        <v>292</v>
      </c>
      <c r="E84" s="2">
        <v>295</v>
      </c>
      <c r="F84" s="2">
        <v>298</v>
      </c>
      <c r="G84" s="2">
        <v>298</v>
      </c>
      <c r="H84" s="2">
        <v>301</v>
      </c>
      <c r="I84" s="2">
        <v>322</v>
      </c>
      <c r="J84" s="2">
        <v>326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35">
      <c r="A85" s="343" t="s">
        <v>3031</v>
      </c>
      <c r="B85" s="339" t="s">
        <v>33</v>
      </c>
      <c r="C85" s="340">
        <v>1009</v>
      </c>
      <c r="D85" s="1">
        <v>3</v>
      </c>
      <c r="E85" s="1">
        <v>5</v>
      </c>
      <c r="F85" s="1">
        <v>1</v>
      </c>
      <c r="G85" s="1">
        <v>6</v>
      </c>
      <c r="H85" s="1">
        <v>13</v>
      </c>
      <c r="I85" s="1">
        <v>5</v>
      </c>
      <c r="J85" s="1">
        <v>21</v>
      </c>
      <c r="K85" s="1">
        <v>10</v>
      </c>
      <c r="L85" s="1">
        <v>14</v>
      </c>
      <c r="M85" s="1">
        <v>61</v>
      </c>
      <c r="N85" s="1">
        <v>0</v>
      </c>
      <c r="O85" s="1">
        <v>0</v>
      </c>
      <c r="P85" s="1">
        <v>0</v>
      </c>
    </row>
    <row r="86" spans="1:16" x14ac:dyDescent="0.35">
      <c r="A86" s="343" t="s">
        <v>0</v>
      </c>
      <c r="B86" s="339" t="s">
        <v>0</v>
      </c>
      <c r="C86" s="340">
        <v>1009</v>
      </c>
      <c r="D86" s="2">
        <v>1012</v>
      </c>
      <c r="E86" s="2">
        <v>1017</v>
      </c>
      <c r="F86" s="2">
        <v>1018</v>
      </c>
      <c r="G86" s="2">
        <v>1024</v>
      </c>
      <c r="H86" s="2">
        <v>1037</v>
      </c>
      <c r="I86" s="2">
        <v>1042</v>
      </c>
      <c r="J86" s="2">
        <v>1063</v>
      </c>
      <c r="K86" s="2">
        <v>1073</v>
      </c>
      <c r="L86" s="2">
        <v>1087</v>
      </c>
      <c r="M86" s="2">
        <v>1148</v>
      </c>
      <c r="N86" s="2">
        <v>1148</v>
      </c>
      <c r="O86" s="2">
        <v>1148</v>
      </c>
      <c r="P86" s="2">
        <v>1148</v>
      </c>
    </row>
    <row r="87" spans="1:16" x14ac:dyDescent="0.35">
      <c r="A87" s="343" t="s">
        <v>3032</v>
      </c>
      <c r="B87" s="339" t="s">
        <v>31</v>
      </c>
      <c r="C87" s="340">
        <v>916</v>
      </c>
      <c r="D87" s="1">
        <v>8</v>
      </c>
      <c r="E87" s="1">
        <v>4</v>
      </c>
      <c r="F87" s="1">
        <v>1</v>
      </c>
      <c r="G87" s="1">
        <v>1</v>
      </c>
      <c r="H87" s="1">
        <v>15</v>
      </c>
      <c r="I87" s="1">
        <v>7</v>
      </c>
      <c r="J87" s="1">
        <v>12</v>
      </c>
      <c r="K87" s="1">
        <v>17</v>
      </c>
      <c r="L87" s="1">
        <v>39</v>
      </c>
      <c r="M87" s="1">
        <v>75</v>
      </c>
      <c r="N87" s="1">
        <v>49</v>
      </c>
      <c r="O87" s="1">
        <v>0</v>
      </c>
      <c r="P87" s="1">
        <v>0</v>
      </c>
    </row>
    <row r="88" spans="1:16" x14ac:dyDescent="0.35">
      <c r="A88" s="343" t="s">
        <v>0</v>
      </c>
      <c r="B88" s="339" t="s">
        <v>0</v>
      </c>
      <c r="C88" s="340">
        <v>916</v>
      </c>
      <c r="D88" s="2">
        <v>924</v>
      </c>
      <c r="E88" s="2">
        <v>928</v>
      </c>
      <c r="F88" s="2">
        <v>929</v>
      </c>
      <c r="G88" s="2">
        <v>930</v>
      </c>
      <c r="H88" s="2">
        <v>945</v>
      </c>
      <c r="I88" s="2">
        <v>952</v>
      </c>
      <c r="J88" s="2">
        <v>964</v>
      </c>
      <c r="K88" s="2">
        <v>981</v>
      </c>
      <c r="L88" s="2">
        <v>1020</v>
      </c>
      <c r="M88" s="2">
        <v>1095</v>
      </c>
      <c r="N88" s="2">
        <v>1144</v>
      </c>
      <c r="O88" s="2">
        <v>1144</v>
      </c>
      <c r="P88" s="2">
        <v>1144</v>
      </c>
    </row>
    <row r="89" spans="1:16" x14ac:dyDescent="0.35">
      <c r="A89" s="343" t="s">
        <v>3021</v>
      </c>
      <c r="B89" s="339" t="s">
        <v>31</v>
      </c>
      <c r="C89" s="340">
        <v>585</v>
      </c>
      <c r="D89" s="1">
        <v>3</v>
      </c>
      <c r="E89" s="1">
        <v>8</v>
      </c>
      <c r="F89" s="1">
        <v>11</v>
      </c>
      <c r="G89" s="1">
        <v>1</v>
      </c>
      <c r="H89" s="1">
        <v>3</v>
      </c>
      <c r="I89" s="1">
        <v>23</v>
      </c>
      <c r="J89" s="1">
        <v>3</v>
      </c>
      <c r="K89" s="1">
        <v>140</v>
      </c>
      <c r="L89" s="1">
        <v>38</v>
      </c>
      <c r="M89" s="1">
        <v>42</v>
      </c>
      <c r="N89" s="1">
        <v>188</v>
      </c>
      <c r="O89" s="1">
        <v>57</v>
      </c>
      <c r="P89" s="1">
        <v>3</v>
      </c>
    </row>
    <row r="90" spans="1:16" x14ac:dyDescent="0.35">
      <c r="A90" s="343" t="s">
        <v>0</v>
      </c>
      <c r="B90" s="339" t="s">
        <v>0</v>
      </c>
      <c r="C90" s="340">
        <v>585</v>
      </c>
      <c r="D90" s="2">
        <v>588</v>
      </c>
      <c r="E90" s="2">
        <v>596</v>
      </c>
      <c r="F90" s="2">
        <v>607</v>
      </c>
      <c r="G90" s="2">
        <v>608</v>
      </c>
      <c r="H90" s="2">
        <v>611</v>
      </c>
      <c r="I90" s="2">
        <v>634</v>
      </c>
      <c r="J90" s="2">
        <v>637</v>
      </c>
      <c r="K90" s="2">
        <v>777</v>
      </c>
      <c r="L90" s="2">
        <v>815</v>
      </c>
      <c r="M90" s="2">
        <v>857</v>
      </c>
      <c r="N90" s="2">
        <v>1045</v>
      </c>
      <c r="O90" s="2">
        <v>1102</v>
      </c>
      <c r="P90" s="2">
        <v>1105</v>
      </c>
    </row>
    <row r="91" spans="1:16" x14ac:dyDescent="0.35">
      <c r="A91" s="339" t="s">
        <v>3012</v>
      </c>
      <c r="B91" s="339" t="s">
        <v>33</v>
      </c>
      <c r="C91" s="340">
        <v>87</v>
      </c>
      <c r="D91" s="1">
        <v>3</v>
      </c>
      <c r="E91" s="1">
        <v>1</v>
      </c>
      <c r="F91" s="1">
        <v>-91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</row>
    <row r="92" spans="1:16" x14ac:dyDescent="0.35">
      <c r="A92" s="339" t="s">
        <v>0</v>
      </c>
      <c r="B92" s="339" t="s">
        <v>0</v>
      </c>
      <c r="C92" s="340">
        <v>87</v>
      </c>
      <c r="D92" s="2">
        <v>90</v>
      </c>
      <c r="E92" s="2">
        <v>91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35">
      <c r="A93" s="339" t="s">
        <v>3033</v>
      </c>
      <c r="B93" s="339" t="s">
        <v>33</v>
      </c>
      <c r="C93" s="340">
        <v>352</v>
      </c>
      <c r="D93" s="1">
        <v>4</v>
      </c>
      <c r="E93" s="1">
        <v>9</v>
      </c>
      <c r="F93" s="1">
        <v>2</v>
      </c>
      <c r="G93" s="1">
        <v>3</v>
      </c>
      <c r="H93" s="1">
        <v>9</v>
      </c>
      <c r="I93" s="1">
        <v>5</v>
      </c>
      <c r="J93" s="1">
        <v>26</v>
      </c>
      <c r="K93" s="1">
        <v>6</v>
      </c>
      <c r="L93" s="1">
        <v>20</v>
      </c>
      <c r="M93" s="1">
        <v>-436</v>
      </c>
      <c r="N93" s="1">
        <v>0</v>
      </c>
      <c r="O93" s="1">
        <v>0</v>
      </c>
      <c r="P93" s="1">
        <v>0</v>
      </c>
    </row>
    <row r="94" spans="1:16" x14ac:dyDescent="0.35">
      <c r="A94" s="339" t="s">
        <v>0</v>
      </c>
      <c r="B94" s="339" t="s">
        <v>0</v>
      </c>
      <c r="C94" s="340">
        <v>352</v>
      </c>
      <c r="D94" s="2">
        <v>356</v>
      </c>
      <c r="E94" s="2">
        <v>365</v>
      </c>
      <c r="F94" s="2">
        <v>367</v>
      </c>
      <c r="G94" s="2">
        <v>370</v>
      </c>
      <c r="H94" s="2">
        <v>379</v>
      </c>
      <c r="I94" s="2">
        <v>384</v>
      </c>
      <c r="J94" s="2">
        <v>410</v>
      </c>
      <c r="K94" s="2">
        <v>416</v>
      </c>
      <c r="L94" s="2">
        <v>436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35">
      <c r="A95" s="339" t="s">
        <v>3034</v>
      </c>
      <c r="B95" s="339" t="s">
        <v>33</v>
      </c>
      <c r="C95" s="340">
        <v>10</v>
      </c>
      <c r="D95" s="1">
        <v>-10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</row>
    <row r="96" spans="1:16" x14ac:dyDescent="0.35">
      <c r="A96" s="339" t="s">
        <v>0</v>
      </c>
      <c r="B96" s="339" t="s">
        <v>0</v>
      </c>
      <c r="C96" s="340">
        <v>10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35">
      <c r="A97" s="339" t="s">
        <v>47</v>
      </c>
      <c r="B97" s="339" t="s">
        <v>0</v>
      </c>
      <c r="C97" s="341">
        <v>0</v>
      </c>
      <c r="D97" s="1">
        <f>(D57+D59+D61+D63+D65+D67+D69+D71+D73+D75+D77+D79+D81+D83+D85+D87+D89+D91+D93+D95)*(-1)</f>
        <v>4</v>
      </c>
      <c r="E97" s="1">
        <f t="shared" ref="E97:P97" si="1">(E57+E59+E61+E63+E65+E67+E69+E71+E73+E75+E77+E79+E81+E83+E85+E87+E89+E91+E93+E95)*(-1)</f>
        <v>3</v>
      </c>
      <c r="F97" s="1">
        <f t="shared" si="1"/>
        <v>1</v>
      </c>
      <c r="G97" s="1">
        <f t="shared" si="1"/>
        <v>21</v>
      </c>
      <c r="H97" s="1">
        <f t="shared" si="1"/>
        <v>26</v>
      </c>
      <c r="I97" s="1">
        <f t="shared" si="1"/>
        <v>14</v>
      </c>
      <c r="J97" s="1">
        <f t="shared" si="1"/>
        <v>68</v>
      </c>
      <c r="K97" s="1">
        <f t="shared" si="1"/>
        <v>29</v>
      </c>
      <c r="L97" s="1">
        <f t="shared" si="1"/>
        <v>19</v>
      </c>
      <c r="M97" s="1">
        <f t="shared" si="1"/>
        <v>66</v>
      </c>
      <c r="N97" s="1">
        <f t="shared" si="1"/>
        <v>53</v>
      </c>
      <c r="O97" s="1">
        <f t="shared" si="1"/>
        <v>312</v>
      </c>
      <c r="P97" s="1">
        <f t="shared" si="1"/>
        <v>0</v>
      </c>
    </row>
    <row r="98" spans="1:16" x14ac:dyDescent="0.35">
      <c r="A98" s="339" t="s">
        <v>0</v>
      </c>
      <c r="B98" s="339" t="s">
        <v>0</v>
      </c>
      <c r="C98" s="340">
        <v>0</v>
      </c>
      <c r="D98" s="2">
        <v>4</v>
      </c>
      <c r="E98" s="2">
        <v>7</v>
      </c>
      <c r="F98" s="2">
        <v>8</v>
      </c>
      <c r="G98" s="2">
        <v>29</v>
      </c>
      <c r="H98" s="2">
        <v>55</v>
      </c>
      <c r="I98" s="2">
        <v>69</v>
      </c>
      <c r="J98" s="2">
        <v>137</v>
      </c>
      <c r="K98" s="2">
        <v>166</v>
      </c>
      <c r="L98" s="2">
        <v>185</v>
      </c>
      <c r="M98" s="2">
        <v>251</v>
      </c>
      <c r="N98" s="2">
        <v>304</v>
      </c>
      <c r="O98" s="2">
        <v>616</v>
      </c>
      <c r="P98" s="2">
        <v>616</v>
      </c>
    </row>
    <row r="99" spans="1:16" x14ac:dyDescent="0.35">
      <c r="A99" t="s">
        <v>48</v>
      </c>
      <c r="B99" t="s">
        <v>0</v>
      </c>
      <c r="C99" s="2">
        <v>8001</v>
      </c>
      <c r="D99" s="2">
        <v>8001</v>
      </c>
      <c r="E99" s="2">
        <v>8001</v>
      </c>
      <c r="F99" s="2">
        <v>8001</v>
      </c>
      <c r="G99" s="2">
        <v>8001</v>
      </c>
      <c r="H99" s="2">
        <v>8001</v>
      </c>
      <c r="I99" s="2">
        <v>8001</v>
      </c>
      <c r="J99" s="2">
        <v>8001</v>
      </c>
      <c r="K99" s="2">
        <v>8001</v>
      </c>
      <c r="L99" s="2">
        <v>8001</v>
      </c>
      <c r="M99" s="2">
        <v>8001</v>
      </c>
      <c r="N99" s="2">
        <v>8001</v>
      </c>
      <c r="O99" s="2">
        <v>8001</v>
      </c>
      <c r="P99" s="2">
        <v>8001</v>
      </c>
    </row>
    <row r="103" spans="1:16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</row>
    <row r="104" spans="1:16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</row>
    <row r="105" spans="1:16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</row>
    <row r="106" spans="1:16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</row>
    <row r="107" spans="1:16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</row>
    <row r="108" spans="1:16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</row>
    <row r="109" spans="1:16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</row>
    <row r="110" spans="1:16" x14ac:dyDescent="0.35">
      <c r="A110" s="339" t="s">
        <v>243</v>
      </c>
      <c r="B110" s="339" t="s">
        <v>2</v>
      </c>
      <c r="C110" s="339" t="s">
        <v>3</v>
      </c>
      <c r="D110" t="s">
        <v>4</v>
      </c>
      <c r="E110" t="s">
        <v>5</v>
      </c>
      <c r="F110" t="s">
        <v>6</v>
      </c>
      <c r="G110" t="s">
        <v>7</v>
      </c>
      <c r="H110" t="s">
        <v>8</v>
      </c>
      <c r="I110" t="s">
        <v>9</v>
      </c>
      <c r="J110" t="s">
        <v>10</v>
      </c>
      <c r="K110" t="s">
        <v>11</v>
      </c>
      <c r="L110" t="s">
        <v>12</v>
      </c>
      <c r="M110" t="s">
        <v>13</v>
      </c>
      <c r="N110" t="s">
        <v>14</v>
      </c>
      <c r="O110" t="s">
        <v>15</v>
      </c>
      <c r="P110" t="s">
        <v>16</v>
      </c>
    </row>
    <row r="111" spans="1:16" x14ac:dyDescent="0.35">
      <c r="A111" s="339" t="s">
        <v>0</v>
      </c>
      <c r="B111" s="339" t="s">
        <v>0</v>
      </c>
      <c r="C111" s="339" t="s">
        <v>17</v>
      </c>
      <c r="D111" t="s">
        <v>948</v>
      </c>
      <c r="E111" t="s">
        <v>949</v>
      </c>
      <c r="F111" t="s">
        <v>950</v>
      </c>
      <c r="G111" t="s">
        <v>951</v>
      </c>
      <c r="H111" t="s">
        <v>952</v>
      </c>
      <c r="I111" t="s">
        <v>953</v>
      </c>
      <c r="J111" t="s">
        <v>954</v>
      </c>
      <c r="K111" t="s">
        <v>955</v>
      </c>
      <c r="L111" t="s">
        <v>956</v>
      </c>
      <c r="M111" t="s">
        <v>957</v>
      </c>
      <c r="N111" t="s">
        <v>958</v>
      </c>
      <c r="O111" t="s">
        <v>959</v>
      </c>
      <c r="P111" t="s">
        <v>960</v>
      </c>
    </row>
    <row r="112" spans="1:16" x14ac:dyDescent="0.35">
      <c r="A112" s="339" t="s">
        <v>3014</v>
      </c>
      <c r="B112" s="339" t="s">
        <v>33</v>
      </c>
      <c r="C112" s="340">
        <v>229</v>
      </c>
      <c r="D112" s="1">
        <v>2</v>
      </c>
      <c r="E112" s="1">
        <v>2</v>
      </c>
      <c r="F112" s="1">
        <v>97</v>
      </c>
      <c r="G112" s="1">
        <v>2</v>
      </c>
      <c r="H112" s="1">
        <v>2</v>
      </c>
      <c r="I112" s="1">
        <v>-334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35">
      <c r="A113" s="339" t="s">
        <v>0</v>
      </c>
      <c r="B113" s="339" t="s">
        <v>0</v>
      </c>
      <c r="C113" s="340">
        <v>229</v>
      </c>
      <c r="D113" s="2">
        <v>231</v>
      </c>
      <c r="E113" s="2">
        <v>233</v>
      </c>
      <c r="F113" s="2">
        <v>330</v>
      </c>
      <c r="G113" s="2">
        <v>332</v>
      </c>
      <c r="H113" s="2">
        <v>334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</row>
    <row r="114" spans="1:16" x14ac:dyDescent="0.35">
      <c r="A114" s="339" t="s">
        <v>3015</v>
      </c>
      <c r="B114" s="339" t="s">
        <v>33</v>
      </c>
      <c r="C114" s="340">
        <v>272</v>
      </c>
      <c r="D114" s="1">
        <v>5</v>
      </c>
      <c r="E114" s="1">
        <v>3</v>
      </c>
      <c r="F114" s="1">
        <v>0</v>
      </c>
      <c r="G114" s="1">
        <v>2</v>
      </c>
      <c r="H114" s="1">
        <v>-282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</row>
    <row r="115" spans="1:16" x14ac:dyDescent="0.35">
      <c r="A115" s="339" t="s">
        <v>0</v>
      </c>
      <c r="B115" s="339" t="s">
        <v>0</v>
      </c>
      <c r="C115" s="340">
        <v>272</v>
      </c>
      <c r="D115" s="2">
        <v>277</v>
      </c>
      <c r="E115" s="2">
        <v>280</v>
      </c>
      <c r="F115" s="2">
        <v>280</v>
      </c>
      <c r="G115" s="2">
        <v>282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</row>
    <row r="116" spans="1:16" x14ac:dyDescent="0.35">
      <c r="A116" s="339" t="s">
        <v>3016</v>
      </c>
      <c r="B116" s="339" t="s">
        <v>33</v>
      </c>
      <c r="C116" s="340">
        <v>347</v>
      </c>
      <c r="D116" s="1">
        <v>4</v>
      </c>
      <c r="E116" s="1">
        <v>1</v>
      </c>
      <c r="F116" s="1">
        <v>7</v>
      </c>
      <c r="G116" s="1">
        <v>22</v>
      </c>
      <c r="H116" s="1">
        <v>9</v>
      </c>
      <c r="I116" s="1">
        <v>19</v>
      </c>
      <c r="J116" s="1">
        <v>-409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35">
      <c r="A117" s="339" t="s">
        <v>0</v>
      </c>
      <c r="B117" s="339" t="s">
        <v>0</v>
      </c>
      <c r="C117" s="340">
        <v>347</v>
      </c>
      <c r="D117" s="2">
        <v>351</v>
      </c>
      <c r="E117" s="2">
        <v>352</v>
      </c>
      <c r="F117" s="2">
        <v>359</v>
      </c>
      <c r="G117" s="2">
        <v>381</v>
      </c>
      <c r="H117" s="2">
        <v>390</v>
      </c>
      <c r="I117" s="2">
        <v>409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6" x14ac:dyDescent="0.35">
      <c r="A118" s="343" t="s">
        <v>961</v>
      </c>
      <c r="B118" s="339" t="s">
        <v>33</v>
      </c>
      <c r="C118" s="340">
        <v>981</v>
      </c>
      <c r="D118" s="1">
        <v>23</v>
      </c>
      <c r="E118" s="1">
        <v>1</v>
      </c>
      <c r="F118" s="1">
        <v>8</v>
      </c>
      <c r="G118" s="1">
        <v>0</v>
      </c>
      <c r="H118" s="1">
        <v>30</v>
      </c>
      <c r="I118" s="1">
        <v>42</v>
      </c>
      <c r="J118" s="1">
        <v>47</v>
      </c>
      <c r="K118" s="1">
        <v>52</v>
      </c>
      <c r="L118" s="1">
        <v>40</v>
      </c>
      <c r="M118" s="1">
        <v>8</v>
      </c>
      <c r="N118" s="1">
        <v>4</v>
      </c>
      <c r="O118" s="1">
        <v>89</v>
      </c>
      <c r="P118" s="1">
        <v>-75</v>
      </c>
    </row>
    <row r="119" spans="1:16" x14ac:dyDescent="0.35">
      <c r="A119" s="343" t="s">
        <v>0</v>
      </c>
      <c r="B119" s="339" t="s">
        <v>0</v>
      </c>
      <c r="C119" s="340">
        <v>981</v>
      </c>
      <c r="D119" s="2">
        <v>1004</v>
      </c>
      <c r="E119" s="2">
        <v>1005</v>
      </c>
      <c r="F119" s="2">
        <v>1013</v>
      </c>
      <c r="G119" s="2">
        <v>1013</v>
      </c>
      <c r="H119" s="2">
        <v>1043</v>
      </c>
      <c r="I119" s="2">
        <v>1085</v>
      </c>
      <c r="J119" s="2">
        <v>1132</v>
      </c>
      <c r="K119" s="2">
        <v>1184</v>
      </c>
      <c r="L119" s="2">
        <v>1224</v>
      </c>
      <c r="M119" s="2">
        <v>1232</v>
      </c>
      <c r="N119" s="2">
        <v>1236</v>
      </c>
      <c r="O119" s="2">
        <v>1325</v>
      </c>
      <c r="P119" s="2">
        <v>1250</v>
      </c>
    </row>
    <row r="120" spans="1:16" x14ac:dyDescent="0.35">
      <c r="A120" s="343" t="s">
        <v>962</v>
      </c>
      <c r="B120" s="339" t="s">
        <v>33</v>
      </c>
      <c r="C120" s="340">
        <v>884</v>
      </c>
      <c r="D120" s="1">
        <v>13</v>
      </c>
      <c r="E120" s="1">
        <v>5</v>
      </c>
      <c r="F120" s="1">
        <v>0</v>
      </c>
      <c r="G120" s="1">
        <v>81</v>
      </c>
      <c r="H120" s="1">
        <v>16</v>
      </c>
      <c r="I120" s="1">
        <v>11</v>
      </c>
      <c r="J120" s="1">
        <v>112</v>
      </c>
      <c r="K120" s="1">
        <v>46</v>
      </c>
      <c r="L120" s="1">
        <v>121</v>
      </c>
      <c r="M120" s="1">
        <v>0</v>
      </c>
      <c r="N120" s="1">
        <v>-39</v>
      </c>
      <c r="O120" s="1">
        <v>0</v>
      </c>
      <c r="P120" s="1">
        <v>0</v>
      </c>
    </row>
    <row r="121" spans="1:16" x14ac:dyDescent="0.35">
      <c r="A121" s="343" t="s">
        <v>0</v>
      </c>
      <c r="B121" s="339" t="s">
        <v>0</v>
      </c>
      <c r="C121" s="340">
        <v>884</v>
      </c>
      <c r="D121" s="2">
        <v>897</v>
      </c>
      <c r="E121" s="2">
        <v>902</v>
      </c>
      <c r="F121" s="2">
        <v>902</v>
      </c>
      <c r="G121" s="2">
        <v>983</v>
      </c>
      <c r="H121" s="2">
        <v>999</v>
      </c>
      <c r="I121" s="2">
        <v>1010</v>
      </c>
      <c r="J121" s="2">
        <v>1122</v>
      </c>
      <c r="K121" s="2">
        <v>1168</v>
      </c>
      <c r="L121" s="2">
        <v>1289</v>
      </c>
      <c r="M121" s="2">
        <v>1289</v>
      </c>
      <c r="N121" s="2">
        <v>1250</v>
      </c>
      <c r="O121" s="2">
        <v>1250</v>
      </c>
      <c r="P121" s="2">
        <v>1250</v>
      </c>
    </row>
    <row r="122" spans="1:16" x14ac:dyDescent="0.35">
      <c r="A122" s="339" t="s">
        <v>3035</v>
      </c>
      <c r="B122" s="339" t="s">
        <v>33</v>
      </c>
      <c r="C122" s="340">
        <v>400</v>
      </c>
      <c r="D122" s="1">
        <v>8</v>
      </c>
      <c r="E122" s="1">
        <v>3</v>
      </c>
      <c r="F122" s="1">
        <v>7</v>
      </c>
      <c r="G122" s="1">
        <v>1</v>
      </c>
      <c r="H122" s="1">
        <v>7</v>
      </c>
      <c r="I122" s="1">
        <v>50</v>
      </c>
      <c r="J122" s="1">
        <v>22</v>
      </c>
      <c r="K122" s="1">
        <v>87</v>
      </c>
      <c r="L122" s="1">
        <v>39</v>
      </c>
      <c r="M122" s="1">
        <v>5</v>
      </c>
      <c r="N122" s="1">
        <v>8</v>
      </c>
      <c r="O122" s="1">
        <v>-637</v>
      </c>
      <c r="P122" s="1">
        <v>0</v>
      </c>
    </row>
    <row r="123" spans="1:16" x14ac:dyDescent="0.35">
      <c r="A123" s="339" t="s">
        <v>0</v>
      </c>
      <c r="B123" s="339" t="s">
        <v>0</v>
      </c>
      <c r="C123" s="340">
        <v>400</v>
      </c>
      <c r="D123" s="2">
        <v>408</v>
      </c>
      <c r="E123" s="2">
        <v>411</v>
      </c>
      <c r="F123" s="2">
        <v>418</v>
      </c>
      <c r="G123" s="2">
        <v>419</v>
      </c>
      <c r="H123" s="2">
        <v>426</v>
      </c>
      <c r="I123" s="2">
        <v>476</v>
      </c>
      <c r="J123" s="2">
        <v>498</v>
      </c>
      <c r="K123" s="2">
        <v>585</v>
      </c>
      <c r="L123" s="2">
        <v>624</v>
      </c>
      <c r="M123" s="2">
        <v>629</v>
      </c>
      <c r="N123" s="2">
        <v>637</v>
      </c>
      <c r="O123" s="2">
        <v>0</v>
      </c>
      <c r="P123" s="2">
        <v>0</v>
      </c>
    </row>
    <row r="124" spans="1:16" x14ac:dyDescent="0.35">
      <c r="A124" s="339" t="s">
        <v>3036</v>
      </c>
      <c r="B124" s="339" t="s">
        <v>33</v>
      </c>
      <c r="C124" s="340">
        <v>346</v>
      </c>
      <c r="D124" s="1">
        <v>15</v>
      </c>
      <c r="E124" s="1">
        <v>6</v>
      </c>
      <c r="F124" s="1">
        <v>10</v>
      </c>
      <c r="G124" s="1">
        <v>3</v>
      </c>
      <c r="H124" s="1">
        <v>8</v>
      </c>
      <c r="I124" s="1">
        <v>46</v>
      </c>
      <c r="J124" s="1">
        <v>32</v>
      </c>
      <c r="K124" s="1">
        <v>-466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</row>
    <row r="125" spans="1:16" x14ac:dyDescent="0.35">
      <c r="A125" s="339" t="s">
        <v>0</v>
      </c>
      <c r="B125" s="339" t="s">
        <v>0</v>
      </c>
      <c r="C125" s="340">
        <v>346</v>
      </c>
      <c r="D125" s="2">
        <v>361</v>
      </c>
      <c r="E125" s="2">
        <v>367</v>
      </c>
      <c r="F125" s="2">
        <v>377</v>
      </c>
      <c r="G125" s="2">
        <v>380</v>
      </c>
      <c r="H125" s="2">
        <v>388</v>
      </c>
      <c r="I125" s="2">
        <v>434</v>
      </c>
      <c r="J125" s="2">
        <v>466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35">
      <c r="A126" s="343" t="s">
        <v>963</v>
      </c>
      <c r="B126" s="339" t="s">
        <v>31</v>
      </c>
      <c r="C126" s="340">
        <v>1074</v>
      </c>
      <c r="D126" s="1">
        <v>32</v>
      </c>
      <c r="E126" s="1">
        <v>2</v>
      </c>
      <c r="F126" s="1">
        <v>3</v>
      </c>
      <c r="G126" s="1">
        <v>1</v>
      </c>
      <c r="H126" s="1">
        <v>109</v>
      </c>
      <c r="I126" s="1">
        <v>11</v>
      </c>
      <c r="J126" s="1">
        <v>15</v>
      </c>
      <c r="K126" s="1">
        <v>62</v>
      </c>
      <c r="L126" s="1">
        <v>0</v>
      </c>
      <c r="M126" s="1">
        <v>-59</v>
      </c>
      <c r="N126" s="1">
        <v>0</v>
      </c>
      <c r="O126" s="1">
        <v>0</v>
      </c>
      <c r="P126" s="1">
        <v>0</v>
      </c>
    </row>
    <row r="127" spans="1:16" x14ac:dyDescent="0.35">
      <c r="A127" s="343" t="s">
        <v>0</v>
      </c>
      <c r="B127" s="339" t="s">
        <v>0</v>
      </c>
      <c r="C127" s="340">
        <v>1074</v>
      </c>
      <c r="D127" s="2">
        <v>1106</v>
      </c>
      <c r="E127" s="2">
        <v>1108</v>
      </c>
      <c r="F127" s="2">
        <v>1111</v>
      </c>
      <c r="G127" s="2">
        <v>1112</v>
      </c>
      <c r="H127" s="2">
        <v>1221</v>
      </c>
      <c r="I127" s="2">
        <v>1232</v>
      </c>
      <c r="J127" s="2">
        <v>1247</v>
      </c>
      <c r="K127" s="2">
        <v>1309</v>
      </c>
      <c r="L127" s="2">
        <v>1309</v>
      </c>
      <c r="M127" s="2">
        <v>1250</v>
      </c>
      <c r="N127" s="2">
        <v>1250</v>
      </c>
      <c r="O127" s="2">
        <v>1250</v>
      </c>
      <c r="P127" s="2">
        <v>1250</v>
      </c>
    </row>
    <row r="128" spans="1:16" x14ac:dyDescent="0.35">
      <c r="A128" s="343" t="s">
        <v>964</v>
      </c>
      <c r="B128" s="339" t="s">
        <v>33</v>
      </c>
      <c r="C128" s="340">
        <v>768</v>
      </c>
      <c r="D128" s="1">
        <v>21</v>
      </c>
      <c r="E128" s="1">
        <v>2</v>
      </c>
      <c r="F128" s="1">
        <v>3</v>
      </c>
      <c r="G128" s="1">
        <v>1</v>
      </c>
      <c r="H128" s="1">
        <v>11</v>
      </c>
      <c r="I128" s="1">
        <v>14</v>
      </c>
      <c r="J128" s="1">
        <v>3</v>
      </c>
      <c r="K128" s="1">
        <v>33</v>
      </c>
      <c r="L128" s="1">
        <v>12</v>
      </c>
      <c r="M128" s="1">
        <v>9</v>
      </c>
      <c r="N128" s="1">
        <v>0</v>
      </c>
      <c r="O128" s="1">
        <v>87</v>
      </c>
      <c r="P128" s="1">
        <v>31</v>
      </c>
    </row>
    <row r="129" spans="1:16" x14ac:dyDescent="0.35">
      <c r="A129" s="343" t="s">
        <v>0</v>
      </c>
      <c r="B129" s="339" t="s">
        <v>0</v>
      </c>
      <c r="C129" s="340">
        <v>768</v>
      </c>
      <c r="D129" s="2">
        <v>789</v>
      </c>
      <c r="E129" s="2">
        <v>791</v>
      </c>
      <c r="F129" s="2">
        <v>794</v>
      </c>
      <c r="G129" s="2">
        <v>795</v>
      </c>
      <c r="H129" s="2">
        <v>806</v>
      </c>
      <c r="I129" s="2">
        <v>820</v>
      </c>
      <c r="J129" s="2">
        <v>823</v>
      </c>
      <c r="K129" s="2">
        <v>856</v>
      </c>
      <c r="L129" s="2">
        <v>868</v>
      </c>
      <c r="M129" s="2">
        <v>877</v>
      </c>
      <c r="N129" s="2">
        <v>877</v>
      </c>
      <c r="O129" s="2">
        <v>964</v>
      </c>
      <c r="P129" s="2">
        <v>995</v>
      </c>
    </row>
    <row r="130" spans="1:16" x14ac:dyDescent="0.35">
      <c r="A130" s="343" t="s">
        <v>3037</v>
      </c>
      <c r="B130" s="339" t="s">
        <v>33</v>
      </c>
      <c r="C130" s="340">
        <v>1415</v>
      </c>
      <c r="D130" s="1">
        <v>-165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</row>
    <row r="131" spans="1:16" x14ac:dyDescent="0.35">
      <c r="A131" s="343" t="s">
        <v>0</v>
      </c>
      <c r="B131" s="339" t="s">
        <v>0</v>
      </c>
      <c r="C131" s="340">
        <v>1415</v>
      </c>
      <c r="D131" s="2">
        <v>1250</v>
      </c>
      <c r="E131" s="2">
        <v>1250</v>
      </c>
      <c r="F131" s="2">
        <v>1250</v>
      </c>
      <c r="G131" s="2">
        <v>1250</v>
      </c>
      <c r="H131" s="2">
        <v>1250</v>
      </c>
      <c r="I131" s="2">
        <v>1250</v>
      </c>
      <c r="J131" s="2">
        <v>1250</v>
      </c>
      <c r="K131" s="2">
        <v>1250</v>
      </c>
      <c r="L131" s="2">
        <v>1250</v>
      </c>
      <c r="M131" s="2">
        <v>1250</v>
      </c>
      <c r="N131" s="2">
        <v>1250</v>
      </c>
      <c r="O131" s="2">
        <v>1250</v>
      </c>
      <c r="P131" s="2">
        <v>1250</v>
      </c>
    </row>
    <row r="132" spans="1:16" x14ac:dyDescent="0.35">
      <c r="A132" s="339" t="s">
        <v>3017</v>
      </c>
      <c r="B132" s="339" t="s">
        <v>31</v>
      </c>
      <c r="C132" s="340">
        <v>190</v>
      </c>
      <c r="D132" s="1">
        <v>1</v>
      </c>
      <c r="E132" s="1">
        <v>4</v>
      </c>
      <c r="F132" s="1">
        <v>3</v>
      </c>
      <c r="G132" s="1">
        <v>-198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</row>
    <row r="133" spans="1:16" x14ac:dyDescent="0.35">
      <c r="A133" s="339" t="s">
        <v>0</v>
      </c>
      <c r="B133" s="339" t="s">
        <v>0</v>
      </c>
      <c r="C133" s="340">
        <v>190</v>
      </c>
      <c r="D133" s="2">
        <v>191</v>
      </c>
      <c r="E133" s="2">
        <v>195</v>
      </c>
      <c r="F133" s="2">
        <v>198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35">
      <c r="A134" s="343" t="s">
        <v>3022</v>
      </c>
      <c r="B134" s="339" t="s">
        <v>33</v>
      </c>
      <c r="C134" s="340">
        <v>673</v>
      </c>
      <c r="D134" s="1">
        <v>28</v>
      </c>
      <c r="E134" s="1">
        <v>2</v>
      </c>
      <c r="F134" s="1">
        <v>3</v>
      </c>
      <c r="G134" s="1">
        <v>17</v>
      </c>
      <c r="H134" s="1">
        <v>18</v>
      </c>
      <c r="I134" s="1">
        <v>17</v>
      </c>
      <c r="J134" s="1">
        <v>50</v>
      </c>
      <c r="K134" s="1">
        <v>62</v>
      </c>
      <c r="L134" s="1">
        <v>106</v>
      </c>
      <c r="M134" s="1">
        <v>22</v>
      </c>
      <c r="N134" s="1">
        <v>12</v>
      </c>
      <c r="O134" s="1">
        <v>146</v>
      </c>
      <c r="P134" s="1">
        <v>25</v>
      </c>
    </row>
    <row r="135" spans="1:16" x14ac:dyDescent="0.35">
      <c r="A135" s="343" t="s">
        <v>0</v>
      </c>
      <c r="B135" s="339" t="s">
        <v>0</v>
      </c>
      <c r="C135" s="340">
        <v>673</v>
      </c>
      <c r="D135" s="2">
        <v>701</v>
      </c>
      <c r="E135" s="2">
        <v>703</v>
      </c>
      <c r="F135" s="2">
        <v>706</v>
      </c>
      <c r="G135" s="2">
        <v>723</v>
      </c>
      <c r="H135" s="2">
        <v>741</v>
      </c>
      <c r="I135" s="2">
        <v>758</v>
      </c>
      <c r="J135" s="2">
        <v>808</v>
      </c>
      <c r="K135" s="2">
        <v>870</v>
      </c>
      <c r="L135" s="2">
        <v>976</v>
      </c>
      <c r="M135" s="2">
        <v>998</v>
      </c>
      <c r="N135" s="2">
        <v>1010</v>
      </c>
      <c r="O135" s="2">
        <v>1156</v>
      </c>
      <c r="P135" s="2">
        <v>1181</v>
      </c>
    </row>
    <row r="136" spans="1:16" x14ac:dyDescent="0.35">
      <c r="A136" s="339" t="s">
        <v>3027</v>
      </c>
      <c r="B136" s="339" t="s">
        <v>33</v>
      </c>
      <c r="C136" s="340">
        <v>600</v>
      </c>
      <c r="D136" s="1">
        <v>6</v>
      </c>
      <c r="E136" s="1">
        <v>4</v>
      </c>
      <c r="F136" s="1">
        <v>2</v>
      </c>
      <c r="G136" s="1">
        <v>25</v>
      </c>
      <c r="H136" s="1">
        <v>15</v>
      </c>
      <c r="I136" s="1">
        <v>5</v>
      </c>
      <c r="J136" s="1">
        <v>21</v>
      </c>
      <c r="K136" s="1">
        <v>27</v>
      </c>
      <c r="L136" s="1">
        <v>79</v>
      </c>
      <c r="M136" s="1">
        <v>6</v>
      </c>
      <c r="N136" s="1">
        <v>15</v>
      </c>
      <c r="O136" s="1">
        <v>95</v>
      </c>
      <c r="P136" s="1">
        <v>5</v>
      </c>
    </row>
    <row r="137" spans="1:16" x14ac:dyDescent="0.35">
      <c r="A137" s="339" t="s">
        <v>0</v>
      </c>
      <c r="B137" s="339" t="s">
        <v>0</v>
      </c>
      <c r="C137" s="340">
        <v>600</v>
      </c>
      <c r="D137" s="2">
        <v>606</v>
      </c>
      <c r="E137" s="2">
        <v>610</v>
      </c>
      <c r="F137" s="2">
        <v>612</v>
      </c>
      <c r="G137" s="2">
        <v>637</v>
      </c>
      <c r="H137" s="2">
        <v>652</v>
      </c>
      <c r="I137" s="2">
        <v>657</v>
      </c>
      <c r="J137" s="2">
        <v>678</v>
      </c>
      <c r="K137" s="2">
        <v>705</v>
      </c>
      <c r="L137" s="2">
        <v>784</v>
      </c>
      <c r="M137" s="2">
        <v>790</v>
      </c>
      <c r="N137" s="2">
        <v>805</v>
      </c>
      <c r="O137" s="2">
        <v>900</v>
      </c>
      <c r="P137" s="2">
        <v>905</v>
      </c>
    </row>
    <row r="138" spans="1:16" x14ac:dyDescent="0.35">
      <c r="A138" s="339" t="s">
        <v>3038</v>
      </c>
      <c r="B138" s="339" t="s">
        <v>33</v>
      </c>
      <c r="C138" s="340">
        <v>39</v>
      </c>
      <c r="D138" s="1">
        <v>2</v>
      </c>
      <c r="E138" s="1">
        <v>-41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</row>
    <row r="139" spans="1:16" x14ac:dyDescent="0.35">
      <c r="A139" s="339" t="s">
        <v>0</v>
      </c>
      <c r="B139" s="339" t="s">
        <v>0</v>
      </c>
      <c r="C139" s="340">
        <v>39</v>
      </c>
      <c r="D139" s="2">
        <v>41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35">
      <c r="A140" s="339" t="s">
        <v>3018</v>
      </c>
      <c r="B140" s="339" t="s">
        <v>33</v>
      </c>
      <c r="C140" s="340">
        <v>162</v>
      </c>
      <c r="D140" s="1">
        <v>2</v>
      </c>
      <c r="E140" s="1">
        <v>2</v>
      </c>
      <c r="F140" s="1">
        <v>-166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</row>
    <row r="141" spans="1:16" x14ac:dyDescent="0.35">
      <c r="A141" s="339" t="s">
        <v>0</v>
      </c>
      <c r="B141" s="339" t="s">
        <v>0</v>
      </c>
      <c r="C141" s="340">
        <v>162</v>
      </c>
      <c r="D141" s="2">
        <v>164</v>
      </c>
      <c r="E141" s="2">
        <v>166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35">
      <c r="A142" s="339" t="s">
        <v>3039</v>
      </c>
      <c r="B142" s="339" t="s">
        <v>31</v>
      </c>
      <c r="C142" s="340">
        <v>367</v>
      </c>
      <c r="D142" s="1">
        <v>3</v>
      </c>
      <c r="E142" s="1">
        <v>0</v>
      </c>
      <c r="F142" s="1">
        <v>5</v>
      </c>
      <c r="G142" s="1">
        <v>36</v>
      </c>
      <c r="H142" s="1">
        <v>40</v>
      </c>
      <c r="I142" s="1">
        <v>11</v>
      </c>
      <c r="J142" s="1">
        <v>27</v>
      </c>
      <c r="K142" s="1">
        <v>22</v>
      </c>
      <c r="L142" s="1">
        <v>-511</v>
      </c>
      <c r="M142" s="1">
        <v>0</v>
      </c>
      <c r="N142" s="1">
        <v>0</v>
      </c>
      <c r="O142" s="1">
        <v>0</v>
      </c>
      <c r="P142" s="1">
        <v>0</v>
      </c>
    </row>
    <row r="143" spans="1:16" x14ac:dyDescent="0.35">
      <c r="A143" s="339" t="s">
        <v>0</v>
      </c>
      <c r="B143" s="339" t="s">
        <v>0</v>
      </c>
      <c r="C143" s="340">
        <v>367</v>
      </c>
      <c r="D143" s="2">
        <v>370</v>
      </c>
      <c r="E143" s="2">
        <v>370</v>
      </c>
      <c r="F143" s="2">
        <v>375</v>
      </c>
      <c r="G143" s="2">
        <v>411</v>
      </c>
      <c r="H143" s="2">
        <v>451</v>
      </c>
      <c r="I143" s="2">
        <v>462</v>
      </c>
      <c r="J143" s="2">
        <v>489</v>
      </c>
      <c r="K143" s="2">
        <v>511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35">
      <c r="A144" s="339" t="s">
        <v>47</v>
      </c>
      <c r="B144" s="339" t="s">
        <v>0</v>
      </c>
      <c r="C144" s="341">
        <v>0</v>
      </c>
      <c r="D144" s="1">
        <f>(D112+D114+D116+D118+D120+D122+D124+D126+D128+D130+D132+D134+D136+D138+D140+D142)*(-1)</f>
        <v>0</v>
      </c>
      <c r="E144" s="1">
        <f t="shared" ref="E144:P144" si="2">(E112+E114+E116+E118+E120+E122+E124+E126+E128+E130+E132+E134+E136+E138+E140+E142)*(-1)</f>
        <v>4</v>
      </c>
      <c r="F144" s="1">
        <f t="shared" si="2"/>
        <v>18</v>
      </c>
      <c r="G144" s="1">
        <f t="shared" si="2"/>
        <v>7</v>
      </c>
      <c r="H144" s="1">
        <f t="shared" si="2"/>
        <v>17</v>
      </c>
      <c r="I144" s="1">
        <f t="shared" si="2"/>
        <v>108</v>
      </c>
      <c r="J144" s="1">
        <f t="shared" si="2"/>
        <v>80</v>
      </c>
      <c r="K144" s="1">
        <f t="shared" si="2"/>
        <v>75</v>
      </c>
      <c r="L144" s="1">
        <f t="shared" si="2"/>
        <v>114</v>
      </c>
      <c r="M144" s="1">
        <f t="shared" si="2"/>
        <v>9</v>
      </c>
      <c r="N144" s="1">
        <f t="shared" si="2"/>
        <v>0</v>
      </c>
      <c r="O144" s="1">
        <f t="shared" si="2"/>
        <v>220</v>
      </c>
      <c r="P144" s="1">
        <f t="shared" si="2"/>
        <v>14</v>
      </c>
    </row>
    <row r="145" spans="1:16" x14ac:dyDescent="0.35">
      <c r="A145" s="339" t="s">
        <v>0</v>
      </c>
      <c r="B145" s="339" t="s">
        <v>0</v>
      </c>
      <c r="C145" s="340">
        <v>0</v>
      </c>
      <c r="D145" s="2">
        <v>0</v>
      </c>
      <c r="E145" s="2">
        <v>4</v>
      </c>
      <c r="F145" s="2">
        <v>22</v>
      </c>
      <c r="G145" s="2">
        <v>29</v>
      </c>
      <c r="H145" s="2">
        <v>46</v>
      </c>
      <c r="I145" s="2">
        <v>154</v>
      </c>
      <c r="J145" s="2">
        <v>234</v>
      </c>
      <c r="K145" s="2">
        <v>309</v>
      </c>
      <c r="L145" s="2">
        <v>423</v>
      </c>
      <c r="M145" s="2">
        <v>432</v>
      </c>
      <c r="N145" s="2">
        <v>432</v>
      </c>
      <c r="O145" s="2">
        <v>652</v>
      </c>
      <c r="P145" s="2">
        <v>666</v>
      </c>
    </row>
    <row r="146" spans="1:16" x14ac:dyDescent="0.35">
      <c r="A146" t="s">
        <v>48</v>
      </c>
      <c r="B146" t="s">
        <v>0</v>
      </c>
      <c r="C146" s="2">
        <v>8747</v>
      </c>
      <c r="D146" s="2">
        <v>8747</v>
      </c>
      <c r="E146" s="2">
        <v>8747</v>
      </c>
      <c r="F146" s="2">
        <v>8747</v>
      </c>
      <c r="G146" s="2">
        <v>8747</v>
      </c>
      <c r="H146" s="2">
        <v>8747</v>
      </c>
      <c r="I146" s="2">
        <v>8747</v>
      </c>
      <c r="J146" s="2">
        <v>8747</v>
      </c>
      <c r="K146" s="2">
        <v>8747</v>
      </c>
      <c r="L146" s="2">
        <v>8747</v>
      </c>
      <c r="M146" s="2">
        <v>8747</v>
      </c>
      <c r="N146" s="2">
        <v>8747</v>
      </c>
      <c r="O146" s="2">
        <v>8747</v>
      </c>
      <c r="P146" s="2">
        <v>8747</v>
      </c>
    </row>
    <row r="151" spans="1:16" x14ac:dyDescent="0.35">
      <c r="A151" s="2"/>
      <c r="B151" s="2"/>
      <c r="C151" s="2"/>
      <c r="D151" s="2"/>
      <c r="E151" s="2"/>
      <c r="F151" s="2"/>
      <c r="G151" s="2"/>
      <c r="H151" s="239" t="s">
        <v>2648</v>
      </c>
      <c r="I151" s="2"/>
      <c r="J151" s="2"/>
      <c r="K151" s="2"/>
      <c r="L151" s="239" t="s">
        <v>2649</v>
      </c>
    </row>
    <row r="152" spans="1:16" x14ac:dyDescent="0.35">
      <c r="D152" s="240" t="s">
        <v>2529</v>
      </c>
      <c r="E152" s="240" t="s">
        <v>2650</v>
      </c>
      <c r="F152" s="240" t="s">
        <v>2651</v>
      </c>
      <c r="G152" s="240" t="s">
        <v>2650</v>
      </c>
      <c r="H152" s="240" t="s">
        <v>2652</v>
      </c>
      <c r="I152" s="240" t="s">
        <v>2653</v>
      </c>
      <c r="J152" s="240" t="s">
        <v>2649</v>
      </c>
      <c r="K152" s="240" t="s">
        <v>2654</v>
      </c>
      <c r="L152" s="240" t="s">
        <v>2652</v>
      </c>
    </row>
    <row r="153" spans="1:16" x14ac:dyDescent="0.35">
      <c r="D153" s="240" t="s">
        <v>2655</v>
      </c>
      <c r="E153" s="240" t="s">
        <v>2655</v>
      </c>
      <c r="F153" s="240" t="s">
        <v>2652</v>
      </c>
      <c r="G153" s="240" t="s">
        <v>2656</v>
      </c>
      <c r="H153" s="240" t="s">
        <v>2656</v>
      </c>
      <c r="I153" s="240" t="s">
        <v>2655</v>
      </c>
      <c r="J153" s="240" t="s">
        <v>2652</v>
      </c>
      <c r="K153" s="240" t="s">
        <v>2656</v>
      </c>
      <c r="L153" s="240" t="s">
        <v>2656</v>
      </c>
      <c r="N153" s="240" t="s">
        <v>3661</v>
      </c>
    </row>
    <row r="154" spans="1:16" x14ac:dyDescent="0.35">
      <c r="A154" s="238" t="e">
        <f>SUMIFS($C$10:$C$505,#REF!, B154)</f>
        <v>#REF!</v>
      </c>
      <c r="B154" t="s">
        <v>2657</v>
      </c>
      <c r="C154" t="s">
        <v>2535</v>
      </c>
      <c r="D154" s="241" t="e">
        <f>E154+I154</f>
        <v>#REF!</v>
      </c>
      <c r="E154" s="238" t="e">
        <f>COUNTIFS(#REF!, B154,$B$10:$B$505,"F")</f>
        <v>#REF!</v>
      </c>
      <c r="F154" s="242">
        <f t="shared" ref="F154:F180" si="3">IFERROR(E154/D154,0)</f>
        <v>0</v>
      </c>
      <c r="G154" t="e">
        <f>COUNTIFS(#REF!, B154,$B$10:$B$505,"F",#REF!,"Elected")</f>
        <v>#REF!</v>
      </c>
      <c r="H154" s="243">
        <f>IFERROR(G154/D154,0)</f>
        <v>0</v>
      </c>
      <c r="I154" s="244" t="e">
        <f>COUNTIFS(#REF!, B154,$B$10:$B$505,"M")</f>
        <v>#REF!</v>
      </c>
      <c r="J154" s="242">
        <f>IFERROR(I154/D154,0)</f>
        <v>0</v>
      </c>
      <c r="K154" t="e">
        <f>COUNTIFS(#REF!, B154,$B$10:$B$505,"M",#REF!,"Elected")</f>
        <v>#REF!</v>
      </c>
      <c r="L154" s="242">
        <f>IFERROR(K154/D154,0)</f>
        <v>0</v>
      </c>
      <c r="N154" t="e">
        <f>K154+G154</f>
        <v>#REF!</v>
      </c>
    </row>
    <row r="155" spans="1:16" x14ac:dyDescent="0.35">
      <c r="A155" s="238" t="e">
        <f>SUMIFS($C$10:$C$505,#REF!, B155)</f>
        <v>#REF!</v>
      </c>
      <c r="B155" t="s">
        <v>2658</v>
      </c>
      <c r="C155" t="s">
        <v>2534</v>
      </c>
      <c r="D155" s="241" t="e">
        <f t="shared" ref="D155:D180" si="4">E155+I155</f>
        <v>#REF!</v>
      </c>
      <c r="E155" s="238" t="e">
        <f>COUNTIFS(#REF!, B155,$B$10:$B$505,"F")</f>
        <v>#REF!</v>
      </c>
      <c r="F155" s="242">
        <f t="shared" si="3"/>
        <v>0</v>
      </c>
      <c r="G155" t="e">
        <f>COUNTIFS(#REF!, B155,$B$10:$B$283,"F",#REF!,"Elected")</f>
        <v>#REF!</v>
      </c>
      <c r="H155" s="243">
        <f t="shared" ref="H155:H180" si="5">IFERROR(G155/D155,0)</f>
        <v>0</v>
      </c>
      <c r="I155" s="244" t="e">
        <f>COUNTIFS(#REF!, B155,$B$10:$B$505,"M")</f>
        <v>#REF!</v>
      </c>
      <c r="J155" s="242">
        <f t="shared" ref="J155:J180" si="6">IFERROR(I155/D155,0)</f>
        <v>0</v>
      </c>
      <c r="K155" t="e">
        <f>COUNTIFS(#REF!, B155,$B$10:$B$505,"M",#REF!,"Elected")</f>
        <v>#REF!</v>
      </c>
      <c r="L155" s="242">
        <f t="shared" ref="L155:L180" si="7">IFERROR(K155/D155,0)</f>
        <v>0</v>
      </c>
      <c r="N155" t="e">
        <f t="shared" ref="N155:N181" si="8">K155+G155</f>
        <v>#REF!</v>
      </c>
    </row>
    <row r="156" spans="1:16" x14ac:dyDescent="0.35">
      <c r="A156" s="238" t="e">
        <f>SUMIFS($C$10:$C$505,#REF!, B156)</f>
        <v>#REF!</v>
      </c>
      <c r="B156" t="s">
        <v>2659</v>
      </c>
      <c r="C156" t="s">
        <v>2536</v>
      </c>
      <c r="D156" s="241" t="e">
        <f t="shared" si="4"/>
        <v>#REF!</v>
      </c>
      <c r="E156" s="238" t="e">
        <f>COUNTIFS(#REF!, B156,$B$10:$B$505,"F")</f>
        <v>#REF!</v>
      </c>
      <c r="F156" s="242">
        <f t="shared" si="3"/>
        <v>0</v>
      </c>
      <c r="G156" t="e">
        <f>COUNTIFS(#REF!, B156,$B$10:$B$283,"F",#REF!,"Elected")</f>
        <v>#REF!</v>
      </c>
      <c r="H156" s="243">
        <f t="shared" si="5"/>
        <v>0</v>
      </c>
      <c r="I156" s="244" t="e">
        <f>COUNTIFS(#REF!, B156,$B$10:$B$505,"M")</f>
        <v>#REF!</v>
      </c>
      <c r="J156" s="242">
        <f t="shared" si="6"/>
        <v>0</v>
      </c>
      <c r="K156" t="e">
        <f>COUNTIFS(#REF!, B156,$B$10:$B$505,"M",#REF!,"Elected")</f>
        <v>#REF!</v>
      </c>
      <c r="L156" s="242">
        <f t="shared" si="7"/>
        <v>0</v>
      </c>
      <c r="N156" t="e">
        <f t="shared" si="8"/>
        <v>#REF!</v>
      </c>
    </row>
    <row r="157" spans="1:16" x14ac:dyDescent="0.35">
      <c r="A157" s="238" t="e">
        <f>SUMIFS($C$10:$C$505,#REF!, B157)</f>
        <v>#REF!</v>
      </c>
      <c r="B157" t="s">
        <v>2661</v>
      </c>
      <c r="C157" t="s">
        <v>2727</v>
      </c>
      <c r="D157" s="241" t="e">
        <f t="shared" si="4"/>
        <v>#REF!</v>
      </c>
      <c r="E157" s="238" t="e">
        <f>COUNTIFS(#REF!, B157,$B$10:$B$505,"F")</f>
        <v>#REF!</v>
      </c>
      <c r="F157" s="242">
        <f t="shared" si="3"/>
        <v>0</v>
      </c>
      <c r="G157" t="e">
        <f>COUNTIFS(#REF!, B157,$B$10:$B$283,"F",#REF!,"Elected")</f>
        <v>#REF!</v>
      </c>
      <c r="H157" s="243">
        <f t="shared" si="5"/>
        <v>0</v>
      </c>
      <c r="I157" s="244" t="e">
        <f>COUNTIFS(#REF!, B157,$B$10:$B$505,"M")</f>
        <v>#REF!</v>
      </c>
      <c r="J157" s="242">
        <f t="shared" si="6"/>
        <v>0</v>
      </c>
      <c r="K157" t="e">
        <f>COUNTIFS(#REF!, B157,$B$10:$B$505,"M",#REF!,"Elected")</f>
        <v>#REF!</v>
      </c>
      <c r="L157" s="242">
        <f t="shared" si="7"/>
        <v>0</v>
      </c>
      <c r="N157" t="e">
        <f t="shared" si="8"/>
        <v>#REF!</v>
      </c>
    </row>
    <row r="158" spans="1:16" x14ac:dyDescent="0.35">
      <c r="A158" s="238" t="e">
        <f>SUMIFS($C$10:$C$505,#REF!, B158)</f>
        <v>#REF!</v>
      </c>
      <c r="B158" t="s">
        <v>2663</v>
      </c>
      <c r="C158" t="s">
        <v>2574</v>
      </c>
      <c r="D158" s="241" t="e">
        <f t="shared" si="4"/>
        <v>#REF!</v>
      </c>
      <c r="E158" s="238" t="e">
        <f>COUNTIFS(#REF!, B158,$B$10:$B$505,"F")</f>
        <v>#REF!</v>
      </c>
      <c r="F158" s="242">
        <f t="shared" si="3"/>
        <v>0</v>
      </c>
      <c r="G158" t="e">
        <f>COUNTIFS(#REF!, B158,$B$10:$B$283,"F",#REF!,"Elected")</f>
        <v>#REF!</v>
      </c>
      <c r="H158" s="243">
        <f t="shared" si="5"/>
        <v>0</v>
      </c>
      <c r="I158" s="244" t="e">
        <f>COUNTIFS(#REF!, B158,$B$10:$B$505,"M")</f>
        <v>#REF!</v>
      </c>
      <c r="J158" s="242">
        <f t="shared" si="6"/>
        <v>0</v>
      </c>
      <c r="K158" t="e">
        <f>COUNTIFS(#REF!, B158,$B$10:$B$505,"M",#REF!,"Elected")</f>
        <v>#REF!</v>
      </c>
      <c r="L158" s="242">
        <f t="shared" si="7"/>
        <v>0</v>
      </c>
      <c r="N158" t="e">
        <f t="shared" si="8"/>
        <v>#REF!</v>
      </c>
    </row>
    <row r="159" spans="1:16" x14ac:dyDescent="0.35">
      <c r="A159" s="238" t="e">
        <f>SUMIFS($C$10:$C$505,#REF!, B159)</f>
        <v>#REF!</v>
      </c>
      <c r="B159" t="s">
        <v>2689</v>
      </c>
      <c r="C159" t="s">
        <v>2573</v>
      </c>
      <c r="D159" s="241" t="e">
        <f t="shared" si="4"/>
        <v>#REF!</v>
      </c>
      <c r="E159" s="238" t="e">
        <f>COUNTIFS(#REF!, B159,$B$10:$B$505,"F")</f>
        <v>#REF!</v>
      </c>
      <c r="F159" s="242">
        <f t="shared" si="3"/>
        <v>0</v>
      </c>
      <c r="G159" t="e">
        <f>COUNTIFS(#REF!, B159,$B$10:$B$283,"F",#REF!,"Elected")</f>
        <v>#REF!</v>
      </c>
      <c r="H159" s="243">
        <f t="shared" si="5"/>
        <v>0</v>
      </c>
      <c r="I159" s="244" t="e">
        <f>COUNTIFS(#REF!, B159,$B$10:$B$505,"M")</f>
        <v>#REF!</v>
      </c>
      <c r="J159" s="242">
        <f t="shared" si="6"/>
        <v>0</v>
      </c>
      <c r="K159" t="e">
        <f>COUNTIFS(#REF!, B159,$B$10:$B$505,"M",#REF!,"Elected")</f>
        <v>#REF!</v>
      </c>
      <c r="L159" s="242">
        <f t="shared" si="7"/>
        <v>0</v>
      </c>
      <c r="N159" t="e">
        <f t="shared" si="8"/>
        <v>#REF!</v>
      </c>
    </row>
    <row r="160" spans="1:16" x14ac:dyDescent="0.35">
      <c r="A160" s="238" t="e">
        <f>SUMIFS($C$10:$C$505,#REF!, B160)</f>
        <v>#REF!</v>
      </c>
      <c r="B160" t="s">
        <v>2662</v>
      </c>
      <c r="C160" t="s">
        <v>2575</v>
      </c>
      <c r="D160" s="241" t="e">
        <f t="shared" si="4"/>
        <v>#REF!</v>
      </c>
      <c r="E160" s="238" t="e">
        <f>COUNTIFS(#REF!, B160,$B$10:$B$505,"F")</f>
        <v>#REF!</v>
      </c>
      <c r="F160" s="242">
        <f t="shared" si="3"/>
        <v>0</v>
      </c>
      <c r="G160" t="e">
        <f>COUNTIFS(#REF!, B160,$B$10:$B$283,"F",#REF!,"Elected")</f>
        <v>#REF!</v>
      </c>
      <c r="H160" s="243">
        <f t="shared" si="5"/>
        <v>0</v>
      </c>
      <c r="I160" s="244" t="e">
        <f>COUNTIFS(#REF!, B160,$B$10:$B$505,"M")</f>
        <v>#REF!</v>
      </c>
      <c r="J160" s="242">
        <f t="shared" si="6"/>
        <v>0</v>
      </c>
      <c r="K160" t="e">
        <f>COUNTIFS(#REF!, B160,$B$10:$B$505,"M",#REF!,"Elected")</f>
        <v>#REF!</v>
      </c>
      <c r="L160" s="242">
        <f t="shared" si="7"/>
        <v>0</v>
      </c>
      <c r="N160" t="e">
        <f t="shared" si="8"/>
        <v>#REF!</v>
      </c>
    </row>
    <row r="161" spans="1:14" x14ac:dyDescent="0.35">
      <c r="A161" s="238" t="e">
        <f>SUMIFS($C$10:$C$505,#REF!, B161)</f>
        <v>#REF!</v>
      </c>
      <c r="B161" t="s">
        <v>2660</v>
      </c>
      <c r="C161" t="s">
        <v>2594</v>
      </c>
      <c r="D161" s="241" t="e">
        <f t="shared" si="4"/>
        <v>#REF!</v>
      </c>
      <c r="E161" s="238" t="e">
        <f>COUNTIFS(#REF!, B161,$B$10:$B$505,"F")</f>
        <v>#REF!</v>
      </c>
      <c r="F161" s="242">
        <f t="shared" si="3"/>
        <v>0</v>
      </c>
      <c r="G161" t="e">
        <f>COUNTIFS(#REF!, B161,$B$10:$B$283,"F",#REF!,"Elected")</f>
        <v>#REF!</v>
      </c>
      <c r="H161" s="243">
        <f t="shared" si="5"/>
        <v>0</v>
      </c>
      <c r="I161" s="244" t="e">
        <f>COUNTIFS(#REF!, B161,$B$10:$B$505,"M")</f>
        <v>#REF!</v>
      </c>
      <c r="J161" s="242">
        <f t="shared" si="6"/>
        <v>0</v>
      </c>
      <c r="K161" t="e">
        <f>COUNTIFS(#REF!, B161,$B$10:$B$505,"M",#REF!,"Elected")</f>
        <v>#REF!</v>
      </c>
      <c r="L161" s="242">
        <f t="shared" si="7"/>
        <v>0</v>
      </c>
      <c r="N161" t="e">
        <f t="shared" si="8"/>
        <v>#REF!</v>
      </c>
    </row>
    <row r="162" spans="1:14" x14ac:dyDescent="0.35">
      <c r="A162" s="238" t="e">
        <f>SUMIFS($C$10:$C$505,#REF!, B162)</f>
        <v>#REF!</v>
      </c>
      <c r="B162" t="s">
        <v>2688</v>
      </c>
      <c r="C162" t="s">
        <v>2576</v>
      </c>
      <c r="D162" s="241" t="e">
        <f t="shared" si="4"/>
        <v>#REF!</v>
      </c>
      <c r="E162" s="238" t="e">
        <f>COUNTIFS(#REF!, B162,$B$10:$B$505,"F")</f>
        <v>#REF!</v>
      </c>
      <c r="F162" s="242">
        <f t="shared" si="3"/>
        <v>0</v>
      </c>
      <c r="G162" t="e">
        <f>COUNTIFS(#REF!, B162,$B$10:$B$283,"F",#REF!,"Elected")</f>
        <v>#REF!</v>
      </c>
      <c r="H162" s="243">
        <f t="shared" si="5"/>
        <v>0</v>
      </c>
      <c r="I162" s="244" t="e">
        <f>COUNTIFS(#REF!, B162,$B$10:$B$505,"M")</f>
        <v>#REF!</v>
      </c>
      <c r="J162" s="242">
        <f t="shared" si="6"/>
        <v>0</v>
      </c>
      <c r="K162" t="e">
        <f>COUNTIFS(#REF!, B162,$B$10:$B$505,"M",#REF!,"Elected")</f>
        <v>#REF!</v>
      </c>
      <c r="L162" s="242">
        <f t="shared" si="7"/>
        <v>0</v>
      </c>
      <c r="N162" t="e">
        <f t="shared" si="8"/>
        <v>#REF!</v>
      </c>
    </row>
    <row r="163" spans="1:14" x14ac:dyDescent="0.35">
      <c r="A163" s="238" t="e">
        <f>SUMIFS($C$10:$C$505,#REF!, B163)</f>
        <v>#REF!</v>
      </c>
      <c r="C163" t="s">
        <v>2590</v>
      </c>
      <c r="D163" s="241" t="e">
        <f t="shared" si="4"/>
        <v>#REF!</v>
      </c>
      <c r="E163" s="238" t="e">
        <f>COUNTIFS(#REF!, B163,$B$10:$B$505,"F")</f>
        <v>#REF!</v>
      </c>
      <c r="F163" s="242">
        <f t="shared" si="3"/>
        <v>0</v>
      </c>
      <c r="G163" t="e">
        <f>COUNTIFS(#REF!, B163,$B$10:$B$283,"F",#REF!,"Elected")</f>
        <v>#REF!</v>
      </c>
      <c r="H163" s="243">
        <f t="shared" si="5"/>
        <v>0</v>
      </c>
      <c r="I163" s="244" t="e">
        <f>COUNTIFS(#REF!, B163,$B$10:$B$505,"M")</f>
        <v>#REF!</v>
      </c>
      <c r="J163" s="242">
        <f t="shared" si="6"/>
        <v>0</v>
      </c>
      <c r="K163" t="e">
        <f>COUNTIFS(#REF!, B163,$B$10:$B$505,"M",#REF!,"Elected")</f>
        <v>#REF!</v>
      </c>
      <c r="L163" s="242">
        <f t="shared" si="7"/>
        <v>0</v>
      </c>
      <c r="N163" t="e">
        <f t="shared" si="8"/>
        <v>#REF!</v>
      </c>
    </row>
    <row r="164" spans="1:14" x14ac:dyDescent="0.35">
      <c r="A164" s="238" t="e">
        <f>SUMIFS($C$10:$C$505,#REF!, B164)</f>
        <v>#REF!</v>
      </c>
      <c r="B164" t="s">
        <v>2671</v>
      </c>
      <c r="C164" t="s">
        <v>2582</v>
      </c>
      <c r="D164" s="241" t="e">
        <f t="shared" si="4"/>
        <v>#REF!</v>
      </c>
      <c r="E164" s="238" t="e">
        <f>COUNTIFS(#REF!, B164,$B$10:$B$505,"F")</f>
        <v>#REF!</v>
      </c>
      <c r="F164" s="242">
        <f t="shared" si="3"/>
        <v>0</v>
      </c>
      <c r="G164" t="e">
        <f>COUNTIFS(#REF!, B164,$B$10:$B$283,"F",#REF!,"Elected")</f>
        <v>#REF!</v>
      </c>
      <c r="H164" s="243">
        <f t="shared" si="5"/>
        <v>0</v>
      </c>
      <c r="I164" s="244" t="e">
        <f>COUNTIFS(#REF!, B164,$B$10:$B$505,"M")</f>
        <v>#REF!</v>
      </c>
      <c r="J164" s="242">
        <f t="shared" si="6"/>
        <v>0</v>
      </c>
      <c r="K164" t="e">
        <f>COUNTIFS(#REF!, B164,$B$10:$B$505,"M",#REF!,"Elected")</f>
        <v>#REF!</v>
      </c>
      <c r="L164" s="242">
        <f t="shared" si="7"/>
        <v>0</v>
      </c>
      <c r="N164" t="e">
        <f t="shared" si="8"/>
        <v>#REF!</v>
      </c>
    </row>
    <row r="165" spans="1:14" x14ac:dyDescent="0.35">
      <c r="A165" s="238" t="e">
        <f>SUMIFS($C$10:$C$505,#REF!, B165)</f>
        <v>#REF!</v>
      </c>
      <c r="B165" t="s">
        <v>2665</v>
      </c>
      <c r="C165" t="s">
        <v>2598</v>
      </c>
      <c r="D165" s="241" t="e">
        <f t="shared" si="4"/>
        <v>#REF!</v>
      </c>
      <c r="E165" s="238" t="e">
        <f>COUNTIFS(#REF!, B165,$B$10:$B$505,"F")</f>
        <v>#REF!</v>
      </c>
      <c r="F165" s="242">
        <f t="shared" si="3"/>
        <v>0</v>
      </c>
      <c r="G165" t="e">
        <f>COUNTIFS(#REF!, B165,$B$10:$B$283,"F",#REF!,"Elected")</f>
        <v>#REF!</v>
      </c>
      <c r="H165" s="243">
        <f t="shared" si="5"/>
        <v>0</v>
      </c>
      <c r="I165" s="244" t="e">
        <f>COUNTIFS(#REF!, B165,$B$10:$B$505,"M")</f>
        <v>#REF!</v>
      </c>
      <c r="J165" s="242">
        <f t="shared" si="6"/>
        <v>0</v>
      </c>
      <c r="K165" t="e">
        <f>COUNTIFS(#REF!, B165,$B$10:$B$505,"M",#REF!,"Elected")</f>
        <v>#REF!</v>
      </c>
      <c r="L165" s="242">
        <f t="shared" si="7"/>
        <v>0</v>
      </c>
      <c r="N165" t="e">
        <f t="shared" si="8"/>
        <v>#REF!</v>
      </c>
    </row>
    <row r="166" spans="1:14" x14ac:dyDescent="0.35">
      <c r="A166" s="238" t="e">
        <f>SUMIFS($C$10:$C$505,#REF!, B166)</f>
        <v>#REF!</v>
      </c>
      <c r="B166" t="s">
        <v>2666</v>
      </c>
      <c r="C166" t="s">
        <v>2584</v>
      </c>
      <c r="D166" s="241" t="e">
        <f t="shared" si="4"/>
        <v>#REF!</v>
      </c>
      <c r="E166" s="238" t="e">
        <f>COUNTIFS(#REF!, B166,$B$10:$B$505,"F")</f>
        <v>#REF!</v>
      </c>
      <c r="F166" s="242">
        <f t="shared" si="3"/>
        <v>0</v>
      </c>
      <c r="G166" t="e">
        <f>COUNTIFS(#REF!, B166,$B$10:$B$283,"F",#REF!,"Elected")</f>
        <v>#REF!</v>
      </c>
      <c r="H166" s="243">
        <f t="shared" si="5"/>
        <v>0</v>
      </c>
      <c r="I166" s="244" t="e">
        <f>COUNTIFS(#REF!, B166,$B$10:$B$505,"M")</f>
        <v>#REF!</v>
      </c>
      <c r="J166" s="242">
        <f t="shared" si="6"/>
        <v>0</v>
      </c>
      <c r="K166" t="e">
        <f>COUNTIFS(#REF!, B166,$B$10:$B$505,"M",#REF!,"Elected")</f>
        <v>#REF!</v>
      </c>
      <c r="L166" s="242">
        <f t="shared" si="7"/>
        <v>0</v>
      </c>
      <c r="N166" t="e">
        <f t="shared" si="8"/>
        <v>#REF!</v>
      </c>
    </row>
    <row r="167" spans="1:14" x14ac:dyDescent="0.35">
      <c r="A167" s="238" t="e">
        <f>SUMIFS($C$10:$C$505,#REF!, B167)</f>
        <v>#REF!</v>
      </c>
      <c r="B167" t="s">
        <v>2667</v>
      </c>
      <c r="C167" t="s">
        <v>2577</v>
      </c>
      <c r="D167" s="241" t="e">
        <f t="shared" si="4"/>
        <v>#REF!</v>
      </c>
      <c r="E167" s="238" t="e">
        <f>COUNTIFS(#REF!, B167,$B$10:$B$505,"F")</f>
        <v>#REF!</v>
      </c>
      <c r="F167" s="242">
        <f t="shared" si="3"/>
        <v>0</v>
      </c>
      <c r="G167" t="e">
        <f>COUNTIFS(#REF!, B167,$B$10:$B$283,"F",#REF!,"Elected")</f>
        <v>#REF!</v>
      </c>
      <c r="H167" s="243">
        <f t="shared" si="5"/>
        <v>0</v>
      </c>
      <c r="I167" s="244" t="e">
        <f>COUNTIFS(#REF!, B167,$B$10:$B$505,"M")</f>
        <v>#REF!</v>
      </c>
      <c r="J167" s="242">
        <f t="shared" si="6"/>
        <v>0</v>
      </c>
      <c r="K167" t="e">
        <f>COUNTIFS(#REF!, B167,$B$10:$B$505,"M",#REF!,"Elected")</f>
        <v>#REF!</v>
      </c>
      <c r="L167" s="242">
        <f t="shared" si="7"/>
        <v>0</v>
      </c>
      <c r="N167" t="e">
        <f t="shared" si="8"/>
        <v>#REF!</v>
      </c>
    </row>
    <row r="168" spans="1:14" x14ac:dyDescent="0.35">
      <c r="A168" s="238" t="e">
        <f>SUMIFS($C$10:$C$505,#REF!, B168)</f>
        <v>#REF!</v>
      </c>
      <c r="B168" t="s">
        <v>2670</v>
      </c>
      <c r="C168" t="s">
        <v>2578</v>
      </c>
      <c r="D168" s="241" t="e">
        <f t="shared" si="4"/>
        <v>#REF!</v>
      </c>
      <c r="E168" s="238" t="e">
        <f>COUNTIFS(#REF!, B168,$B$10:$B$505,"F")</f>
        <v>#REF!</v>
      </c>
      <c r="F168" s="242">
        <f t="shared" si="3"/>
        <v>0</v>
      </c>
      <c r="G168" t="e">
        <f>COUNTIFS(#REF!, B168,$B$10:$B$283,"F",#REF!,"Elected")</f>
        <v>#REF!</v>
      </c>
      <c r="H168" s="243">
        <f t="shared" si="5"/>
        <v>0</v>
      </c>
      <c r="I168" s="244" t="e">
        <f>COUNTIFS(#REF!, B168,$B$10:$B$505,"M")</f>
        <v>#REF!</v>
      </c>
      <c r="J168" s="242">
        <f t="shared" si="6"/>
        <v>0</v>
      </c>
      <c r="K168" t="e">
        <f>COUNTIFS(#REF!, B168,$B$10:$B$505,"M",#REF!,"Elected")</f>
        <v>#REF!</v>
      </c>
      <c r="L168" s="242">
        <f t="shared" si="7"/>
        <v>0</v>
      </c>
      <c r="N168" t="e">
        <f t="shared" si="8"/>
        <v>#REF!</v>
      </c>
    </row>
    <row r="169" spans="1:14" x14ac:dyDescent="0.35">
      <c r="A169" s="238" t="e">
        <f>SUMIFS($C$10:$C$505,#REF!, B169)</f>
        <v>#REF!</v>
      </c>
      <c r="C169" t="s">
        <v>2581</v>
      </c>
      <c r="D169" s="241" t="e">
        <f t="shared" si="4"/>
        <v>#REF!</v>
      </c>
      <c r="E169" s="238" t="e">
        <f>COUNTIFS(#REF!, B169,$B$10:$B$505,"F")</f>
        <v>#REF!</v>
      </c>
      <c r="F169" s="242">
        <f t="shared" si="3"/>
        <v>0</v>
      </c>
      <c r="G169" t="e">
        <f>COUNTIFS(#REF!, B169,$B$10:$B$283,"F",#REF!,"Elected")</f>
        <v>#REF!</v>
      </c>
      <c r="H169" s="243">
        <f t="shared" si="5"/>
        <v>0</v>
      </c>
      <c r="I169" s="244" t="e">
        <f>COUNTIFS(#REF!, B169,$B$10:$B$505,"M")</f>
        <v>#REF!</v>
      </c>
      <c r="J169" s="242">
        <f t="shared" si="6"/>
        <v>0</v>
      </c>
      <c r="K169" t="e">
        <f>COUNTIFS(#REF!, B169,$B$10:$B$505,"M",#REF!,"Elected")</f>
        <v>#REF!</v>
      </c>
      <c r="L169" s="242">
        <f t="shared" si="7"/>
        <v>0</v>
      </c>
      <c r="N169" t="e">
        <f t="shared" si="8"/>
        <v>#REF!</v>
      </c>
    </row>
    <row r="170" spans="1:14" x14ac:dyDescent="0.35">
      <c r="A170" s="238" t="e">
        <f>SUMIFS($C$10:$C$505,#REF!, B170)</f>
        <v>#REF!</v>
      </c>
      <c r="C170" t="s">
        <v>2579</v>
      </c>
      <c r="D170" s="241" t="e">
        <f t="shared" si="4"/>
        <v>#REF!</v>
      </c>
      <c r="E170" s="238" t="e">
        <f>COUNTIFS(#REF!, B170,$B$10:$B$505,"F")</f>
        <v>#REF!</v>
      </c>
      <c r="F170" s="242">
        <f t="shared" si="3"/>
        <v>0</v>
      </c>
      <c r="G170" t="e">
        <f>COUNTIFS(#REF!, B170,$B$10:$B$283,"F",#REF!,"Elected")</f>
        <v>#REF!</v>
      </c>
      <c r="H170" s="243">
        <f t="shared" si="5"/>
        <v>0</v>
      </c>
      <c r="I170" s="244" t="e">
        <f>COUNTIFS(#REF!, B170,$B$10:$B$505,"M")</f>
        <v>#REF!</v>
      </c>
      <c r="J170" s="242">
        <f t="shared" si="6"/>
        <v>0</v>
      </c>
      <c r="K170" t="e">
        <f>COUNTIFS(#REF!, B170,$B$10:$B$505,"M",#REF!,"Elected")</f>
        <v>#REF!</v>
      </c>
      <c r="L170" s="242">
        <f t="shared" si="7"/>
        <v>0</v>
      </c>
      <c r="N170" t="e">
        <f t="shared" si="8"/>
        <v>#REF!</v>
      </c>
    </row>
    <row r="171" spans="1:14" x14ac:dyDescent="0.35">
      <c r="A171" s="238" t="e">
        <f>SUMIFS($C$10:$C$505,#REF!, B171)</f>
        <v>#REF!</v>
      </c>
      <c r="B171" t="s">
        <v>2690</v>
      </c>
      <c r="C171" t="s">
        <v>2585</v>
      </c>
      <c r="D171" s="241" t="e">
        <f t="shared" si="4"/>
        <v>#REF!</v>
      </c>
      <c r="E171" s="238" t="e">
        <f>COUNTIFS(#REF!, B171,$B$10:$B$505,"F")</f>
        <v>#REF!</v>
      </c>
      <c r="F171" s="242">
        <f t="shared" si="3"/>
        <v>0</v>
      </c>
      <c r="G171" t="e">
        <f>COUNTIFS(#REF!, B171,$B$10:$B$283,"F",#REF!,"Elected")</f>
        <v>#REF!</v>
      </c>
      <c r="H171" s="243">
        <f t="shared" si="5"/>
        <v>0</v>
      </c>
      <c r="I171" s="244" t="e">
        <f>COUNTIFS(#REF!, B171,$B$10:$B$505,"M")</f>
        <v>#REF!</v>
      </c>
      <c r="J171" s="242">
        <f t="shared" si="6"/>
        <v>0</v>
      </c>
      <c r="K171" t="e">
        <f>COUNTIFS(#REF!, B171,$B$10:$B$505,"M",#REF!,"Elected")</f>
        <v>#REF!</v>
      </c>
      <c r="L171" s="242">
        <f t="shared" si="7"/>
        <v>0</v>
      </c>
      <c r="N171" t="e">
        <f t="shared" si="8"/>
        <v>#REF!</v>
      </c>
    </row>
    <row r="172" spans="1:14" x14ac:dyDescent="0.35">
      <c r="A172" s="238" t="e">
        <f>SUMIFS($C$10:$C$505,#REF!, B172)</f>
        <v>#REF!</v>
      </c>
      <c r="C172" t="s">
        <v>2591</v>
      </c>
      <c r="D172" s="241" t="e">
        <f t="shared" si="4"/>
        <v>#REF!</v>
      </c>
      <c r="E172" s="238" t="e">
        <f>COUNTIFS(#REF!, B172,$B$10:$B$505,"F")</f>
        <v>#REF!</v>
      </c>
      <c r="F172" s="242">
        <f t="shared" si="3"/>
        <v>0</v>
      </c>
      <c r="G172" t="e">
        <f>COUNTIFS(#REF!, B172,$B$10:$B$283,"F",#REF!,"Elected")</f>
        <v>#REF!</v>
      </c>
      <c r="H172" s="243">
        <f t="shared" si="5"/>
        <v>0</v>
      </c>
      <c r="I172" s="244" t="e">
        <f>COUNTIFS(#REF!, B172,$B$10:$B$505,"M")</f>
        <v>#REF!</v>
      </c>
      <c r="J172" s="242">
        <f t="shared" si="6"/>
        <v>0</v>
      </c>
      <c r="K172" t="e">
        <f>COUNTIFS(#REF!, B172,$B$10:$B$505,"M",#REF!,"Elected")</f>
        <v>#REF!</v>
      </c>
      <c r="L172" s="242">
        <f t="shared" si="7"/>
        <v>0</v>
      </c>
      <c r="N172" t="e">
        <f t="shared" si="8"/>
        <v>#REF!</v>
      </c>
    </row>
    <row r="173" spans="1:14" x14ac:dyDescent="0.35">
      <c r="A173" s="238" t="e">
        <f>SUMIFS($C$10:$C$505,#REF!, B173)</f>
        <v>#REF!</v>
      </c>
      <c r="B173" t="s">
        <v>2664</v>
      </c>
      <c r="C173" t="s">
        <v>2586</v>
      </c>
      <c r="D173" s="241" t="e">
        <f t="shared" si="4"/>
        <v>#REF!</v>
      </c>
      <c r="E173" s="238" t="e">
        <f>COUNTIFS(#REF!, B173,$B$10:$B$505,"F")</f>
        <v>#REF!</v>
      </c>
      <c r="F173" s="242">
        <f t="shared" si="3"/>
        <v>0</v>
      </c>
      <c r="G173" t="e">
        <f>COUNTIFS(#REF!, B173,$B$10:$B$283,"F",#REF!,"Elected")</f>
        <v>#REF!</v>
      </c>
      <c r="H173" s="243">
        <f t="shared" si="5"/>
        <v>0</v>
      </c>
      <c r="I173" s="244" t="e">
        <f>COUNTIFS(#REF!, B173,$B$10:$B$505,"M")</f>
        <v>#REF!</v>
      </c>
      <c r="J173" s="242">
        <f t="shared" si="6"/>
        <v>0</v>
      </c>
      <c r="K173" t="e">
        <f>COUNTIFS(#REF!, B173,$B$10:$B$505,"M",#REF!,"Elected")</f>
        <v>#REF!</v>
      </c>
      <c r="L173" s="242">
        <f t="shared" si="7"/>
        <v>0</v>
      </c>
      <c r="N173" t="e">
        <f t="shared" si="8"/>
        <v>#REF!</v>
      </c>
    </row>
    <row r="174" spans="1:14" x14ac:dyDescent="0.35">
      <c r="A174" s="238" t="e">
        <f>SUMIFS($C$10:$C$505,#REF!, B174)</f>
        <v>#REF!</v>
      </c>
      <c r="B174" t="s">
        <v>2669</v>
      </c>
      <c r="C174" t="s">
        <v>2587</v>
      </c>
      <c r="D174" s="241" t="e">
        <f>E174+I174</f>
        <v>#REF!</v>
      </c>
      <c r="E174" s="238" t="e">
        <f>COUNTIFS(#REF!, B174,$B$10:$B$505,"F")</f>
        <v>#REF!</v>
      </c>
      <c r="F174" s="242">
        <f t="shared" si="3"/>
        <v>0</v>
      </c>
      <c r="G174" t="e">
        <f>COUNTIFS(#REF!, B174,$B$10:$B$283,"F",#REF!,"Elected")</f>
        <v>#REF!</v>
      </c>
      <c r="H174" s="243">
        <f t="shared" si="5"/>
        <v>0</v>
      </c>
      <c r="I174" s="244" t="e">
        <f>COUNTIFS(#REF!, B174,$B$10:$B$505,"M")</f>
        <v>#REF!</v>
      </c>
      <c r="J174" s="242">
        <f t="shared" si="6"/>
        <v>0</v>
      </c>
      <c r="K174" t="e">
        <f>COUNTIFS(#REF!, B174,$B$10:$B$505,"M",#REF!,"Elected")</f>
        <v>#REF!</v>
      </c>
      <c r="L174" s="242">
        <f t="shared" si="7"/>
        <v>0</v>
      </c>
      <c r="N174" t="e">
        <f t="shared" si="8"/>
        <v>#REF!</v>
      </c>
    </row>
    <row r="175" spans="1:14" x14ac:dyDescent="0.35">
      <c r="A175" s="238" t="e">
        <f>SUMIFS($C$10:$C$505,#REF!, B175)</f>
        <v>#REF!</v>
      </c>
      <c r="B175" t="s">
        <v>2928</v>
      </c>
      <c r="C175" t="s">
        <v>2580</v>
      </c>
      <c r="D175" s="241" t="e">
        <f t="shared" si="4"/>
        <v>#REF!</v>
      </c>
      <c r="E175" s="238" t="e">
        <f>COUNTIFS(#REF!, B175,$B$10:$B$505,"F")</f>
        <v>#REF!</v>
      </c>
      <c r="F175" s="242">
        <f t="shared" si="3"/>
        <v>0</v>
      </c>
      <c r="G175" t="e">
        <f>COUNTIFS(#REF!, B175,$B$10:$B$283,"F",#REF!,"Elected")</f>
        <v>#REF!</v>
      </c>
      <c r="H175" s="243">
        <f t="shared" si="5"/>
        <v>0</v>
      </c>
      <c r="I175" s="244" t="e">
        <f>COUNTIFS(#REF!, B175,$B$10:$B$505,"M")</f>
        <v>#REF!</v>
      </c>
      <c r="J175" s="242">
        <f t="shared" si="6"/>
        <v>0</v>
      </c>
      <c r="K175" t="e">
        <f>COUNTIFS(#REF!, B175,$B$10:$B$505,"M",#REF!,"Elected")</f>
        <v>#REF!</v>
      </c>
      <c r="L175" s="242">
        <f t="shared" si="7"/>
        <v>0</v>
      </c>
      <c r="N175" t="e">
        <f t="shared" si="8"/>
        <v>#REF!</v>
      </c>
    </row>
    <row r="176" spans="1:14" x14ac:dyDescent="0.35">
      <c r="A176" s="238" t="e">
        <f>SUMIFS($C$10:$C$505,#REF!, B176)</f>
        <v>#REF!</v>
      </c>
      <c r="C176" t="s">
        <v>2592</v>
      </c>
      <c r="D176" s="241" t="e">
        <f t="shared" si="4"/>
        <v>#REF!</v>
      </c>
      <c r="E176" s="238" t="e">
        <f>COUNTIFS(#REF!, B176,$B$10:$B$505,"F")</f>
        <v>#REF!</v>
      </c>
      <c r="F176" s="242">
        <f t="shared" si="3"/>
        <v>0</v>
      </c>
      <c r="G176" t="e">
        <f>COUNTIFS(#REF!, B176,$B$10:$B$283,"F",#REF!,"Elected")</f>
        <v>#REF!</v>
      </c>
      <c r="H176" s="243">
        <f t="shared" si="5"/>
        <v>0</v>
      </c>
      <c r="I176" s="244" t="e">
        <f>COUNTIFS(#REF!, B176,$B$10:$B$505,"M")</f>
        <v>#REF!</v>
      </c>
      <c r="J176" s="242">
        <f t="shared" si="6"/>
        <v>0</v>
      </c>
      <c r="K176" t="e">
        <f>COUNTIFS(#REF!, B176,$B$10:$B$505,"M",#REF!,"Elected")</f>
        <v>#REF!</v>
      </c>
      <c r="L176" s="242">
        <f t="shared" si="7"/>
        <v>0</v>
      </c>
      <c r="N176" t="e">
        <f t="shared" si="8"/>
        <v>#REF!</v>
      </c>
    </row>
    <row r="177" spans="1:14" x14ac:dyDescent="0.35">
      <c r="A177" s="238" t="e">
        <f>SUMIFS($C$10:$C$505,#REF!, B177)</f>
        <v>#REF!</v>
      </c>
      <c r="B177" t="s">
        <v>2807</v>
      </c>
      <c r="C177" t="s">
        <v>2597</v>
      </c>
      <c r="D177" s="241" t="e">
        <f t="shared" si="4"/>
        <v>#REF!</v>
      </c>
      <c r="E177" s="238" t="e">
        <f>COUNTIFS(#REF!, B177,$B$10:$B$505,"F")</f>
        <v>#REF!</v>
      </c>
      <c r="F177" s="242">
        <f t="shared" si="3"/>
        <v>0</v>
      </c>
      <c r="G177" t="e">
        <f>COUNTIFS(#REF!, B177,$B$10:$B$283,"F",#REF!,"Elected")</f>
        <v>#REF!</v>
      </c>
      <c r="H177" s="243">
        <f t="shared" si="5"/>
        <v>0</v>
      </c>
      <c r="I177" s="244" t="e">
        <f>COUNTIFS(#REF!, B177,$B$10:$B$505,"M")</f>
        <v>#REF!</v>
      </c>
      <c r="J177" s="242">
        <f t="shared" si="6"/>
        <v>0</v>
      </c>
      <c r="K177" t="e">
        <f>COUNTIFS(#REF!, B177,$B$10:$B$505,"M",#REF!,"Elected")</f>
        <v>#REF!</v>
      </c>
      <c r="L177" s="242">
        <f t="shared" si="7"/>
        <v>0</v>
      </c>
      <c r="N177" t="e">
        <f t="shared" si="8"/>
        <v>#REF!</v>
      </c>
    </row>
    <row r="178" spans="1:14" x14ac:dyDescent="0.35">
      <c r="A178" s="238" t="e">
        <f>SUMIFS($C$10:$C$505,#REF!, B178)</f>
        <v>#REF!</v>
      </c>
      <c r="B178" t="s">
        <v>2668</v>
      </c>
      <c r="C178" t="s">
        <v>2588</v>
      </c>
      <c r="D178" s="241" t="e">
        <f t="shared" si="4"/>
        <v>#REF!</v>
      </c>
      <c r="E178" s="238" t="e">
        <f>COUNTIFS(#REF!, B178,$B$10:$B$505,"F")</f>
        <v>#REF!</v>
      </c>
      <c r="F178" s="242">
        <f t="shared" si="3"/>
        <v>0</v>
      </c>
      <c r="G178" t="e">
        <f>COUNTIFS(#REF!, B178,$B$10:$B$283,"F",#REF!,"Elected")</f>
        <v>#REF!</v>
      </c>
      <c r="H178" s="243">
        <f t="shared" si="5"/>
        <v>0</v>
      </c>
      <c r="I178" s="244" t="e">
        <f>COUNTIFS(#REF!, B178,$B$10:$B$505,"M")</f>
        <v>#REF!</v>
      </c>
      <c r="J178" s="242">
        <f t="shared" si="6"/>
        <v>0</v>
      </c>
      <c r="K178" t="e">
        <f>COUNTIFS(#REF!, B178,$B$10:$B$505,"M",#REF!,"Elected")</f>
        <v>#REF!</v>
      </c>
      <c r="L178" s="242">
        <f t="shared" si="7"/>
        <v>0</v>
      </c>
      <c r="N178" t="e">
        <f t="shared" si="8"/>
        <v>#REF!</v>
      </c>
    </row>
    <row r="179" spans="1:14" x14ac:dyDescent="0.35">
      <c r="A179" s="238" t="e">
        <f>SUMIFS($C$10:$C$505,#REF!, B179)</f>
        <v>#REF!</v>
      </c>
      <c r="B179" t="s">
        <v>2692</v>
      </c>
      <c r="C179" t="s">
        <v>2589</v>
      </c>
      <c r="D179" s="241" t="e">
        <f t="shared" si="4"/>
        <v>#REF!</v>
      </c>
      <c r="E179" s="238" t="e">
        <f>COUNTIFS(#REF!, B179,$B$10:$B$505,"F")</f>
        <v>#REF!</v>
      </c>
      <c r="F179" s="242">
        <f t="shared" si="3"/>
        <v>0</v>
      </c>
      <c r="G179" t="e">
        <f>COUNTIFS(#REF!, B179,$B$10:$B$283,"F",#REF!,"Elected")</f>
        <v>#REF!</v>
      </c>
      <c r="H179" s="243">
        <f t="shared" si="5"/>
        <v>0</v>
      </c>
      <c r="I179" s="244" t="e">
        <f>COUNTIFS(#REF!, B179,$B$10:$B$505,"M")</f>
        <v>#REF!</v>
      </c>
      <c r="J179" s="242">
        <f t="shared" si="6"/>
        <v>0</v>
      </c>
      <c r="K179" t="e">
        <f>COUNTIFS(#REF!, B179,$B$10:$B$505,"M",#REF!,"Elected")</f>
        <v>#REF!</v>
      </c>
      <c r="L179" s="242">
        <f t="shared" si="7"/>
        <v>0</v>
      </c>
      <c r="N179" t="e">
        <f t="shared" si="8"/>
        <v>#REF!</v>
      </c>
    </row>
    <row r="180" spans="1:14" x14ac:dyDescent="0.35">
      <c r="A180" s="238" t="e">
        <f>SUMIFS($C$10:$C$505,#REF!, B180)</f>
        <v>#REF!</v>
      </c>
      <c r="B180" t="s">
        <v>2672</v>
      </c>
      <c r="C180" t="s">
        <v>2530</v>
      </c>
      <c r="D180" s="241" t="e">
        <f t="shared" si="4"/>
        <v>#REF!</v>
      </c>
      <c r="E180" s="238" t="e">
        <f>COUNTIFS(#REF!, B180,$B$10:$B$505,"F")</f>
        <v>#REF!</v>
      </c>
      <c r="F180" s="242">
        <f t="shared" si="3"/>
        <v>0</v>
      </c>
      <c r="G180" t="e">
        <f>COUNTIFS(#REF!, B180,$B$10:$B$283,"F",#REF!,"Elected")</f>
        <v>#REF!</v>
      </c>
      <c r="H180" s="243">
        <f t="shared" si="5"/>
        <v>0</v>
      </c>
      <c r="I180" s="244" t="e">
        <f>COUNTIFS(#REF!, B180,$B$10:$B$505,"M")</f>
        <v>#REF!</v>
      </c>
      <c r="J180" s="242">
        <f t="shared" si="6"/>
        <v>0</v>
      </c>
      <c r="K180" t="e">
        <f>COUNTIFS(#REF!, B180,$B$10:$B$505,"M",#REF!,"Elected")</f>
        <v>#REF!</v>
      </c>
      <c r="L180" s="242">
        <f t="shared" si="7"/>
        <v>0</v>
      </c>
      <c r="N180" t="e">
        <f t="shared" si="8"/>
        <v>#REF!</v>
      </c>
    </row>
    <row r="181" spans="1:14" x14ac:dyDescent="0.35">
      <c r="A181" s="238" t="e">
        <f>SUM(A154:A180)</f>
        <v>#REF!</v>
      </c>
      <c r="B181" s="238"/>
      <c r="D181" s="241" t="e">
        <f>SUM(D154:D180)</f>
        <v>#REF!</v>
      </c>
      <c r="E181" s="238" t="e">
        <f>SUM(E154:E180)</f>
        <v>#REF!</v>
      </c>
      <c r="G181" t="e">
        <f>SUM(G154:G180)</f>
        <v>#REF!</v>
      </c>
      <c r="I181" s="244" t="e">
        <f>SUM(I154:I180)</f>
        <v>#REF!</v>
      </c>
      <c r="K181" t="e">
        <f>SUM(K154:K180)</f>
        <v>#REF!</v>
      </c>
      <c r="N181" t="e">
        <f t="shared" si="8"/>
        <v>#REF!</v>
      </c>
    </row>
    <row r="182" spans="1:14" ht="15" thickBot="1" x14ac:dyDescent="0.4"/>
    <row r="183" spans="1:14" x14ac:dyDescent="0.35">
      <c r="C183" s="245" t="s">
        <v>2673</v>
      </c>
      <c r="D183" s="246"/>
      <c r="E183" s="247" t="e">
        <f>E181+I181</f>
        <v>#REF!</v>
      </c>
      <c r="F183" s="246" t="s">
        <v>2674</v>
      </c>
      <c r="G183" s="248"/>
      <c r="H183" s="248"/>
      <c r="I183" s="245" t="s">
        <v>2675</v>
      </c>
      <c r="J183" s="246" t="s">
        <v>2676</v>
      </c>
      <c r="K183" s="249" t="e">
        <f>K181</f>
        <v>#REF!</v>
      </c>
    </row>
    <row r="184" spans="1:14" ht="15" thickBot="1" x14ac:dyDescent="0.4">
      <c r="C184" s="250" t="s">
        <v>2677</v>
      </c>
      <c r="D184" s="251" t="e">
        <f>LEFT(MID(#REF!,FIND("(",#REF!)+1,LEN(#REF!)),FIND(")",MID(#REF!,FIND("(",#REF!)+1,LEN(#REF!)))-1)</f>
        <v>#REF!</v>
      </c>
      <c r="E184" s="251" t="e">
        <f>#REF!</f>
        <v>#REF!</v>
      </c>
      <c r="F184" s="251" t="s">
        <v>2678</v>
      </c>
      <c r="G184" s="252"/>
      <c r="H184" s="252"/>
      <c r="I184" s="253"/>
      <c r="J184" s="240" t="s">
        <v>2679</v>
      </c>
      <c r="K184" s="254" t="e">
        <f>G181</f>
        <v>#REF!</v>
      </c>
    </row>
    <row r="185" spans="1:14" ht="15" thickBot="1" x14ac:dyDescent="0.4">
      <c r="I185" s="250"/>
      <c r="J185" s="251" t="s">
        <v>2680</v>
      </c>
      <c r="K185" s="255" t="e">
        <f>SUM(K183:K184)</f>
        <v>#REF!</v>
      </c>
    </row>
  </sheetData>
  <mergeCells count="174">
    <mergeCell ref="A142:A143"/>
    <mergeCell ref="B142:B143"/>
    <mergeCell ref="C142:C143"/>
    <mergeCell ref="A144:A145"/>
    <mergeCell ref="B144:B145"/>
    <mergeCell ref="C144:C145"/>
    <mergeCell ref="A138:A139"/>
    <mergeCell ref="B138:B139"/>
    <mergeCell ref="C138:C139"/>
    <mergeCell ref="A140:A141"/>
    <mergeCell ref="B140:B141"/>
    <mergeCell ref="C140:C141"/>
    <mergeCell ref="A134:A135"/>
    <mergeCell ref="B134:B135"/>
    <mergeCell ref="C134:C135"/>
    <mergeCell ref="A136:A137"/>
    <mergeCell ref="B136:B137"/>
    <mergeCell ref="C136:C137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95:A96"/>
    <mergeCell ref="B95:B96"/>
    <mergeCell ref="C95:C96"/>
    <mergeCell ref="A97:A98"/>
    <mergeCell ref="B97:B98"/>
    <mergeCell ref="C97:C98"/>
    <mergeCell ref="A91:A92"/>
    <mergeCell ref="B91:B92"/>
    <mergeCell ref="C91:C92"/>
    <mergeCell ref="A93:A94"/>
    <mergeCell ref="B93:B94"/>
    <mergeCell ref="C93:C94"/>
    <mergeCell ref="A87:A88"/>
    <mergeCell ref="B87:B88"/>
    <mergeCell ref="C87:C88"/>
    <mergeCell ref="A89:A90"/>
    <mergeCell ref="B89:B90"/>
    <mergeCell ref="C89:C90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98"/>
  <sheetViews>
    <sheetView zoomScale="85" zoomScaleNormal="85" workbookViewId="0">
      <selection activeCell="U17" sqref="U17"/>
    </sheetView>
  </sheetViews>
  <sheetFormatPr defaultRowHeight="14.5" x14ac:dyDescent="0.35"/>
  <cols>
    <col min="1" max="1" width="54.453125" bestFit="1" customWidth="1"/>
    <col min="3" max="3" width="27.26953125" bestFit="1" customWidth="1"/>
  </cols>
  <sheetData>
    <row r="1" spans="1:12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12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</row>
    <row r="9" spans="1:12" x14ac:dyDescent="0.35">
      <c r="A9" s="339" t="s">
        <v>0</v>
      </c>
      <c r="B9" s="339" t="s">
        <v>0</v>
      </c>
      <c r="C9" s="339" t="s">
        <v>17</v>
      </c>
      <c r="D9" t="s">
        <v>965</v>
      </c>
      <c r="E9" t="s">
        <v>966</v>
      </c>
      <c r="F9" t="s">
        <v>967</v>
      </c>
      <c r="G9" t="s">
        <v>968</v>
      </c>
      <c r="H9" t="s">
        <v>969</v>
      </c>
      <c r="I9" t="s">
        <v>970</v>
      </c>
      <c r="J9" t="s">
        <v>971</v>
      </c>
      <c r="K9" t="s">
        <v>972</v>
      </c>
      <c r="L9" t="s">
        <v>973</v>
      </c>
    </row>
    <row r="10" spans="1:12" x14ac:dyDescent="0.35">
      <c r="A10" s="339" t="s">
        <v>974</v>
      </c>
      <c r="B10" s="339" t="s">
        <v>31</v>
      </c>
      <c r="C10" s="340">
        <v>226</v>
      </c>
      <c r="D10" s="1">
        <v>7</v>
      </c>
      <c r="E10" s="1">
        <v>3</v>
      </c>
      <c r="F10" s="1">
        <v>-236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35">
      <c r="A11" s="339" t="s">
        <v>0</v>
      </c>
      <c r="B11" s="339" t="s">
        <v>0</v>
      </c>
      <c r="C11" s="340">
        <v>226</v>
      </c>
      <c r="D11" s="2">
        <v>233</v>
      </c>
      <c r="E11" s="2">
        <v>236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 x14ac:dyDescent="0.35">
      <c r="A12" s="339" t="s">
        <v>3041</v>
      </c>
      <c r="B12" s="339" t="s">
        <v>33</v>
      </c>
      <c r="C12" s="340">
        <v>1565</v>
      </c>
      <c r="D12" s="1">
        <v>23</v>
      </c>
      <c r="E12" s="1">
        <v>26</v>
      </c>
      <c r="F12" s="1">
        <v>52</v>
      </c>
      <c r="G12" s="1">
        <v>31</v>
      </c>
      <c r="H12" s="1">
        <v>140</v>
      </c>
      <c r="I12" s="1">
        <v>0</v>
      </c>
      <c r="J12" s="1">
        <v>-119</v>
      </c>
      <c r="K12" s="1">
        <v>0</v>
      </c>
      <c r="L12" s="1">
        <v>0</v>
      </c>
    </row>
    <row r="13" spans="1:12" x14ac:dyDescent="0.35">
      <c r="A13" s="339" t="s">
        <v>0</v>
      </c>
      <c r="B13" s="339" t="s">
        <v>0</v>
      </c>
      <c r="C13" s="340">
        <v>1565</v>
      </c>
      <c r="D13" s="2">
        <v>1588</v>
      </c>
      <c r="E13" s="2">
        <v>1614</v>
      </c>
      <c r="F13" s="2">
        <v>1666</v>
      </c>
      <c r="G13" s="2">
        <v>1697</v>
      </c>
      <c r="H13" s="2">
        <v>1837</v>
      </c>
      <c r="I13" s="2">
        <v>1837</v>
      </c>
      <c r="J13" s="2">
        <v>1718</v>
      </c>
      <c r="K13" s="2">
        <v>1718</v>
      </c>
      <c r="L13" s="2">
        <v>1718</v>
      </c>
    </row>
    <row r="14" spans="1:12" x14ac:dyDescent="0.35">
      <c r="A14" s="339" t="s">
        <v>975</v>
      </c>
      <c r="B14" s="339" t="s">
        <v>33</v>
      </c>
      <c r="C14" s="340">
        <v>1586</v>
      </c>
      <c r="D14" s="1">
        <v>97</v>
      </c>
      <c r="E14" s="1">
        <v>22</v>
      </c>
      <c r="F14" s="1">
        <v>9</v>
      </c>
      <c r="G14" s="1">
        <v>18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35">
      <c r="A15" s="339" t="s">
        <v>0</v>
      </c>
      <c r="B15" s="339" t="s">
        <v>0</v>
      </c>
      <c r="C15" s="340">
        <v>1586</v>
      </c>
      <c r="D15" s="2">
        <v>1683</v>
      </c>
      <c r="E15" s="2">
        <v>1705</v>
      </c>
      <c r="F15" s="2">
        <v>1714</v>
      </c>
      <c r="G15" s="2">
        <v>1732</v>
      </c>
      <c r="H15" s="2">
        <v>1732</v>
      </c>
      <c r="I15" s="2">
        <v>1732</v>
      </c>
      <c r="J15" s="2">
        <v>1732</v>
      </c>
      <c r="K15" s="2">
        <v>1732</v>
      </c>
      <c r="L15" s="2">
        <v>1732</v>
      </c>
    </row>
    <row r="16" spans="1:12" x14ac:dyDescent="0.35">
      <c r="A16" s="339" t="s">
        <v>976</v>
      </c>
      <c r="B16" s="339" t="s">
        <v>33</v>
      </c>
      <c r="C16" s="340">
        <v>2393</v>
      </c>
      <c r="D16" s="1">
        <v>-675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35">
      <c r="A17" s="339" t="s">
        <v>0</v>
      </c>
      <c r="B17" s="339" t="s">
        <v>0</v>
      </c>
      <c r="C17" s="340">
        <v>2393</v>
      </c>
      <c r="D17" s="2">
        <v>1718</v>
      </c>
      <c r="E17" s="2">
        <v>1718</v>
      </c>
      <c r="F17" s="2">
        <v>1718</v>
      </c>
      <c r="G17" s="2">
        <v>1718</v>
      </c>
      <c r="H17" s="2">
        <v>1718</v>
      </c>
      <c r="I17" s="2">
        <v>1718</v>
      </c>
      <c r="J17" s="2">
        <v>1718</v>
      </c>
      <c r="K17" s="2">
        <v>1718</v>
      </c>
      <c r="L17" s="2">
        <v>1718</v>
      </c>
    </row>
    <row r="18" spans="1:12" x14ac:dyDescent="0.35">
      <c r="A18" s="339" t="s">
        <v>977</v>
      </c>
      <c r="B18" s="339" t="s">
        <v>33</v>
      </c>
      <c r="C18" s="340">
        <v>1213</v>
      </c>
      <c r="D18" s="1">
        <v>125</v>
      </c>
      <c r="E18" s="1">
        <v>4</v>
      </c>
      <c r="F18" s="1">
        <v>8</v>
      </c>
      <c r="G18" s="1">
        <v>12</v>
      </c>
      <c r="H18" s="1">
        <v>41</v>
      </c>
      <c r="I18" s="1">
        <v>90</v>
      </c>
      <c r="J18" s="1">
        <v>8</v>
      </c>
      <c r="K18" s="1">
        <v>409</v>
      </c>
      <c r="L18" s="1">
        <v>-192</v>
      </c>
    </row>
    <row r="19" spans="1:12" x14ac:dyDescent="0.35">
      <c r="A19" s="339" t="s">
        <v>0</v>
      </c>
      <c r="B19" s="339" t="s">
        <v>0</v>
      </c>
      <c r="C19" s="340">
        <v>1213</v>
      </c>
      <c r="D19" s="2">
        <v>1338</v>
      </c>
      <c r="E19" s="2">
        <v>1342</v>
      </c>
      <c r="F19" s="2">
        <v>1350</v>
      </c>
      <c r="G19" s="2">
        <v>1362</v>
      </c>
      <c r="H19" s="2">
        <v>1403</v>
      </c>
      <c r="I19" s="2">
        <v>1493</v>
      </c>
      <c r="J19" s="2">
        <v>1501</v>
      </c>
      <c r="K19" s="2">
        <v>1910</v>
      </c>
      <c r="L19" s="2">
        <v>1718</v>
      </c>
    </row>
    <row r="20" spans="1:12" x14ac:dyDescent="0.35">
      <c r="A20" s="339" t="s">
        <v>978</v>
      </c>
      <c r="B20" s="339" t="s">
        <v>33</v>
      </c>
      <c r="C20" s="340">
        <v>1018</v>
      </c>
      <c r="D20" s="1">
        <v>60</v>
      </c>
      <c r="E20" s="1">
        <v>27</v>
      </c>
      <c r="F20" s="1">
        <v>7</v>
      </c>
      <c r="G20" s="1">
        <v>66</v>
      </c>
      <c r="H20" s="1">
        <v>9</v>
      </c>
      <c r="I20" s="1">
        <v>126</v>
      </c>
      <c r="J20" s="1">
        <v>4</v>
      </c>
      <c r="K20" s="1">
        <v>85</v>
      </c>
      <c r="L20" s="1">
        <v>61</v>
      </c>
    </row>
    <row r="21" spans="1:12" x14ac:dyDescent="0.35">
      <c r="A21" s="339" t="s">
        <v>0</v>
      </c>
      <c r="B21" s="339" t="s">
        <v>0</v>
      </c>
      <c r="C21" s="340">
        <v>1018</v>
      </c>
      <c r="D21" s="2">
        <v>1078</v>
      </c>
      <c r="E21" s="2">
        <v>1105</v>
      </c>
      <c r="F21" s="2">
        <v>1112</v>
      </c>
      <c r="G21" s="2">
        <v>1178</v>
      </c>
      <c r="H21" s="2">
        <v>1187</v>
      </c>
      <c r="I21" s="2">
        <v>1313</v>
      </c>
      <c r="J21" s="2">
        <v>1317</v>
      </c>
      <c r="K21" s="2">
        <v>1402</v>
      </c>
      <c r="L21" s="2">
        <v>1463</v>
      </c>
    </row>
    <row r="22" spans="1:12" x14ac:dyDescent="0.35">
      <c r="A22" s="339" t="s">
        <v>3042</v>
      </c>
      <c r="B22" s="339" t="s">
        <v>33</v>
      </c>
      <c r="C22" s="340">
        <v>1843</v>
      </c>
      <c r="D22" s="1">
        <v>0</v>
      </c>
      <c r="E22" s="1">
        <v>-125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35">
      <c r="A23" s="339" t="s">
        <v>0</v>
      </c>
      <c r="B23" s="339" t="s">
        <v>0</v>
      </c>
      <c r="C23" s="340">
        <v>1843</v>
      </c>
      <c r="D23" s="2">
        <v>1843</v>
      </c>
      <c r="E23" s="2">
        <v>1718</v>
      </c>
      <c r="F23" s="2">
        <v>1718</v>
      </c>
      <c r="G23" s="2">
        <v>1718</v>
      </c>
      <c r="H23" s="2">
        <v>1718</v>
      </c>
      <c r="I23" s="2">
        <v>1718</v>
      </c>
      <c r="J23" s="2">
        <v>1718</v>
      </c>
      <c r="K23" s="2">
        <v>1718</v>
      </c>
      <c r="L23" s="2">
        <v>1718</v>
      </c>
    </row>
    <row r="24" spans="1:12" x14ac:dyDescent="0.35">
      <c r="A24" s="339" t="s">
        <v>3066</v>
      </c>
      <c r="B24" s="339" t="s">
        <v>33</v>
      </c>
      <c r="C24" s="340">
        <v>301</v>
      </c>
      <c r="D24" s="1">
        <v>36</v>
      </c>
      <c r="E24" s="1">
        <v>5</v>
      </c>
      <c r="F24" s="1">
        <v>92</v>
      </c>
      <c r="G24" s="1">
        <v>3</v>
      </c>
      <c r="H24" s="1">
        <v>-437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5">
      <c r="A25" s="339" t="s">
        <v>0</v>
      </c>
      <c r="B25" s="339" t="s">
        <v>0</v>
      </c>
      <c r="C25" s="340">
        <v>301</v>
      </c>
      <c r="D25" s="2">
        <v>337</v>
      </c>
      <c r="E25" s="2">
        <v>342</v>
      </c>
      <c r="F25" s="2">
        <v>434</v>
      </c>
      <c r="G25" s="2">
        <v>437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x14ac:dyDescent="0.35">
      <c r="A26" s="339" t="s">
        <v>979</v>
      </c>
      <c r="B26" s="339" t="s">
        <v>31</v>
      </c>
      <c r="C26" s="340">
        <v>792</v>
      </c>
      <c r="D26" s="1">
        <v>164</v>
      </c>
      <c r="E26" s="1">
        <v>6</v>
      </c>
      <c r="F26" s="1">
        <v>10</v>
      </c>
      <c r="G26" s="1">
        <v>28</v>
      </c>
      <c r="H26" s="1">
        <v>29</v>
      </c>
      <c r="I26" s="1">
        <v>85</v>
      </c>
      <c r="J26" s="1">
        <v>4</v>
      </c>
      <c r="K26" s="1">
        <v>-1118</v>
      </c>
      <c r="L26" s="1">
        <v>0</v>
      </c>
    </row>
    <row r="27" spans="1:12" x14ac:dyDescent="0.35">
      <c r="A27" s="339" t="s">
        <v>0</v>
      </c>
      <c r="B27" s="339" t="s">
        <v>0</v>
      </c>
      <c r="C27" s="340">
        <v>792</v>
      </c>
      <c r="D27" s="2">
        <v>956</v>
      </c>
      <c r="E27" s="2">
        <v>962</v>
      </c>
      <c r="F27" s="2">
        <v>972</v>
      </c>
      <c r="G27" s="2">
        <v>1000</v>
      </c>
      <c r="H27" s="2">
        <v>1029</v>
      </c>
      <c r="I27" s="2">
        <v>1114</v>
      </c>
      <c r="J27" s="2">
        <v>1118</v>
      </c>
      <c r="K27" s="2">
        <v>0</v>
      </c>
      <c r="L27" s="2">
        <v>0</v>
      </c>
    </row>
    <row r="28" spans="1:12" x14ac:dyDescent="0.35">
      <c r="A28" s="339" t="s">
        <v>980</v>
      </c>
      <c r="B28" s="339" t="s">
        <v>33</v>
      </c>
      <c r="C28" s="340">
        <v>937</v>
      </c>
      <c r="D28" s="1">
        <v>68</v>
      </c>
      <c r="E28" s="1">
        <v>20</v>
      </c>
      <c r="F28" s="1">
        <v>1</v>
      </c>
      <c r="G28" s="1">
        <v>75</v>
      </c>
      <c r="H28" s="1">
        <v>15</v>
      </c>
      <c r="I28" s="1">
        <v>47</v>
      </c>
      <c r="J28" s="1">
        <v>5</v>
      </c>
      <c r="K28" s="1">
        <v>263</v>
      </c>
      <c r="L28" s="1">
        <v>51</v>
      </c>
    </row>
    <row r="29" spans="1:12" x14ac:dyDescent="0.35">
      <c r="A29" s="339" t="s">
        <v>0</v>
      </c>
      <c r="B29" s="339" t="s">
        <v>0</v>
      </c>
      <c r="C29" s="340">
        <v>937</v>
      </c>
      <c r="D29" s="2">
        <v>1005</v>
      </c>
      <c r="E29" s="2">
        <v>1025</v>
      </c>
      <c r="F29" s="2">
        <v>1026</v>
      </c>
      <c r="G29" s="2">
        <v>1101</v>
      </c>
      <c r="H29" s="2">
        <v>1116</v>
      </c>
      <c r="I29" s="2">
        <v>1163</v>
      </c>
      <c r="J29" s="2">
        <v>1168</v>
      </c>
      <c r="K29" s="2">
        <v>1431</v>
      </c>
      <c r="L29" s="2">
        <v>1482</v>
      </c>
    </row>
    <row r="30" spans="1:12" x14ac:dyDescent="0.35">
      <c r="A30" s="339" t="s">
        <v>3058</v>
      </c>
      <c r="B30" s="339" t="s">
        <v>33</v>
      </c>
      <c r="C30" s="340">
        <v>409</v>
      </c>
      <c r="D30" s="1">
        <v>6</v>
      </c>
      <c r="E30" s="1">
        <v>3</v>
      </c>
      <c r="F30" s="1">
        <v>2</v>
      </c>
      <c r="G30" s="1">
        <v>-420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35">
      <c r="A31" s="339" t="s">
        <v>0</v>
      </c>
      <c r="B31" s="339" t="s">
        <v>0</v>
      </c>
      <c r="C31" s="340">
        <v>409</v>
      </c>
      <c r="D31" s="2">
        <v>415</v>
      </c>
      <c r="E31" s="2">
        <v>418</v>
      </c>
      <c r="F31" s="2">
        <v>420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</row>
    <row r="32" spans="1:12" x14ac:dyDescent="0.35">
      <c r="A32" s="339" t="s">
        <v>3060</v>
      </c>
      <c r="B32" s="339" t="s">
        <v>33</v>
      </c>
      <c r="C32" s="340">
        <v>454</v>
      </c>
      <c r="D32" s="1">
        <v>21</v>
      </c>
      <c r="E32" s="1">
        <v>2</v>
      </c>
      <c r="F32" s="1">
        <v>1</v>
      </c>
      <c r="G32" s="1">
        <v>119</v>
      </c>
      <c r="H32" s="1">
        <v>11</v>
      </c>
      <c r="I32" s="1">
        <v>-608</v>
      </c>
      <c r="J32" s="1">
        <v>0</v>
      </c>
      <c r="K32" s="1">
        <v>0</v>
      </c>
      <c r="L32" s="1">
        <v>0</v>
      </c>
    </row>
    <row r="33" spans="1:12" x14ac:dyDescent="0.35">
      <c r="A33" s="339" t="s">
        <v>0</v>
      </c>
      <c r="B33" s="339" t="s">
        <v>0</v>
      </c>
      <c r="C33" s="340">
        <v>454</v>
      </c>
      <c r="D33" s="2">
        <v>475</v>
      </c>
      <c r="E33" s="2">
        <v>477</v>
      </c>
      <c r="F33" s="2">
        <v>478</v>
      </c>
      <c r="G33" s="2">
        <v>597</v>
      </c>
      <c r="H33" s="2">
        <v>608</v>
      </c>
      <c r="I33" s="2">
        <v>0</v>
      </c>
      <c r="J33" s="2">
        <v>0</v>
      </c>
      <c r="K33" s="2">
        <v>0</v>
      </c>
      <c r="L33" s="2">
        <v>0</v>
      </c>
    </row>
    <row r="34" spans="1:12" x14ac:dyDescent="0.35">
      <c r="A34" s="339" t="s">
        <v>981</v>
      </c>
      <c r="B34" s="339" t="s">
        <v>33</v>
      </c>
      <c r="C34" s="340">
        <v>1005</v>
      </c>
      <c r="D34" s="1">
        <v>68</v>
      </c>
      <c r="E34" s="1">
        <v>7</v>
      </c>
      <c r="F34" s="1">
        <v>22</v>
      </c>
      <c r="G34" s="1">
        <v>48</v>
      </c>
      <c r="H34" s="1">
        <v>38</v>
      </c>
      <c r="I34" s="1">
        <v>139</v>
      </c>
      <c r="J34" s="1">
        <v>15</v>
      </c>
      <c r="K34" s="1">
        <v>170</v>
      </c>
      <c r="L34" s="1">
        <v>80</v>
      </c>
    </row>
    <row r="35" spans="1:12" x14ac:dyDescent="0.35">
      <c r="A35" s="339" t="s">
        <v>0</v>
      </c>
      <c r="B35" s="339" t="s">
        <v>0</v>
      </c>
      <c r="C35" s="340">
        <v>1005</v>
      </c>
      <c r="D35" s="2">
        <v>1073</v>
      </c>
      <c r="E35" s="2">
        <v>1080</v>
      </c>
      <c r="F35" s="2">
        <v>1102</v>
      </c>
      <c r="G35" s="2">
        <v>1150</v>
      </c>
      <c r="H35" s="2">
        <v>1188</v>
      </c>
      <c r="I35" s="2">
        <v>1327</v>
      </c>
      <c r="J35" s="2">
        <v>1342</v>
      </c>
      <c r="K35" s="2">
        <v>1512</v>
      </c>
      <c r="L35" s="2">
        <v>1592</v>
      </c>
    </row>
    <row r="36" spans="1:12" x14ac:dyDescent="0.35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L36" si="0">(E10+E12+E14+E16+E18+E20+E22+E24+E26+E28+E30+E32+E34)*(-1)</f>
        <v>0</v>
      </c>
      <c r="F36" s="1">
        <f t="shared" si="0"/>
        <v>32</v>
      </c>
      <c r="G36" s="1">
        <f t="shared" si="0"/>
        <v>20</v>
      </c>
      <c r="H36" s="1">
        <f t="shared" si="0"/>
        <v>154</v>
      </c>
      <c r="I36" s="1">
        <f t="shared" si="0"/>
        <v>121</v>
      </c>
      <c r="J36" s="1">
        <f t="shared" si="0"/>
        <v>83</v>
      </c>
      <c r="K36" s="1">
        <f t="shared" si="0"/>
        <v>191</v>
      </c>
      <c r="L36" s="1">
        <f t="shared" si="0"/>
        <v>0</v>
      </c>
    </row>
    <row r="37" spans="1:12" x14ac:dyDescent="0.35">
      <c r="A37" s="339" t="s">
        <v>0</v>
      </c>
      <c r="B37" s="339" t="s">
        <v>0</v>
      </c>
      <c r="C37" s="340">
        <v>0</v>
      </c>
      <c r="D37" s="2">
        <v>0</v>
      </c>
      <c r="E37" s="2">
        <v>0</v>
      </c>
      <c r="F37" s="2">
        <v>32</v>
      </c>
      <c r="G37" s="2">
        <v>52</v>
      </c>
      <c r="H37" s="2">
        <v>206</v>
      </c>
      <c r="I37" s="2">
        <v>327</v>
      </c>
      <c r="J37" s="2">
        <v>410</v>
      </c>
      <c r="K37" s="2">
        <v>601</v>
      </c>
      <c r="L37" s="2">
        <v>601</v>
      </c>
    </row>
    <row r="38" spans="1:12" x14ac:dyDescent="0.35">
      <c r="A38" t="s">
        <v>48</v>
      </c>
      <c r="B38" t="s">
        <v>0</v>
      </c>
      <c r="C38" s="2">
        <v>13742</v>
      </c>
      <c r="D38" s="2">
        <v>13742</v>
      </c>
      <c r="E38" s="2">
        <v>13742</v>
      </c>
      <c r="F38" s="2">
        <v>13742</v>
      </c>
      <c r="G38" s="2">
        <v>13742</v>
      </c>
      <c r="H38" s="2">
        <v>13742</v>
      </c>
      <c r="I38" s="2">
        <v>13742</v>
      </c>
      <c r="J38" s="2">
        <v>13742</v>
      </c>
      <c r="K38" s="2">
        <v>13742</v>
      </c>
      <c r="L38" s="2">
        <v>13742</v>
      </c>
    </row>
    <row r="42" spans="1:12" x14ac:dyDescent="0.35">
      <c r="A42" t="s">
        <v>0</v>
      </c>
      <c r="B42" t="s">
        <v>0</v>
      </c>
      <c r="C42" t="s">
        <v>0</v>
      </c>
      <c r="D42" t="s">
        <v>0</v>
      </c>
    </row>
    <row r="43" spans="1:12" x14ac:dyDescent="0.35">
      <c r="A43" t="s">
        <v>0</v>
      </c>
      <c r="B43" t="s">
        <v>0</v>
      </c>
      <c r="C43" t="s">
        <v>0</v>
      </c>
      <c r="D43" t="s">
        <v>0</v>
      </c>
    </row>
    <row r="44" spans="1:12" x14ac:dyDescent="0.35">
      <c r="A44" t="s">
        <v>0</v>
      </c>
      <c r="B44" t="s">
        <v>0</v>
      </c>
      <c r="C44" t="s">
        <v>0</v>
      </c>
      <c r="D44" t="s">
        <v>0</v>
      </c>
    </row>
    <row r="45" spans="1:12" x14ac:dyDescent="0.35">
      <c r="A45" t="s">
        <v>0</v>
      </c>
      <c r="B45" t="s">
        <v>0</v>
      </c>
      <c r="C45" t="s">
        <v>0</v>
      </c>
      <c r="D45" t="s">
        <v>0</v>
      </c>
    </row>
    <row r="46" spans="1:12" x14ac:dyDescent="0.35">
      <c r="A46" t="s">
        <v>0</v>
      </c>
      <c r="B46" t="s">
        <v>0</v>
      </c>
      <c r="C46" t="s">
        <v>0</v>
      </c>
      <c r="D46" t="s">
        <v>0</v>
      </c>
    </row>
    <row r="47" spans="1:12" x14ac:dyDescent="0.35">
      <c r="A47" t="s">
        <v>0</v>
      </c>
      <c r="B47" t="s">
        <v>0</v>
      </c>
      <c r="C47" t="s">
        <v>0</v>
      </c>
      <c r="D47" t="s">
        <v>0</v>
      </c>
    </row>
    <row r="48" spans="1:12" x14ac:dyDescent="0.35">
      <c r="A48" t="s">
        <v>0</v>
      </c>
      <c r="B48" t="s">
        <v>0</v>
      </c>
      <c r="C48" t="s">
        <v>0</v>
      </c>
      <c r="D48" t="s">
        <v>0</v>
      </c>
    </row>
    <row r="49" spans="1:4" x14ac:dyDescent="0.35">
      <c r="A49" s="339" t="s">
        <v>49</v>
      </c>
      <c r="B49" s="339" t="s">
        <v>2</v>
      </c>
      <c r="C49" s="339" t="s">
        <v>3</v>
      </c>
      <c r="D49" t="s">
        <v>4</v>
      </c>
    </row>
    <row r="50" spans="1:4" x14ac:dyDescent="0.35">
      <c r="A50" s="339" t="s">
        <v>0</v>
      </c>
      <c r="B50" s="339" t="s">
        <v>0</v>
      </c>
      <c r="C50" s="339" t="s">
        <v>17</v>
      </c>
      <c r="D50" t="s">
        <v>982</v>
      </c>
    </row>
    <row r="51" spans="1:4" x14ac:dyDescent="0.35">
      <c r="A51" s="339" t="s">
        <v>983</v>
      </c>
      <c r="B51" s="339" t="s">
        <v>33</v>
      </c>
      <c r="C51" s="340">
        <v>1768</v>
      </c>
      <c r="D51" s="1">
        <v>157</v>
      </c>
    </row>
    <row r="52" spans="1:4" x14ac:dyDescent="0.35">
      <c r="A52" s="339" t="s">
        <v>0</v>
      </c>
      <c r="B52" s="339" t="s">
        <v>0</v>
      </c>
      <c r="C52" s="340">
        <v>1768</v>
      </c>
      <c r="D52" s="2">
        <v>1925</v>
      </c>
    </row>
    <row r="53" spans="1:4" x14ac:dyDescent="0.35">
      <c r="A53" s="339" t="s">
        <v>984</v>
      </c>
      <c r="B53" s="339" t="s">
        <v>33</v>
      </c>
      <c r="C53" s="340">
        <v>2410</v>
      </c>
      <c r="D53" s="1">
        <v>-633</v>
      </c>
    </row>
    <row r="54" spans="1:4" x14ac:dyDescent="0.35">
      <c r="A54" s="339" t="s">
        <v>0</v>
      </c>
      <c r="B54" s="339" t="s">
        <v>0</v>
      </c>
      <c r="C54" s="340">
        <v>2410</v>
      </c>
      <c r="D54" s="2">
        <v>1777</v>
      </c>
    </row>
    <row r="55" spans="1:4" x14ac:dyDescent="0.35">
      <c r="A55" s="339" t="s">
        <v>3067</v>
      </c>
      <c r="B55" s="339" t="s">
        <v>33</v>
      </c>
      <c r="C55" s="340">
        <v>2262</v>
      </c>
      <c r="D55" s="1">
        <v>0</v>
      </c>
    </row>
    <row r="56" spans="1:4" x14ac:dyDescent="0.35">
      <c r="A56" s="339" t="s">
        <v>0</v>
      </c>
      <c r="B56" s="339" t="s">
        <v>0</v>
      </c>
      <c r="C56" s="340">
        <v>2262</v>
      </c>
      <c r="D56" s="2">
        <v>2262</v>
      </c>
    </row>
    <row r="57" spans="1:4" x14ac:dyDescent="0.35">
      <c r="A57" s="339" t="s">
        <v>985</v>
      </c>
      <c r="B57" s="339" t="s">
        <v>33</v>
      </c>
      <c r="C57" s="340">
        <v>1784</v>
      </c>
      <c r="D57" s="1">
        <v>0</v>
      </c>
    </row>
    <row r="58" spans="1:4" x14ac:dyDescent="0.35">
      <c r="A58" s="339" t="s">
        <v>0</v>
      </c>
      <c r="B58" s="339" t="s">
        <v>0</v>
      </c>
      <c r="C58" s="340">
        <v>1784</v>
      </c>
      <c r="D58" s="2">
        <v>1784</v>
      </c>
    </row>
    <row r="59" spans="1:4" x14ac:dyDescent="0.35">
      <c r="A59" s="339" t="s">
        <v>986</v>
      </c>
      <c r="B59" s="339" t="s">
        <v>33</v>
      </c>
      <c r="C59" s="340">
        <v>1561</v>
      </c>
      <c r="D59" s="1">
        <v>392</v>
      </c>
    </row>
    <row r="60" spans="1:4" x14ac:dyDescent="0.35">
      <c r="A60" s="339" t="s">
        <v>0</v>
      </c>
      <c r="B60" s="339" t="s">
        <v>0</v>
      </c>
      <c r="C60" s="340">
        <v>1561</v>
      </c>
      <c r="D60" s="2">
        <v>1953</v>
      </c>
    </row>
    <row r="61" spans="1:4" x14ac:dyDescent="0.35">
      <c r="A61" s="339" t="s">
        <v>987</v>
      </c>
      <c r="B61" s="339" t="s">
        <v>33</v>
      </c>
      <c r="C61" s="340">
        <v>229</v>
      </c>
      <c r="D61" s="1">
        <v>51</v>
      </c>
    </row>
    <row r="62" spans="1:4" x14ac:dyDescent="0.35">
      <c r="A62" s="339" t="s">
        <v>0</v>
      </c>
      <c r="B62" s="339" t="s">
        <v>0</v>
      </c>
      <c r="C62" s="340">
        <v>229</v>
      </c>
      <c r="D62" s="2">
        <v>280</v>
      </c>
    </row>
    <row r="63" spans="1:4" x14ac:dyDescent="0.35">
      <c r="A63" s="339" t="s">
        <v>988</v>
      </c>
      <c r="B63" s="339" t="s">
        <v>33</v>
      </c>
      <c r="C63" s="340">
        <v>364</v>
      </c>
      <c r="D63" s="1">
        <v>33</v>
      </c>
    </row>
    <row r="64" spans="1:4" x14ac:dyDescent="0.35">
      <c r="A64" s="339" t="s">
        <v>0</v>
      </c>
      <c r="B64" s="339" t="s">
        <v>0</v>
      </c>
      <c r="C64" s="340">
        <v>364</v>
      </c>
      <c r="D64" s="2">
        <v>397</v>
      </c>
    </row>
    <row r="65" spans="1:6" x14ac:dyDescent="0.35">
      <c r="A65" s="339" t="s">
        <v>3043</v>
      </c>
      <c r="B65" s="339" t="s">
        <v>31</v>
      </c>
      <c r="C65" s="340">
        <v>2055</v>
      </c>
      <c r="D65" s="1">
        <v>0</v>
      </c>
    </row>
    <row r="66" spans="1:6" x14ac:dyDescent="0.35">
      <c r="A66" s="339" t="s">
        <v>0</v>
      </c>
      <c r="B66" s="339" t="s">
        <v>0</v>
      </c>
      <c r="C66" s="340">
        <v>2055</v>
      </c>
      <c r="D66" s="2">
        <v>2055</v>
      </c>
    </row>
    <row r="67" spans="1:6" x14ac:dyDescent="0.35">
      <c r="A67" s="339" t="s">
        <v>47</v>
      </c>
      <c r="B67" s="339" t="s">
        <v>0</v>
      </c>
      <c r="C67" s="341">
        <v>0</v>
      </c>
      <c r="D67" s="1">
        <f>(D51+D53+D55+D57+D59+D61+D63+D65)*(-1)</f>
        <v>0</v>
      </c>
    </row>
    <row r="68" spans="1:6" x14ac:dyDescent="0.35">
      <c r="A68" s="339" t="s">
        <v>0</v>
      </c>
      <c r="B68" s="339" t="s">
        <v>0</v>
      </c>
      <c r="C68" s="340">
        <v>0</v>
      </c>
      <c r="D68" s="2">
        <v>0</v>
      </c>
    </row>
    <row r="69" spans="1:6" x14ac:dyDescent="0.35">
      <c r="A69" t="s">
        <v>48</v>
      </c>
      <c r="B69" t="s">
        <v>0</v>
      </c>
      <c r="C69" s="2">
        <v>12433</v>
      </c>
      <c r="D69" s="2">
        <v>12433</v>
      </c>
    </row>
    <row r="73" spans="1: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</row>
    <row r="74" spans="1: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</row>
    <row r="75" spans="1: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</row>
    <row r="76" spans="1: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</row>
    <row r="77" spans="1: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</row>
    <row r="78" spans="1: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</row>
    <row r="79" spans="1: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</row>
    <row r="80" spans="1:6" x14ac:dyDescent="0.35">
      <c r="A80" s="339" t="s">
        <v>49</v>
      </c>
      <c r="B80" s="339" t="s">
        <v>2</v>
      </c>
      <c r="C80" s="339" t="s">
        <v>3</v>
      </c>
      <c r="D80" t="s">
        <v>4</v>
      </c>
      <c r="E80" t="s">
        <v>5</v>
      </c>
      <c r="F80" t="s">
        <v>6</v>
      </c>
    </row>
    <row r="81" spans="1:6" x14ac:dyDescent="0.35">
      <c r="A81" s="339" t="s">
        <v>0</v>
      </c>
      <c r="B81" s="339" t="s">
        <v>0</v>
      </c>
      <c r="C81" s="339" t="s">
        <v>17</v>
      </c>
      <c r="D81" t="s">
        <v>989</v>
      </c>
      <c r="E81" t="s">
        <v>990</v>
      </c>
      <c r="F81" t="s">
        <v>991</v>
      </c>
    </row>
    <row r="82" spans="1:6" x14ac:dyDescent="0.35">
      <c r="A82" s="339" t="s">
        <v>3044</v>
      </c>
      <c r="B82" s="339" t="s">
        <v>33</v>
      </c>
      <c r="C82" s="340">
        <v>67</v>
      </c>
      <c r="D82" s="1">
        <v>4</v>
      </c>
      <c r="E82" s="1">
        <v>-71</v>
      </c>
      <c r="F82" s="1">
        <v>0</v>
      </c>
    </row>
    <row r="83" spans="1:6" x14ac:dyDescent="0.35">
      <c r="A83" s="339" t="s">
        <v>0</v>
      </c>
      <c r="B83" s="339" t="s">
        <v>0</v>
      </c>
      <c r="C83" s="340">
        <v>67</v>
      </c>
      <c r="D83" s="2">
        <v>71</v>
      </c>
      <c r="E83" s="2">
        <v>0</v>
      </c>
      <c r="F83" s="2">
        <v>0</v>
      </c>
    </row>
    <row r="84" spans="1:6" x14ac:dyDescent="0.35">
      <c r="A84" s="339" t="s">
        <v>3045</v>
      </c>
      <c r="B84" s="339" t="s">
        <v>33</v>
      </c>
      <c r="C84" s="340">
        <v>905</v>
      </c>
      <c r="D84" s="1">
        <v>15</v>
      </c>
      <c r="E84" s="1">
        <v>53</v>
      </c>
      <c r="F84" s="1">
        <v>144</v>
      </c>
    </row>
    <row r="85" spans="1:6" x14ac:dyDescent="0.35">
      <c r="A85" s="339" t="s">
        <v>0</v>
      </c>
      <c r="B85" s="339" t="s">
        <v>0</v>
      </c>
      <c r="C85" s="340">
        <v>905</v>
      </c>
      <c r="D85" s="2">
        <v>920</v>
      </c>
      <c r="E85" s="2">
        <v>973</v>
      </c>
      <c r="F85" s="2">
        <v>1117</v>
      </c>
    </row>
    <row r="86" spans="1:6" x14ac:dyDescent="0.35">
      <c r="A86" s="339" t="s">
        <v>3061</v>
      </c>
      <c r="B86" s="339" t="s">
        <v>33</v>
      </c>
      <c r="C86" s="340">
        <v>248</v>
      </c>
      <c r="D86" s="1">
        <v>7</v>
      </c>
      <c r="E86" s="1">
        <v>-255</v>
      </c>
      <c r="F86" s="1">
        <v>0</v>
      </c>
    </row>
    <row r="87" spans="1:6" x14ac:dyDescent="0.35">
      <c r="A87" s="339" t="s">
        <v>0</v>
      </c>
      <c r="B87" s="339" t="s">
        <v>0</v>
      </c>
      <c r="C87" s="340">
        <v>248</v>
      </c>
      <c r="D87" s="2">
        <v>255</v>
      </c>
      <c r="E87" s="2">
        <v>0</v>
      </c>
      <c r="F87" s="2">
        <v>0</v>
      </c>
    </row>
    <row r="88" spans="1:6" x14ac:dyDescent="0.35">
      <c r="A88" s="339" t="s">
        <v>992</v>
      </c>
      <c r="B88" s="339" t="s">
        <v>33</v>
      </c>
      <c r="C88" s="340">
        <v>591</v>
      </c>
      <c r="D88" s="1">
        <v>9</v>
      </c>
      <c r="E88" s="1">
        <v>71</v>
      </c>
      <c r="F88" s="1">
        <v>-671</v>
      </c>
    </row>
    <row r="89" spans="1:6" x14ac:dyDescent="0.35">
      <c r="A89" s="339" t="s">
        <v>0</v>
      </c>
      <c r="B89" s="339" t="s">
        <v>0</v>
      </c>
      <c r="C89" s="340">
        <v>591</v>
      </c>
      <c r="D89" s="2">
        <v>600</v>
      </c>
      <c r="E89" s="2">
        <v>671</v>
      </c>
      <c r="F89" s="2">
        <v>0</v>
      </c>
    </row>
    <row r="90" spans="1:6" x14ac:dyDescent="0.35">
      <c r="A90" s="339" t="s">
        <v>993</v>
      </c>
      <c r="B90" s="339" t="s">
        <v>33</v>
      </c>
      <c r="C90" s="340">
        <v>1435</v>
      </c>
      <c r="D90" s="1">
        <v>21</v>
      </c>
      <c r="E90" s="1">
        <v>40</v>
      </c>
      <c r="F90" s="1">
        <v>167</v>
      </c>
    </row>
    <row r="91" spans="1:6" x14ac:dyDescent="0.35">
      <c r="A91" s="339" t="s">
        <v>0</v>
      </c>
      <c r="B91" s="339" t="s">
        <v>0</v>
      </c>
      <c r="C91" s="340">
        <v>1435</v>
      </c>
      <c r="D91" s="2">
        <v>1456</v>
      </c>
      <c r="E91" s="2">
        <v>1496</v>
      </c>
      <c r="F91" s="2">
        <v>1663</v>
      </c>
    </row>
    <row r="92" spans="1:6" x14ac:dyDescent="0.35">
      <c r="A92" s="339" t="s">
        <v>994</v>
      </c>
      <c r="B92" s="339" t="s">
        <v>31</v>
      </c>
      <c r="C92" s="340">
        <v>1425</v>
      </c>
      <c r="D92" s="1">
        <v>38</v>
      </c>
      <c r="E92" s="1">
        <v>109</v>
      </c>
      <c r="F92" s="1">
        <v>112</v>
      </c>
    </row>
    <row r="93" spans="1:6" x14ac:dyDescent="0.35">
      <c r="A93" s="339" t="s">
        <v>0</v>
      </c>
      <c r="B93" s="339" t="s">
        <v>0</v>
      </c>
      <c r="C93" s="340">
        <v>1425</v>
      </c>
      <c r="D93" s="2">
        <v>1463</v>
      </c>
      <c r="E93" s="2">
        <v>1572</v>
      </c>
      <c r="F93" s="2">
        <v>1684</v>
      </c>
    </row>
    <row r="94" spans="1:6" x14ac:dyDescent="0.35">
      <c r="A94" s="339" t="s">
        <v>3072</v>
      </c>
      <c r="B94" s="339" t="s">
        <v>33</v>
      </c>
      <c r="C94" s="340">
        <v>1525</v>
      </c>
      <c r="D94" s="1">
        <v>73</v>
      </c>
      <c r="E94" s="1">
        <v>0</v>
      </c>
      <c r="F94" s="1">
        <v>0</v>
      </c>
    </row>
    <row r="95" spans="1:6" x14ac:dyDescent="0.35">
      <c r="A95" s="339" t="s">
        <v>0</v>
      </c>
      <c r="B95" s="339" t="s">
        <v>0</v>
      </c>
      <c r="C95" s="340">
        <v>1525</v>
      </c>
      <c r="D95" s="2">
        <v>1598</v>
      </c>
      <c r="E95" s="2">
        <v>1598</v>
      </c>
      <c r="F95" s="2">
        <v>1598</v>
      </c>
    </row>
    <row r="96" spans="1:6" x14ac:dyDescent="0.35">
      <c r="A96" s="339" t="s">
        <v>3046</v>
      </c>
      <c r="B96" s="339" t="s">
        <v>33</v>
      </c>
      <c r="C96" s="340">
        <v>1758</v>
      </c>
      <c r="D96" s="1">
        <v>-167</v>
      </c>
      <c r="E96" s="1">
        <v>0</v>
      </c>
      <c r="F96" s="1">
        <v>0</v>
      </c>
    </row>
    <row r="97" spans="1:12" x14ac:dyDescent="0.35">
      <c r="A97" s="339" t="s">
        <v>0</v>
      </c>
      <c r="B97" s="339" t="s">
        <v>0</v>
      </c>
      <c r="C97" s="340">
        <v>1758</v>
      </c>
      <c r="D97" s="2">
        <v>1591</v>
      </c>
      <c r="E97" s="2">
        <v>1591</v>
      </c>
      <c r="F97" s="2">
        <v>1591</v>
      </c>
    </row>
    <row r="98" spans="1:12" x14ac:dyDescent="0.35">
      <c r="A98" s="339" t="s">
        <v>47</v>
      </c>
      <c r="B98" s="339" t="s">
        <v>0</v>
      </c>
      <c r="C98" s="341">
        <v>0</v>
      </c>
      <c r="D98" s="1">
        <f>(D82+D84+D86+D88+D90+D92+D94+D96)*(-1)</f>
        <v>0</v>
      </c>
      <c r="E98" s="1">
        <f>(E82+E84+E86+E88+E90+E92+E94+E96)*(-1)</f>
        <v>53</v>
      </c>
      <c r="F98" s="1">
        <f>(F82+F84+F86+F88+F90+F92+F94+F96)*(-1)</f>
        <v>248</v>
      </c>
    </row>
    <row r="99" spans="1:12" x14ac:dyDescent="0.35">
      <c r="A99" s="339" t="s">
        <v>0</v>
      </c>
      <c r="B99" s="339" t="s">
        <v>0</v>
      </c>
      <c r="C99" s="340">
        <v>0</v>
      </c>
      <c r="D99" s="2">
        <v>0</v>
      </c>
      <c r="E99" s="2">
        <v>53</v>
      </c>
      <c r="F99" s="2">
        <v>301</v>
      </c>
    </row>
    <row r="100" spans="1:12" x14ac:dyDescent="0.35">
      <c r="A100" t="s">
        <v>48</v>
      </c>
      <c r="B100" t="s">
        <v>0</v>
      </c>
      <c r="C100" s="2">
        <v>7954</v>
      </c>
      <c r="D100" s="2">
        <v>7954</v>
      </c>
      <c r="E100" s="2">
        <v>7954</v>
      </c>
      <c r="F100" s="2">
        <v>7954</v>
      </c>
    </row>
    <row r="104" spans="1:12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</row>
    <row r="105" spans="1:12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</row>
    <row r="106" spans="1:12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</row>
    <row r="107" spans="1:12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</row>
    <row r="108" spans="1:12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12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12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12" x14ac:dyDescent="0.35">
      <c r="A111" s="339" t="s">
        <v>243</v>
      </c>
      <c r="B111" s="339" t="s">
        <v>2</v>
      </c>
      <c r="C111" s="339" t="s">
        <v>3</v>
      </c>
      <c r="D111" t="s">
        <v>4</v>
      </c>
      <c r="E111" t="s">
        <v>5</v>
      </c>
      <c r="F111" t="s">
        <v>6</v>
      </c>
      <c r="G111" t="s">
        <v>7</v>
      </c>
      <c r="H111" t="s">
        <v>8</v>
      </c>
      <c r="I111" t="s">
        <v>9</v>
      </c>
      <c r="J111" t="s">
        <v>10</v>
      </c>
      <c r="K111" t="s">
        <v>11</v>
      </c>
      <c r="L111" t="s">
        <v>12</v>
      </c>
    </row>
    <row r="112" spans="1:12" x14ac:dyDescent="0.35">
      <c r="A112" s="339" t="s">
        <v>0</v>
      </c>
      <c r="B112" s="339" t="s">
        <v>0</v>
      </c>
      <c r="C112" s="339" t="s">
        <v>17</v>
      </c>
      <c r="D112" t="s">
        <v>995</v>
      </c>
      <c r="E112" t="s">
        <v>996</v>
      </c>
      <c r="F112" t="s">
        <v>997</v>
      </c>
      <c r="G112" t="s">
        <v>998</v>
      </c>
      <c r="H112" t="s">
        <v>999</v>
      </c>
      <c r="I112" t="s">
        <v>1000</v>
      </c>
      <c r="J112" t="s">
        <v>1001</v>
      </c>
      <c r="K112" t="s">
        <v>1002</v>
      </c>
      <c r="L112" t="s">
        <v>1003</v>
      </c>
    </row>
    <row r="113" spans="1:12" x14ac:dyDescent="0.35">
      <c r="A113" s="339" t="s">
        <v>3047</v>
      </c>
      <c r="B113" s="339" t="s">
        <v>33</v>
      </c>
      <c r="C113" s="340">
        <v>33</v>
      </c>
      <c r="D113" s="1">
        <v>-33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35">
      <c r="A114" s="339" t="s">
        <v>0</v>
      </c>
      <c r="B114" s="339" t="s">
        <v>0</v>
      </c>
      <c r="C114" s="340">
        <v>33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</row>
    <row r="115" spans="1:12" x14ac:dyDescent="0.35">
      <c r="A115" s="339" t="s">
        <v>1004</v>
      </c>
      <c r="B115" s="339" t="s">
        <v>33</v>
      </c>
      <c r="C115" s="340">
        <v>764</v>
      </c>
      <c r="D115" s="1">
        <v>8</v>
      </c>
      <c r="E115" s="1">
        <v>53</v>
      </c>
      <c r="F115" s="1">
        <v>1</v>
      </c>
      <c r="G115" s="1">
        <v>18</v>
      </c>
      <c r="H115" s="1">
        <v>35</v>
      </c>
      <c r="I115" s="1">
        <v>74</v>
      </c>
      <c r="J115" s="1">
        <v>75</v>
      </c>
      <c r="K115" s="1">
        <v>28</v>
      </c>
      <c r="L115" s="1">
        <v>-1056</v>
      </c>
    </row>
    <row r="116" spans="1:12" x14ac:dyDescent="0.35">
      <c r="A116" s="339" t="s">
        <v>0</v>
      </c>
      <c r="B116" s="339" t="s">
        <v>0</v>
      </c>
      <c r="C116" s="340">
        <v>764</v>
      </c>
      <c r="D116" s="2">
        <v>772</v>
      </c>
      <c r="E116" s="2">
        <v>825</v>
      </c>
      <c r="F116" s="2">
        <v>826</v>
      </c>
      <c r="G116" s="2">
        <v>844</v>
      </c>
      <c r="H116" s="2">
        <v>879</v>
      </c>
      <c r="I116" s="2">
        <v>953</v>
      </c>
      <c r="J116" s="2">
        <v>1028</v>
      </c>
      <c r="K116" s="2">
        <v>1056</v>
      </c>
      <c r="L116" s="2">
        <v>0</v>
      </c>
    </row>
    <row r="117" spans="1:12" x14ac:dyDescent="0.35">
      <c r="A117" s="339" t="s">
        <v>3048</v>
      </c>
      <c r="B117" s="339" t="s">
        <v>33</v>
      </c>
      <c r="C117" s="340">
        <v>400</v>
      </c>
      <c r="D117" s="1">
        <v>17</v>
      </c>
      <c r="E117" s="1">
        <v>-417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35">
      <c r="A118" s="339" t="s">
        <v>0</v>
      </c>
      <c r="B118" s="339" t="s">
        <v>0</v>
      </c>
      <c r="C118" s="340">
        <v>400</v>
      </c>
      <c r="D118" s="2">
        <v>417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</row>
    <row r="119" spans="1:12" x14ac:dyDescent="0.35">
      <c r="A119" s="339" t="s">
        <v>3049</v>
      </c>
      <c r="B119" s="339" t="s">
        <v>33</v>
      </c>
      <c r="C119" s="340">
        <v>974</v>
      </c>
      <c r="D119" s="1">
        <v>29</v>
      </c>
      <c r="E119" s="1">
        <v>40</v>
      </c>
      <c r="F119" s="1">
        <v>0</v>
      </c>
      <c r="G119" s="1">
        <v>47</v>
      </c>
      <c r="H119" s="1">
        <v>56</v>
      </c>
      <c r="I119" s="1">
        <v>132</v>
      </c>
      <c r="J119" s="1">
        <v>105</v>
      </c>
      <c r="K119" s="1">
        <v>19</v>
      </c>
      <c r="L119" s="1">
        <v>194</v>
      </c>
    </row>
    <row r="120" spans="1:12" x14ac:dyDescent="0.35">
      <c r="A120" s="339" t="s">
        <v>0</v>
      </c>
      <c r="B120" s="339" t="s">
        <v>0</v>
      </c>
      <c r="C120" s="340">
        <v>974</v>
      </c>
      <c r="D120" s="2">
        <v>1003</v>
      </c>
      <c r="E120" s="2">
        <v>1043</v>
      </c>
      <c r="F120" s="2">
        <v>1043</v>
      </c>
      <c r="G120" s="2">
        <v>1090</v>
      </c>
      <c r="H120" s="2">
        <v>1146</v>
      </c>
      <c r="I120" s="2">
        <v>1278</v>
      </c>
      <c r="J120" s="2">
        <v>1383</v>
      </c>
      <c r="K120" s="2">
        <v>1402</v>
      </c>
      <c r="L120" s="2">
        <v>1596</v>
      </c>
    </row>
    <row r="121" spans="1:12" x14ac:dyDescent="0.35">
      <c r="A121" s="339" t="s">
        <v>3068</v>
      </c>
      <c r="B121" s="339" t="s">
        <v>33</v>
      </c>
      <c r="C121" s="340">
        <v>708</v>
      </c>
      <c r="D121" s="1">
        <v>28</v>
      </c>
      <c r="E121" s="1">
        <v>78</v>
      </c>
      <c r="F121" s="1">
        <v>2</v>
      </c>
      <c r="G121" s="1">
        <v>22</v>
      </c>
      <c r="H121" s="1">
        <v>140</v>
      </c>
      <c r="I121" s="1">
        <v>119</v>
      </c>
      <c r="J121" s="1">
        <v>30</v>
      </c>
      <c r="K121" s="1">
        <v>4</v>
      </c>
      <c r="L121" s="1">
        <v>248</v>
      </c>
    </row>
    <row r="122" spans="1:12" x14ac:dyDescent="0.35">
      <c r="A122" s="339" t="s">
        <v>0</v>
      </c>
      <c r="B122" s="339" t="s">
        <v>0</v>
      </c>
      <c r="C122" s="340">
        <v>708</v>
      </c>
      <c r="D122" s="2">
        <v>736</v>
      </c>
      <c r="E122" s="2">
        <v>814</v>
      </c>
      <c r="F122" s="2">
        <v>816</v>
      </c>
      <c r="G122" s="2">
        <v>838</v>
      </c>
      <c r="H122" s="2">
        <v>978</v>
      </c>
      <c r="I122" s="2">
        <v>1097</v>
      </c>
      <c r="J122" s="2">
        <v>1127</v>
      </c>
      <c r="K122" s="2">
        <v>1131</v>
      </c>
      <c r="L122" s="2">
        <v>1379</v>
      </c>
    </row>
    <row r="123" spans="1:12" x14ac:dyDescent="0.35">
      <c r="A123" s="339" t="s">
        <v>1005</v>
      </c>
      <c r="B123" s="339" t="s">
        <v>33</v>
      </c>
      <c r="C123" s="340">
        <v>814</v>
      </c>
      <c r="D123" s="1">
        <v>4</v>
      </c>
      <c r="E123" s="1">
        <v>86</v>
      </c>
      <c r="F123" s="1">
        <v>0</v>
      </c>
      <c r="G123" s="1">
        <v>6</v>
      </c>
      <c r="H123" s="1">
        <v>64</v>
      </c>
      <c r="I123" s="1">
        <v>59</v>
      </c>
      <c r="J123" s="1">
        <v>28</v>
      </c>
      <c r="K123" s="1">
        <v>17</v>
      </c>
      <c r="L123" s="1">
        <v>294</v>
      </c>
    </row>
    <row r="124" spans="1:12" x14ac:dyDescent="0.35">
      <c r="A124" s="339" t="s">
        <v>0</v>
      </c>
      <c r="B124" s="339" t="s">
        <v>0</v>
      </c>
      <c r="C124" s="340">
        <v>814</v>
      </c>
      <c r="D124" s="2">
        <v>818</v>
      </c>
      <c r="E124" s="2">
        <v>904</v>
      </c>
      <c r="F124" s="2">
        <v>904</v>
      </c>
      <c r="G124" s="2">
        <v>910</v>
      </c>
      <c r="H124" s="2">
        <v>974</v>
      </c>
      <c r="I124" s="2">
        <v>1033</v>
      </c>
      <c r="J124" s="2">
        <v>1061</v>
      </c>
      <c r="K124" s="2">
        <v>1078</v>
      </c>
      <c r="L124" s="2">
        <v>1372</v>
      </c>
    </row>
    <row r="125" spans="1:12" x14ac:dyDescent="0.35">
      <c r="A125" s="339" t="s">
        <v>1006</v>
      </c>
      <c r="B125" s="339" t="s">
        <v>33</v>
      </c>
      <c r="C125" s="340">
        <v>1350</v>
      </c>
      <c r="D125" s="1">
        <v>9</v>
      </c>
      <c r="E125" s="1">
        <v>63</v>
      </c>
      <c r="F125" s="1">
        <v>3</v>
      </c>
      <c r="G125" s="1">
        <v>38</v>
      </c>
      <c r="H125" s="1">
        <v>48</v>
      </c>
      <c r="I125" s="1">
        <v>74</v>
      </c>
      <c r="J125" s="1">
        <v>166</v>
      </c>
      <c r="K125" s="1">
        <v>-112</v>
      </c>
      <c r="L125" s="1">
        <v>0</v>
      </c>
    </row>
    <row r="126" spans="1:12" x14ac:dyDescent="0.35">
      <c r="A126" s="339" t="s">
        <v>0</v>
      </c>
      <c r="B126" s="339" t="s">
        <v>0</v>
      </c>
      <c r="C126" s="340">
        <v>1350</v>
      </c>
      <c r="D126" s="2">
        <v>1359</v>
      </c>
      <c r="E126" s="2">
        <v>1422</v>
      </c>
      <c r="F126" s="2">
        <v>1425</v>
      </c>
      <c r="G126" s="2">
        <v>1463</v>
      </c>
      <c r="H126" s="2">
        <v>1511</v>
      </c>
      <c r="I126" s="2">
        <v>1585</v>
      </c>
      <c r="J126" s="2">
        <v>1751</v>
      </c>
      <c r="K126" s="2">
        <v>1639</v>
      </c>
      <c r="L126" s="2">
        <v>1639</v>
      </c>
    </row>
    <row r="127" spans="1:12" x14ac:dyDescent="0.35">
      <c r="A127" s="339" t="s">
        <v>3062</v>
      </c>
      <c r="B127" s="339" t="s">
        <v>33</v>
      </c>
      <c r="C127" s="340">
        <v>623</v>
      </c>
      <c r="D127" s="1">
        <v>4</v>
      </c>
      <c r="E127" s="1">
        <v>4</v>
      </c>
      <c r="F127" s="1">
        <v>0</v>
      </c>
      <c r="G127" s="1">
        <v>166</v>
      </c>
      <c r="H127" s="1">
        <v>17</v>
      </c>
      <c r="I127" s="1">
        <v>113</v>
      </c>
      <c r="J127" s="1">
        <v>-927</v>
      </c>
      <c r="K127" s="1">
        <v>0</v>
      </c>
      <c r="L127" s="1">
        <v>0</v>
      </c>
    </row>
    <row r="128" spans="1:12" x14ac:dyDescent="0.35">
      <c r="A128" s="339" t="s">
        <v>0</v>
      </c>
      <c r="B128" s="339" t="s">
        <v>0</v>
      </c>
      <c r="C128" s="340">
        <v>623</v>
      </c>
      <c r="D128" s="2">
        <v>627</v>
      </c>
      <c r="E128" s="2">
        <v>631</v>
      </c>
      <c r="F128" s="2">
        <v>631</v>
      </c>
      <c r="G128" s="2">
        <v>797</v>
      </c>
      <c r="H128" s="2">
        <v>814</v>
      </c>
      <c r="I128" s="2">
        <v>927</v>
      </c>
      <c r="J128" s="2">
        <v>0</v>
      </c>
      <c r="K128" s="2">
        <v>0</v>
      </c>
      <c r="L128" s="2">
        <v>0</v>
      </c>
    </row>
    <row r="129" spans="1:12" x14ac:dyDescent="0.35">
      <c r="A129" s="339" t="s">
        <v>1007</v>
      </c>
      <c r="B129" s="339" t="s">
        <v>33</v>
      </c>
      <c r="C129" s="340">
        <v>122</v>
      </c>
      <c r="D129" s="1">
        <v>-122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35">
      <c r="A130" s="339" t="s">
        <v>0</v>
      </c>
      <c r="B130" s="339" t="s">
        <v>0</v>
      </c>
      <c r="C130" s="340">
        <v>122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</row>
    <row r="131" spans="1:12" x14ac:dyDescent="0.35">
      <c r="A131" s="339" t="s">
        <v>3050</v>
      </c>
      <c r="B131" s="339" t="s">
        <v>31</v>
      </c>
      <c r="C131" s="340">
        <v>435</v>
      </c>
      <c r="D131" s="1">
        <v>26</v>
      </c>
      <c r="E131" s="1">
        <v>9</v>
      </c>
      <c r="F131" s="1">
        <v>0</v>
      </c>
      <c r="G131" s="1">
        <v>-470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35">
      <c r="A132" s="339" t="s">
        <v>0</v>
      </c>
      <c r="B132" s="339" t="s">
        <v>0</v>
      </c>
      <c r="C132" s="340">
        <v>435</v>
      </c>
      <c r="D132" s="2">
        <v>461</v>
      </c>
      <c r="E132" s="2">
        <v>470</v>
      </c>
      <c r="F132" s="2">
        <v>470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</row>
    <row r="133" spans="1:12" x14ac:dyDescent="0.35">
      <c r="A133" s="339" t="s">
        <v>3051</v>
      </c>
      <c r="B133" s="339" t="s">
        <v>33</v>
      </c>
      <c r="C133" s="340">
        <v>423</v>
      </c>
      <c r="D133" s="1">
        <v>19</v>
      </c>
      <c r="E133" s="1">
        <v>37</v>
      </c>
      <c r="F133" s="1">
        <v>2</v>
      </c>
      <c r="G133" s="1">
        <v>28</v>
      </c>
      <c r="H133" s="1">
        <v>-509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35">
      <c r="A134" s="339" t="s">
        <v>0</v>
      </c>
      <c r="B134" s="339" t="s">
        <v>0</v>
      </c>
      <c r="C134" s="340">
        <v>423</v>
      </c>
      <c r="D134" s="2">
        <v>442</v>
      </c>
      <c r="E134" s="2">
        <v>479</v>
      </c>
      <c r="F134" s="2">
        <v>481</v>
      </c>
      <c r="G134" s="2">
        <v>509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</row>
    <row r="135" spans="1:12" x14ac:dyDescent="0.35">
      <c r="A135" s="339" t="s">
        <v>1008</v>
      </c>
      <c r="B135" s="339" t="s">
        <v>33</v>
      </c>
      <c r="C135" s="340">
        <v>663</v>
      </c>
      <c r="D135" s="1">
        <v>12</v>
      </c>
      <c r="E135" s="1">
        <v>14</v>
      </c>
      <c r="F135" s="1">
        <v>1</v>
      </c>
      <c r="G135" s="1">
        <v>48</v>
      </c>
      <c r="H135" s="1">
        <v>39</v>
      </c>
      <c r="I135" s="1">
        <v>-777</v>
      </c>
      <c r="J135" s="1">
        <v>0</v>
      </c>
      <c r="K135" s="1">
        <v>0</v>
      </c>
      <c r="L135" s="1">
        <v>0</v>
      </c>
    </row>
    <row r="136" spans="1:12" x14ac:dyDescent="0.35">
      <c r="A136" s="339" t="s">
        <v>0</v>
      </c>
      <c r="B136" s="339" t="s">
        <v>0</v>
      </c>
      <c r="C136" s="340">
        <v>663</v>
      </c>
      <c r="D136" s="2">
        <v>675</v>
      </c>
      <c r="E136" s="2">
        <v>689</v>
      </c>
      <c r="F136" s="2">
        <v>690</v>
      </c>
      <c r="G136" s="2">
        <v>738</v>
      </c>
      <c r="H136" s="2">
        <v>777</v>
      </c>
      <c r="I136" s="2">
        <v>0</v>
      </c>
      <c r="J136" s="2">
        <v>0</v>
      </c>
      <c r="K136" s="2">
        <v>0</v>
      </c>
      <c r="L136" s="2">
        <v>0</v>
      </c>
    </row>
    <row r="137" spans="1:12" x14ac:dyDescent="0.35">
      <c r="A137" s="339" t="s">
        <v>1009</v>
      </c>
      <c r="B137" s="339" t="s">
        <v>33</v>
      </c>
      <c r="C137" s="340">
        <v>850</v>
      </c>
      <c r="D137" s="1">
        <v>12</v>
      </c>
      <c r="E137" s="1">
        <v>6</v>
      </c>
      <c r="F137" s="1">
        <v>0</v>
      </c>
      <c r="G137" s="1">
        <v>53</v>
      </c>
      <c r="H137" s="1">
        <v>14</v>
      </c>
      <c r="I137" s="1">
        <v>31</v>
      </c>
      <c r="J137" s="1">
        <v>184</v>
      </c>
      <c r="K137" s="1">
        <v>41</v>
      </c>
      <c r="L137" s="1">
        <v>155</v>
      </c>
    </row>
    <row r="138" spans="1:12" x14ac:dyDescent="0.35">
      <c r="A138" s="339" t="s">
        <v>0</v>
      </c>
      <c r="B138" s="339" t="s">
        <v>0</v>
      </c>
      <c r="C138" s="340">
        <v>850</v>
      </c>
      <c r="D138" s="2">
        <v>862</v>
      </c>
      <c r="E138" s="2">
        <v>868</v>
      </c>
      <c r="F138" s="2">
        <v>868</v>
      </c>
      <c r="G138" s="2">
        <v>921</v>
      </c>
      <c r="H138" s="2">
        <v>935</v>
      </c>
      <c r="I138" s="2">
        <v>966</v>
      </c>
      <c r="J138" s="2">
        <v>1150</v>
      </c>
      <c r="K138" s="2">
        <v>1191</v>
      </c>
      <c r="L138" s="2">
        <v>1346</v>
      </c>
    </row>
    <row r="139" spans="1:12" x14ac:dyDescent="0.35">
      <c r="A139" s="339" t="s">
        <v>3052</v>
      </c>
      <c r="B139" s="339" t="s">
        <v>31</v>
      </c>
      <c r="C139" s="340">
        <v>43</v>
      </c>
      <c r="D139" s="1">
        <v>-43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35">
      <c r="A140" s="339" t="s">
        <v>0</v>
      </c>
      <c r="B140" s="339" t="s">
        <v>0</v>
      </c>
      <c r="C140" s="340">
        <v>43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</row>
    <row r="141" spans="1:12" x14ac:dyDescent="0.35">
      <c r="A141" s="339" t="s">
        <v>3069</v>
      </c>
      <c r="B141" s="339" t="s">
        <v>33</v>
      </c>
      <c r="C141" s="340">
        <v>1569</v>
      </c>
      <c r="D141" s="1">
        <v>64</v>
      </c>
      <c r="E141" s="1">
        <v>15</v>
      </c>
      <c r="F141" s="1">
        <v>-9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35">
      <c r="A142" s="339" t="s">
        <v>0</v>
      </c>
      <c r="B142" s="339" t="s">
        <v>0</v>
      </c>
      <c r="C142" s="340">
        <v>1569</v>
      </c>
      <c r="D142" s="2">
        <v>1633</v>
      </c>
      <c r="E142" s="2">
        <v>1648</v>
      </c>
      <c r="F142" s="2">
        <v>1639</v>
      </c>
      <c r="G142" s="2">
        <v>1639</v>
      </c>
      <c r="H142" s="2">
        <v>1639</v>
      </c>
      <c r="I142" s="2">
        <v>1639</v>
      </c>
      <c r="J142" s="2">
        <v>1639</v>
      </c>
      <c r="K142" s="2">
        <v>1639</v>
      </c>
      <c r="L142" s="2">
        <v>1639</v>
      </c>
    </row>
    <row r="143" spans="1:12" x14ac:dyDescent="0.35">
      <c r="A143" s="339" t="s">
        <v>1010</v>
      </c>
      <c r="B143" s="339" t="s">
        <v>33</v>
      </c>
      <c r="C143" s="340">
        <v>59</v>
      </c>
      <c r="D143" s="1">
        <v>-59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35">
      <c r="A144" s="339" t="s">
        <v>0</v>
      </c>
      <c r="B144" s="339" t="s">
        <v>0</v>
      </c>
      <c r="C144" s="340">
        <v>59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</row>
    <row r="145" spans="1:12" x14ac:dyDescent="0.35">
      <c r="A145" s="339" t="s">
        <v>47</v>
      </c>
      <c r="B145" s="339" t="s">
        <v>0</v>
      </c>
      <c r="C145" s="341">
        <v>0</v>
      </c>
      <c r="D145" s="1">
        <f>(D113+D115+D117+D119+D121+D123+D125+D127+D129+D131+D133+D135+D137+D139+D141+D143)*(-1)</f>
        <v>25</v>
      </c>
      <c r="E145" s="1">
        <f t="shared" ref="E145:L145" si="1">(E113+E115+E117+E119+E121+E123+E125+E127+E129+E131+E133+E135+E137+E139+E141+E143)*(-1)</f>
        <v>12</v>
      </c>
      <c r="F145" s="1">
        <f t="shared" si="1"/>
        <v>0</v>
      </c>
      <c r="G145" s="1">
        <f t="shared" si="1"/>
        <v>44</v>
      </c>
      <c r="H145" s="1">
        <f t="shared" si="1"/>
        <v>96</v>
      </c>
      <c r="I145" s="1">
        <f t="shared" si="1"/>
        <v>175</v>
      </c>
      <c r="J145" s="1">
        <f t="shared" si="1"/>
        <v>339</v>
      </c>
      <c r="K145" s="1">
        <f t="shared" si="1"/>
        <v>3</v>
      </c>
      <c r="L145" s="1">
        <f t="shared" si="1"/>
        <v>165</v>
      </c>
    </row>
    <row r="146" spans="1:12" x14ac:dyDescent="0.35">
      <c r="A146" s="339" t="s">
        <v>0</v>
      </c>
      <c r="B146" s="339" t="s">
        <v>0</v>
      </c>
      <c r="C146" s="340">
        <v>0</v>
      </c>
      <c r="D146" s="2">
        <v>25</v>
      </c>
      <c r="E146" s="2">
        <v>37</v>
      </c>
      <c r="F146" s="2">
        <v>37</v>
      </c>
      <c r="G146" s="2">
        <v>81</v>
      </c>
      <c r="H146" s="2">
        <v>177</v>
      </c>
      <c r="I146" s="2">
        <v>352</v>
      </c>
      <c r="J146" s="2">
        <v>691</v>
      </c>
      <c r="K146" s="2">
        <v>694</v>
      </c>
      <c r="L146" s="2">
        <v>859</v>
      </c>
    </row>
    <row r="147" spans="1:12" x14ac:dyDescent="0.35">
      <c r="A147" t="s">
        <v>48</v>
      </c>
      <c r="B147" t="s">
        <v>0</v>
      </c>
      <c r="C147" s="2">
        <v>9830</v>
      </c>
      <c r="D147" s="2">
        <v>9830</v>
      </c>
      <c r="E147" s="2">
        <v>9830</v>
      </c>
      <c r="F147" s="2">
        <v>9830</v>
      </c>
      <c r="G147" s="2">
        <v>9830</v>
      </c>
      <c r="H147" s="2">
        <v>9830</v>
      </c>
      <c r="I147" s="2">
        <v>9830</v>
      </c>
      <c r="J147" s="2">
        <v>9830</v>
      </c>
      <c r="K147" s="2">
        <v>9830</v>
      </c>
      <c r="L147" s="2">
        <v>9830</v>
      </c>
    </row>
    <row r="151" spans="1:12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</row>
    <row r="152" spans="1:12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</row>
    <row r="153" spans="1:12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</row>
    <row r="154" spans="1:12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</row>
    <row r="155" spans="1:12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</row>
    <row r="156" spans="1:12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</row>
    <row r="157" spans="1:12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</row>
    <row r="158" spans="1:12" x14ac:dyDescent="0.35">
      <c r="A158" s="339" t="s">
        <v>49</v>
      </c>
      <c r="B158" s="339" t="s">
        <v>2</v>
      </c>
      <c r="C158" s="339" t="s">
        <v>3</v>
      </c>
      <c r="D158" t="s">
        <v>4</v>
      </c>
      <c r="E158" t="s">
        <v>5</v>
      </c>
      <c r="F158" t="s">
        <v>6</v>
      </c>
      <c r="G158" t="s">
        <v>7</v>
      </c>
    </row>
    <row r="159" spans="1:12" x14ac:dyDescent="0.35">
      <c r="A159" s="339" t="s">
        <v>0</v>
      </c>
      <c r="B159" s="339" t="s">
        <v>0</v>
      </c>
      <c r="C159" s="339" t="s">
        <v>17</v>
      </c>
      <c r="D159" t="s">
        <v>1011</v>
      </c>
      <c r="E159" t="s">
        <v>1012</v>
      </c>
      <c r="F159" t="s">
        <v>536</v>
      </c>
      <c r="G159" t="s">
        <v>1013</v>
      </c>
    </row>
    <row r="160" spans="1:12" x14ac:dyDescent="0.35">
      <c r="A160" s="339" t="s">
        <v>3053</v>
      </c>
      <c r="B160" s="339" t="s">
        <v>31</v>
      </c>
      <c r="C160" s="340">
        <v>1761</v>
      </c>
      <c r="D160" s="1">
        <v>0</v>
      </c>
      <c r="E160" s="1">
        <v>0</v>
      </c>
      <c r="F160" s="1">
        <v>0</v>
      </c>
      <c r="G160" s="1">
        <v>0</v>
      </c>
    </row>
    <row r="161" spans="1:7" x14ac:dyDescent="0.35">
      <c r="A161" s="339" t="s">
        <v>0</v>
      </c>
      <c r="B161" s="339" t="s">
        <v>0</v>
      </c>
      <c r="C161" s="340">
        <v>1761</v>
      </c>
      <c r="D161" s="2">
        <v>1761</v>
      </c>
      <c r="E161" s="2">
        <v>1761</v>
      </c>
      <c r="F161" s="2">
        <v>1761</v>
      </c>
      <c r="G161" s="2">
        <v>1761</v>
      </c>
    </row>
    <row r="162" spans="1:7" x14ac:dyDescent="0.35">
      <c r="A162" s="339" t="s">
        <v>1014</v>
      </c>
      <c r="B162" s="339" t="s">
        <v>33</v>
      </c>
      <c r="C162" s="340">
        <v>1225</v>
      </c>
      <c r="D162" s="1">
        <v>76</v>
      </c>
      <c r="E162" s="1">
        <v>114</v>
      </c>
      <c r="F162" s="1">
        <v>41</v>
      </c>
      <c r="G162" s="1">
        <v>129</v>
      </c>
    </row>
    <row r="163" spans="1:7" x14ac:dyDescent="0.35">
      <c r="A163" s="339" t="s">
        <v>0</v>
      </c>
      <c r="B163" s="339" t="s">
        <v>0</v>
      </c>
      <c r="C163" s="340">
        <v>1225</v>
      </c>
      <c r="D163" s="2">
        <v>1301</v>
      </c>
      <c r="E163" s="2">
        <v>1415</v>
      </c>
      <c r="F163" s="2">
        <v>1456</v>
      </c>
      <c r="G163" s="2">
        <v>1585</v>
      </c>
    </row>
    <row r="164" spans="1:7" x14ac:dyDescent="0.35">
      <c r="A164" s="339" t="s">
        <v>3063</v>
      </c>
      <c r="B164" s="339" t="s">
        <v>31</v>
      </c>
      <c r="C164" s="340">
        <v>762</v>
      </c>
      <c r="D164" s="1">
        <v>19</v>
      </c>
      <c r="E164" s="1">
        <v>71</v>
      </c>
      <c r="F164" s="1">
        <v>9</v>
      </c>
      <c r="G164" s="1">
        <v>196</v>
      </c>
    </row>
    <row r="165" spans="1:7" x14ac:dyDescent="0.35">
      <c r="A165" s="339" t="s">
        <v>0</v>
      </c>
      <c r="B165" s="339" t="s">
        <v>0</v>
      </c>
      <c r="C165" s="340">
        <v>762</v>
      </c>
      <c r="D165" s="2">
        <v>781</v>
      </c>
      <c r="E165" s="2">
        <v>852</v>
      </c>
      <c r="F165" s="2">
        <v>861</v>
      </c>
      <c r="G165" s="2">
        <v>1057</v>
      </c>
    </row>
    <row r="166" spans="1:7" x14ac:dyDescent="0.35">
      <c r="A166" s="339" t="s">
        <v>1015</v>
      </c>
      <c r="B166" s="339" t="s">
        <v>31</v>
      </c>
      <c r="C166" s="340">
        <v>523</v>
      </c>
      <c r="D166" s="1">
        <v>14</v>
      </c>
      <c r="E166" s="1">
        <v>22</v>
      </c>
      <c r="F166" s="1">
        <v>48</v>
      </c>
      <c r="G166" s="1">
        <v>-607</v>
      </c>
    </row>
    <row r="167" spans="1:7" x14ac:dyDescent="0.35">
      <c r="A167" s="339" t="s">
        <v>0</v>
      </c>
      <c r="B167" s="339" t="s">
        <v>0</v>
      </c>
      <c r="C167" s="340">
        <v>523</v>
      </c>
      <c r="D167" s="2">
        <v>537</v>
      </c>
      <c r="E167" s="2">
        <v>559</v>
      </c>
      <c r="F167" s="2">
        <v>607</v>
      </c>
      <c r="G167" s="2">
        <v>0</v>
      </c>
    </row>
    <row r="168" spans="1:7" x14ac:dyDescent="0.35">
      <c r="A168" s="339" t="s">
        <v>1016</v>
      </c>
      <c r="B168" s="339" t="s">
        <v>33</v>
      </c>
      <c r="C168" s="340">
        <v>1538</v>
      </c>
      <c r="D168" s="1">
        <v>179</v>
      </c>
      <c r="E168" s="1">
        <v>0</v>
      </c>
      <c r="F168" s="1">
        <v>0</v>
      </c>
      <c r="G168" s="1">
        <v>0</v>
      </c>
    </row>
    <row r="169" spans="1:7" x14ac:dyDescent="0.35">
      <c r="A169" s="339" t="s">
        <v>0</v>
      </c>
      <c r="B169" s="339" t="s">
        <v>0</v>
      </c>
      <c r="C169" s="340">
        <v>1538</v>
      </c>
      <c r="D169" s="2">
        <v>1717</v>
      </c>
      <c r="E169" s="2">
        <v>1717</v>
      </c>
      <c r="F169" s="2">
        <v>1717</v>
      </c>
      <c r="G169" s="2">
        <v>1717</v>
      </c>
    </row>
    <row r="170" spans="1:7" x14ac:dyDescent="0.35">
      <c r="A170" s="339" t="s">
        <v>1017</v>
      </c>
      <c r="B170" s="339" t="s">
        <v>31</v>
      </c>
      <c r="C170" s="340">
        <v>1884</v>
      </c>
      <c r="D170" s="1">
        <v>0</v>
      </c>
      <c r="E170" s="1">
        <v>-226</v>
      </c>
      <c r="F170" s="1">
        <v>0</v>
      </c>
      <c r="G170" s="1">
        <v>0</v>
      </c>
    </row>
    <row r="171" spans="1:7" x14ac:dyDescent="0.35">
      <c r="A171" s="339" t="s">
        <v>0</v>
      </c>
      <c r="B171" s="339" t="s">
        <v>0</v>
      </c>
      <c r="C171" s="340">
        <v>1884</v>
      </c>
      <c r="D171" s="2">
        <v>1884</v>
      </c>
      <c r="E171" s="2">
        <v>1658</v>
      </c>
      <c r="F171" s="2">
        <v>1658</v>
      </c>
      <c r="G171" s="2">
        <v>1658</v>
      </c>
    </row>
    <row r="172" spans="1:7" x14ac:dyDescent="0.35">
      <c r="A172" s="339" t="s">
        <v>1018</v>
      </c>
      <c r="B172" s="339" t="s">
        <v>33</v>
      </c>
      <c r="C172" s="340">
        <v>1953</v>
      </c>
      <c r="D172" s="1">
        <v>-295</v>
      </c>
      <c r="E172" s="1">
        <v>0</v>
      </c>
      <c r="F172" s="1">
        <v>0</v>
      </c>
      <c r="G172" s="1">
        <v>0</v>
      </c>
    </row>
    <row r="173" spans="1:7" x14ac:dyDescent="0.35">
      <c r="A173" s="339" t="s">
        <v>0</v>
      </c>
      <c r="B173" s="339" t="s">
        <v>0</v>
      </c>
      <c r="C173" s="340">
        <v>1953</v>
      </c>
      <c r="D173" s="2">
        <v>1658</v>
      </c>
      <c r="E173" s="2">
        <v>1658</v>
      </c>
      <c r="F173" s="2">
        <v>1658</v>
      </c>
      <c r="G173" s="2">
        <v>1658</v>
      </c>
    </row>
    <row r="174" spans="1:7" x14ac:dyDescent="0.35">
      <c r="A174" s="339" t="s">
        <v>1019</v>
      </c>
      <c r="B174" s="339" t="s">
        <v>33</v>
      </c>
      <c r="C174" s="340">
        <v>296</v>
      </c>
      <c r="D174" s="1">
        <v>7</v>
      </c>
      <c r="E174" s="1">
        <v>19</v>
      </c>
      <c r="F174" s="1">
        <v>-322</v>
      </c>
      <c r="G174" s="1">
        <v>0</v>
      </c>
    </row>
    <row r="175" spans="1:7" x14ac:dyDescent="0.35">
      <c r="A175" s="339" t="s">
        <v>0</v>
      </c>
      <c r="B175" s="339" t="s">
        <v>0</v>
      </c>
      <c r="C175" s="340">
        <v>296</v>
      </c>
      <c r="D175" s="2">
        <v>303</v>
      </c>
      <c r="E175" s="2">
        <v>322</v>
      </c>
      <c r="F175" s="2">
        <v>0</v>
      </c>
      <c r="G175" s="2">
        <v>0</v>
      </c>
    </row>
    <row r="176" spans="1:7" x14ac:dyDescent="0.35">
      <c r="A176" s="339" t="s">
        <v>47</v>
      </c>
      <c r="B176" s="339" t="s">
        <v>0</v>
      </c>
      <c r="C176" s="341">
        <v>0</v>
      </c>
      <c r="D176" s="1">
        <f>(D160+D162+D164+D166+D168+D170+D172+D174)*(-1)</f>
        <v>0</v>
      </c>
      <c r="E176" s="1">
        <f t="shared" ref="E176:G176" si="2">(E160+E162+E164+E166+E168+E170+E172+E174)*(-1)</f>
        <v>0</v>
      </c>
      <c r="F176" s="1">
        <f t="shared" si="2"/>
        <v>224</v>
      </c>
      <c r="G176" s="1">
        <f t="shared" si="2"/>
        <v>282</v>
      </c>
    </row>
    <row r="177" spans="1:8" x14ac:dyDescent="0.35">
      <c r="A177" s="339" t="s">
        <v>0</v>
      </c>
      <c r="B177" s="339" t="s">
        <v>0</v>
      </c>
      <c r="C177" s="340">
        <v>0</v>
      </c>
      <c r="D177" s="2">
        <v>0</v>
      </c>
      <c r="E177" s="2">
        <v>0</v>
      </c>
      <c r="F177" s="2">
        <v>224</v>
      </c>
      <c r="G177" s="2">
        <v>506</v>
      </c>
    </row>
    <row r="178" spans="1:8" x14ac:dyDescent="0.35">
      <c r="A178" t="s">
        <v>48</v>
      </c>
      <c r="B178" t="s">
        <v>0</v>
      </c>
      <c r="C178" s="2">
        <v>9942</v>
      </c>
      <c r="D178" s="2">
        <v>9942</v>
      </c>
      <c r="E178" s="2">
        <v>9942</v>
      </c>
      <c r="F178" s="2">
        <v>9942</v>
      </c>
      <c r="G178" s="2">
        <v>9942</v>
      </c>
    </row>
    <row r="182" spans="1:8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</row>
    <row r="183" spans="1:8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</row>
    <row r="184" spans="1:8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</row>
    <row r="185" spans="1:8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</row>
    <row r="186" spans="1:8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</row>
    <row r="187" spans="1:8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</row>
    <row r="188" spans="1:8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</row>
    <row r="189" spans="1:8" x14ac:dyDescent="0.35">
      <c r="A189" s="339" t="s">
        <v>131</v>
      </c>
      <c r="B189" s="339" t="s">
        <v>2</v>
      </c>
      <c r="C189" s="339" t="s">
        <v>3</v>
      </c>
      <c r="D189" t="s">
        <v>4</v>
      </c>
      <c r="E189" t="s">
        <v>5</v>
      </c>
      <c r="F189" t="s">
        <v>6</v>
      </c>
      <c r="G189" t="s">
        <v>7</v>
      </c>
      <c r="H189" t="s">
        <v>8</v>
      </c>
    </row>
    <row r="190" spans="1:8" x14ac:dyDescent="0.35">
      <c r="A190" s="339" t="s">
        <v>0</v>
      </c>
      <c r="B190" s="339" t="s">
        <v>0</v>
      </c>
      <c r="C190" s="339" t="s">
        <v>17</v>
      </c>
      <c r="D190" t="s">
        <v>1020</v>
      </c>
      <c r="E190" t="s">
        <v>1021</v>
      </c>
      <c r="F190" t="s">
        <v>1022</v>
      </c>
      <c r="G190" t="s">
        <v>1023</v>
      </c>
      <c r="H190" t="s">
        <v>1024</v>
      </c>
    </row>
    <row r="191" spans="1:8" x14ac:dyDescent="0.35">
      <c r="A191" s="339" t="s">
        <v>1025</v>
      </c>
      <c r="B191" s="339" t="s">
        <v>33</v>
      </c>
      <c r="C191" s="340">
        <v>1346</v>
      </c>
      <c r="D191" s="1">
        <v>46</v>
      </c>
      <c r="E191" s="1">
        <v>32</v>
      </c>
      <c r="F191" s="1">
        <v>15</v>
      </c>
      <c r="G191" s="1">
        <v>80</v>
      </c>
      <c r="H191" s="1">
        <v>521</v>
      </c>
    </row>
    <row r="192" spans="1:8" x14ac:dyDescent="0.35">
      <c r="A192" s="339" t="s">
        <v>0</v>
      </c>
      <c r="B192" s="339" t="s">
        <v>0</v>
      </c>
      <c r="C192" s="340">
        <v>1346</v>
      </c>
      <c r="D192" s="2">
        <v>1392</v>
      </c>
      <c r="E192" s="2">
        <v>1424</v>
      </c>
      <c r="F192" s="2">
        <v>1439</v>
      </c>
      <c r="G192" s="2">
        <v>1519</v>
      </c>
      <c r="H192" s="2">
        <v>2040</v>
      </c>
    </row>
    <row r="193" spans="1:8" x14ac:dyDescent="0.35">
      <c r="A193" s="339" t="s">
        <v>1026</v>
      </c>
      <c r="B193" s="339" t="s">
        <v>33</v>
      </c>
      <c r="C193" s="340">
        <v>1933</v>
      </c>
      <c r="D193" s="1">
        <v>-205</v>
      </c>
      <c r="E193" s="1">
        <v>0</v>
      </c>
      <c r="F193" s="1">
        <v>0</v>
      </c>
      <c r="G193" s="1">
        <v>0</v>
      </c>
      <c r="H193" s="1">
        <v>0</v>
      </c>
    </row>
    <row r="194" spans="1:8" x14ac:dyDescent="0.35">
      <c r="A194" s="339" t="s">
        <v>0</v>
      </c>
      <c r="B194" s="339" t="s">
        <v>0</v>
      </c>
      <c r="C194" s="340">
        <v>1933</v>
      </c>
      <c r="D194" s="2">
        <v>1728</v>
      </c>
      <c r="E194" s="2">
        <v>1728</v>
      </c>
      <c r="F194" s="2">
        <v>1728</v>
      </c>
      <c r="G194" s="2">
        <v>1728</v>
      </c>
      <c r="H194" s="2">
        <v>1728</v>
      </c>
    </row>
    <row r="195" spans="1:8" x14ac:dyDescent="0.35">
      <c r="A195" s="339" t="s">
        <v>3070</v>
      </c>
      <c r="B195" s="339" t="s">
        <v>33</v>
      </c>
      <c r="C195" s="340">
        <v>1746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</row>
    <row r="196" spans="1:8" x14ac:dyDescent="0.35">
      <c r="A196" s="339" t="s">
        <v>0</v>
      </c>
      <c r="B196" s="339" t="s">
        <v>0</v>
      </c>
      <c r="C196" s="340">
        <v>1746</v>
      </c>
      <c r="D196" s="2">
        <v>1746</v>
      </c>
      <c r="E196" s="2">
        <v>1746</v>
      </c>
      <c r="F196" s="2">
        <v>1746</v>
      </c>
      <c r="G196" s="2">
        <v>1746</v>
      </c>
      <c r="H196" s="2">
        <v>1746</v>
      </c>
    </row>
    <row r="197" spans="1:8" x14ac:dyDescent="0.35">
      <c r="A197" s="339" t="s">
        <v>1027</v>
      </c>
      <c r="B197" s="339" t="s">
        <v>33</v>
      </c>
      <c r="C197" s="340">
        <v>651</v>
      </c>
      <c r="D197" s="1">
        <v>33</v>
      </c>
      <c r="E197" s="1">
        <v>17</v>
      </c>
      <c r="F197" s="1">
        <v>6</v>
      </c>
      <c r="G197" s="1">
        <v>54</v>
      </c>
      <c r="H197" s="1">
        <v>-761</v>
      </c>
    </row>
    <row r="198" spans="1:8" x14ac:dyDescent="0.35">
      <c r="A198" s="339" t="s">
        <v>0</v>
      </c>
      <c r="B198" s="339" t="s">
        <v>0</v>
      </c>
      <c r="C198" s="340">
        <v>651</v>
      </c>
      <c r="D198" s="2">
        <v>684</v>
      </c>
      <c r="E198" s="2">
        <v>701</v>
      </c>
      <c r="F198" s="2">
        <v>707</v>
      </c>
      <c r="G198" s="2">
        <v>761</v>
      </c>
      <c r="H198" s="2">
        <v>0</v>
      </c>
    </row>
    <row r="199" spans="1:8" x14ac:dyDescent="0.35">
      <c r="A199" s="339" t="s">
        <v>3040</v>
      </c>
      <c r="B199" s="339" t="s">
        <v>33</v>
      </c>
      <c r="C199" s="340">
        <v>1701</v>
      </c>
      <c r="D199" s="1">
        <v>100</v>
      </c>
      <c r="E199" s="1">
        <v>-73</v>
      </c>
      <c r="F199" s="1">
        <v>0</v>
      </c>
      <c r="G199" s="1">
        <v>0</v>
      </c>
      <c r="H199" s="1">
        <v>0</v>
      </c>
    </row>
    <row r="200" spans="1:8" x14ac:dyDescent="0.35">
      <c r="A200" s="339" t="s">
        <v>0</v>
      </c>
      <c r="B200" s="339" t="s">
        <v>0</v>
      </c>
      <c r="C200" s="340">
        <v>1701</v>
      </c>
      <c r="D200" s="2">
        <v>1801</v>
      </c>
      <c r="E200" s="2">
        <v>1728</v>
      </c>
      <c r="F200" s="2">
        <v>1728</v>
      </c>
      <c r="G200" s="2">
        <v>1728</v>
      </c>
      <c r="H200" s="2">
        <v>1728</v>
      </c>
    </row>
    <row r="201" spans="1:8" x14ac:dyDescent="0.35">
      <c r="A201" s="339" t="s">
        <v>1028</v>
      </c>
      <c r="B201" s="339" t="s">
        <v>33</v>
      </c>
      <c r="C201" s="340">
        <v>1754</v>
      </c>
      <c r="D201" s="1">
        <v>0</v>
      </c>
      <c r="E201" s="1">
        <v>0</v>
      </c>
      <c r="F201" s="1">
        <v>-26</v>
      </c>
      <c r="G201" s="1">
        <v>0</v>
      </c>
      <c r="H201" s="1">
        <v>0</v>
      </c>
    </row>
    <row r="202" spans="1:8" x14ac:dyDescent="0.35">
      <c r="A202" s="339" t="s">
        <v>0</v>
      </c>
      <c r="B202" s="339" t="s">
        <v>0</v>
      </c>
      <c r="C202" s="340">
        <v>1754</v>
      </c>
      <c r="D202" s="2">
        <v>1754</v>
      </c>
      <c r="E202" s="2">
        <v>1754</v>
      </c>
      <c r="F202" s="2">
        <v>1728</v>
      </c>
      <c r="G202" s="2">
        <v>1728</v>
      </c>
      <c r="H202" s="2">
        <v>1728</v>
      </c>
    </row>
    <row r="203" spans="1:8" x14ac:dyDescent="0.35">
      <c r="A203" s="339" t="s">
        <v>3056</v>
      </c>
      <c r="B203" s="339" t="s">
        <v>33</v>
      </c>
      <c r="C203" s="340">
        <v>197</v>
      </c>
      <c r="D203" s="1">
        <v>2</v>
      </c>
      <c r="E203" s="1">
        <v>3</v>
      </c>
      <c r="F203" s="1">
        <v>1</v>
      </c>
      <c r="G203" s="1">
        <v>-203</v>
      </c>
      <c r="H203" s="1">
        <v>0</v>
      </c>
    </row>
    <row r="204" spans="1:8" x14ac:dyDescent="0.35">
      <c r="A204" s="339" t="s">
        <v>0</v>
      </c>
      <c r="B204" s="339" t="s">
        <v>0</v>
      </c>
      <c r="C204" s="340">
        <v>197</v>
      </c>
      <c r="D204" s="2">
        <v>199</v>
      </c>
      <c r="E204" s="2">
        <v>202</v>
      </c>
      <c r="F204" s="2">
        <v>203</v>
      </c>
      <c r="G204" s="2">
        <v>0</v>
      </c>
      <c r="H204" s="2">
        <v>0</v>
      </c>
    </row>
    <row r="205" spans="1:8" x14ac:dyDescent="0.35">
      <c r="A205" s="339" t="s">
        <v>1029</v>
      </c>
      <c r="B205" s="339" t="s">
        <v>31</v>
      </c>
      <c r="C205" s="340">
        <v>807</v>
      </c>
      <c r="D205" s="1">
        <v>17</v>
      </c>
      <c r="E205" s="1">
        <v>5</v>
      </c>
      <c r="F205" s="1">
        <v>3</v>
      </c>
      <c r="G205" s="1">
        <v>98</v>
      </c>
      <c r="H205" s="1">
        <v>84</v>
      </c>
    </row>
    <row r="206" spans="1:8" x14ac:dyDescent="0.35">
      <c r="A206" s="339" t="s">
        <v>0</v>
      </c>
      <c r="B206" s="339" t="s">
        <v>0</v>
      </c>
      <c r="C206" s="340">
        <v>807</v>
      </c>
      <c r="D206" s="2">
        <v>824</v>
      </c>
      <c r="E206" s="2">
        <v>829</v>
      </c>
      <c r="F206" s="2">
        <v>832</v>
      </c>
      <c r="G206" s="2">
        <v>930</v>
      </c>
      <c r="H206" s="2">
        <v>1014</v>
      </c>
    </row>
    <row r="207" spans="1:8" x14ac:dyDescent="0.35">
      <c r="A207" s="339" t="s">
        <v>3064</v>
      </c>
      <c r="B207" s="339" t="s">
        <v>31</v>
      </c>
      <c r="C207" s="340">
        <v>231</v>
      </c>
      <c r="D207" s="1">
        <v>7</v>
      </c>
      <c r="E207" s="1">
        <v>4</v>
      </c>
      <c r="F207" s="1">
        <v>1</v>
      </c>
      <c r="G207" s="1">
        <v>-243</v>
      </c>
      <c r="H207" s="1">
        <v>0</v>
      </c>
    </row>
    <row r="208" spans="1:8" x14ac:dyDescent="0.35">
      <c r="A208" s="339" t="s">
        <v>0</v>
      </c>
      <c r="B208" s="339" t="s">
        <v>0</v>
      </c>
      <c r="C208" s="340">
        <v>231</v>
      </c>
      <c r="D208" s="2">
        <v>238</v>
      </c>
      <c r="E208" s="2">
        <v>242</v>
      </c>
      <c r="F208" s="2">
        <v>243</v>
      </c>
      <c r="G208" s="2">
        <v>0</v>
      </c>
      <c r="H208" s="2">
        <v>0</v>
      </c>
    </row>
    <row r="209" spans="1:14" x14ac:dyDescent="0.35">
      <c r="A209" s="339" t="s">
        <v>47</v>
      </c>
      <c r="B209" s="339" t="s">
        <v>0</v>
      </c>
      <c r="C209" s="341">
        <v>0</v>
      </c>
      <c r="D209" s="1">
        <f>(D191+D193+D195+D197+D199+D201+D203+D205+D207)*(-1)</f>
        <v>0</v>
      </c>
      <c r="E209" s="1">
        <f t="shared" ref="E209:H209" si="3">(E191+E193+E195+E197+E199+E201+E203+E205+E207)*(-1)</f>
        <v>12</v>
      </c>
      <c r="F209" s="1">
        <f t="shared" si="3"/>
        <v>0</v>
      </c>
      <c r="G209" s="1">
        <f t="shared" si="3"/>
        <v>214</v>
      </c>
      <c r="H209" s="1">
        <f t="shared" si="3"/>
        <v>156</v>
      </c>
    </row>
    <row r="210" spans="1:14" x14ac:dyDescent="0.35">
      <c r="A210" s="339" t="s">
        <v>0</v>
      </c>
      <c r="B210" s="339" t="s">
        <v>0</v>
      </c>
      <c r="C210" s="340">
        <v>0</v>
      </c>
      <c r="D210" s="2">
        <v>0</v>
      </c>
      <c r="E210" s="2">
        <v>12</v>
      </c>
      <c r="F210" s="2">
        <v>12</v>
      </c>
      <c r="G210" s="2">
        <v>226</v>
      </c>
      <c r="H210" s="2">
        <v>382</v>
      </c>
    </row>
    <row r="211" spans="1:14" x14ac:dyDescent="0.35">
      <c r="A211" t="s">
        <v>48</v>
      </c>
      <c r="B211" t="s">
        <v>0</v>
      </c>
      <c r="C211" s="2">
        <v>10366</v>
      </c>
      <c r="D211" s="2">
        <v>10366</v>
      </c>
      <c r="E211" s="2">
        <v>10366</v>
      </c>
      <c r="F211" s="2">
        <v>10366</v>
      </c>
      <c r="G211" s="2">
        <v>10366</v>
      </c>
      <c r="H211" s="2">
        <v>10366</v>
      </c>
    </row>
    <row r="215" spans="1:14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</row>
    <row r="216" spans="1:14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  <c r="N216" t="s">
        <v>0</v>
      </c>
    </row>
    <row r="217" spans="1:14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  <c r="L217" t="s">
        <v>0</v>
      </c>
      <c r="M217" t="s">
        <v>0</v>
      </c>
      <c r="N217" t="s">
        <v>0</v>
      </c>
    </row>
    <row r="218" spans="1:14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</row>
    <row r="219" spans="1:14" x14ac:dyDescent="0.35">
      <c r="A219" t="s">
        <v>0</v>
      </c>
      <c r="B219" t="s">
        <v>0</v>
      </c>
      <c r="C219" t="s">
        <v>0</v>
      </c>
      <c r="D219" t="s">
        <v>0</v>
      </c>
      <c r="E219" t="s">
        <v>0</v>
      </c>
      <c r="F219" t="s">
        <v>0</v>
      </c>
      <c r="G219" t="s">
        <v>0</v>
      </c>
      <c r="H219" t="s">
        <v>0</v>
      </c>
      <c r="I219" t="s">
        <v>0</v>
      </c>
      <c r="J219" t="s">
        <v>0</v>
      </c>
      <c r="K219" t="s">
        <v>0</v>
      </c>
      <c r="L219" t="s">
        <v>0</v>
      </c>
      <c r="M219" t="s">
        <v>0</v>
      </c>
      <c r="N219" t="s">
        <v>0</v>
      </c>
    </row>
    <row r="220" spans="1:14" x14ac:dyDescent="0.35">
      <c r="A220" t="s">
        <v>0</v>
      </c>
      <c r="B220" t="s">
        <v>0</v>
      </c>
      <c r="C220" t="s">
        <v>0</v>
      </c>
      <c r="D220" t="s">
        <v>0</v>
      </c>
      <c r="E220" t="s">
        <v>0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  <c r="L220" t="s">
        <v>0</v>
      </c>
      <c r="M220" t="s">
        <v>0</v>
      </c>
      <c r="N220" t="s">
        <v>0</v>
      </c>
    </row>
    <row r="221" spans="1:14" x14ac:dyDescent="0.35">
      <c r="A221" t="s">
        <v>0</v>
      </c>
      <c r="B221" t="s">
        <v>0</v>
      </c>
      <c r="C221" t="s">
        <v>0</v>
      </c>
      <c r="D221" t="s">
        <v>0</v>
      </c>
      <c r="E221" t="s">
        <v>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  <c r="N221" t="s">
        <v>0</v>
      </c>
    </row>
    <row r="222" spans="1:14" x14ac:dyDescent="0.35">
      <c r="A222" s="339" t="s">
        <v>264</v>
      </c>
      <c r="B222" s="339" t="s">
        <v>2</v>
      </c>
      <c r="C222" s="339" t="s">
        <v>3</v>
      </c>
      <c r="D222" t="s">
        <v>4</v>
      </c>
      <c r="E222" t="s">
        <v>5</v>
      </c>
      <c r="F222" t="s">
        <v>6</v>
      </c>
      <c r="G222" t="s">
        <v>7</v>
      </c>
      <c r="H222" t="s">
        <v>8</v>
      </c>
      <c r="I222" t="s">
        <v>9</v>
      </c>
      <c r="J222" t="s">
        <v>10</v>
      </c>
      <c r="K222" t="s">
        <v>11</v>
      </c>
      <c r="L222" t="s">
        <v>12</v>
      </c>
      <c r="M222" t="s">
        <v>13</v>
      </c>
      <c r="N222" t="s">
        <v>14</v>
      </c>
    </row>
    <row r="223" spans="1:14" x14ac:dyDescent="0.35">
      <c r="A223" s="339" t="s">
        <v>0</v>
      </c>
      <c r="B223" s="339" t="s">
        <v>0</v>
      </c>
      <c r="C223" s="339" t="s">
        <v>17</v>
      </c>
      <c r="D223" t="s">
        <v>1030</v>
      </c>
      <c r="E223" t="s">
        <v>1031</v>
      </c>
      <c r="F223" t="s">
        <v>1032</v>
      </c>
      <c r="G223" t="s">
        <v>1033</v>
      </c>
      <c r="H223" t="s">
        <v>1034</v>
      </c>
      <c r="I223" t="s">
        <v>1035</v>
      </c>
      <c r="J223" t="s">
        <v>1036</v>
      </c>
      <c r="K223" t="s">
        <v>1037</v>
      </c>
      <c r="L223" t="s">
        <v>1038</v>
      </c>
      <c r="M223" t="s">
        <v>1039</v>
      </c>
      <c r="N223" t="s">
        <v>1040</v>
      </c>
    </row>
    <row r="224" spans="1:14" x14ac:dyDescent="0.35">
      <c r="A224" s="339" t="s">
        <v>1041</v>
      </c>
      <c r="B224" s="339" t="s">
        <v>33</v>
      </c>
      <c r="C224" s="340">
        <v>149</v>
      </c>
      <c r="D224" s="1">
        <v>1</v>
      </c>
      <c r="E224" s="1">
        <v>3</v>
      </c>
      <c r="F224" s="1">
        <v>4</v>
      </c>
      <c r="G224" s="1">
        <v>40</v>
      </c>
      <c r="H224" s="1">
        <v>-197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</row>
    <row r="225" spans="1:14" x14ac:dyDescent="0.35">
      <c r="A225" s="339" t="s">
        <v>0</v>
      </c>
      <c r="B225" s="339" t="s">
        <v>0</v>
      </c>
      <c r="C225" s="340">
        <v>149</v>
      </c>
      <c r="D225" s="2">
        <v>150</v>
      </c>
      <c r="E225" s="2">
        <v>153</v>
      </c>
      <c r="F225" s="2">
        <v>157</v>
      </c>
      <c r="G225" s="2">
        <v>197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35">
      <c r="A226" s="339" t="s">
        <v>3071</v>
      </c>
      <c r="B226" s="339" t="s">
        <v>33</v>
      </c>
      <c r="C226" s="340">
        <v>1438</v>
      </c>
      <c r="D226" s="1">
        <v>18</v>
      </c>
      <c r="E226" s="1">
        <v>40</v>
      </c>
      <c r="F226" s="1">
        <v>16</v>
      </c>
      <c r="G226" s="1">
        <v>32</v>
      </c>
      <c r="H226" s="1">
        <v>88</v>
      </c>
      <c r="I226" s="1">
        <v>16</v>
      </c>
      <c r="J226" s="1">
        <v>8</v>
      </c>
      <c r="K226" s="1">
        <v>24</v>
      </c>
      <c r="L226" s="1">
        <v>21</v>
      </c>
      <c r="M226" s="1">
        <v>101</v>
      </c>
      <c r="N226" s="1">
        <v>207</v>
      </c>
    </row>
    <row r="227" spans="1:14" x14ac:dyDescent="0.35">
      <c r="A227" s="339" t="s">
        <v>0</v>
      </c>
      <c r="B227" s="339" t="s">
        <v>0</v>
      </c>
      <c r="C227" s="340">
        <v>1438</v>
      </c>
      <c r="D227" s="2">
        <v>1456</v>
      </c>
      <c r="E227" s="2">
        <v>1496</v>
      </c>
      <c r="F227" s="2">
        <v>1512</v>
      </c>
      <c r="G227" s="2">
        <v>1544</v>
      </c>
      <c r="H227" s="2">
        <v>1632</v>
      </c>
      <c r="I227" s="2">
        <v>1648</v>
      </c>
      <c r="J227" s="2">
        <v>1656</v>
      </c>
      <c r="K227" s="2">
        <v>1680</v>
      </c>
      <c r="L227" s="2">
        <v>1701</v>
      </c>
      <c r="M227" s="2">
        <v>1802</v>
      </c>
      <c r="N227" s="2">
        <v>2009</v>
      </c>
    </row>
    <row r="228" spans="1:14" x14ac:dyDescent="0.35">
      <c r="A228" s="339" t="s">
        <v>1042</v>
      </c>
      <c r="B228" s="339" t="s">
        <v>33</v>
      </c>
      <c r="C228" s="340">
        <v>458</v>
      </c>
      <c r="D228" s="1">
        <v>16</v>
      </c>
      <c r="E228" s="1">
        <v>9</v>
      </c>
      <c r="F228" s="1">
        <v>6</v>
      </c>
      <c r="G228" s="1">
        <v>4</v>
      </c>
      <c r="H228" s="1">
        <v>4</v>
      </c>
      <c r="I228" s="1">
        <v>15</v>
      </c>
      <c r="J228" s="1">
        <v>132</v>
      </c>
      <c r="K228" s="1">
        <v>57</v>
      </c>
      <c r="L228" s="1">
        <v>13</v>
      </c>
      <c r="M228" s="1">
        <v>-714</v>
      </c>
      <c r="N228" s="1">
        <v>0</v>
      </c>
    </row>
    <row r="229" spans="1:14" x14ac:dyDescent="0.35">
      <c r="A229" s="339" t="s">
        <v>0</v>
      </c>
      <c r="B229" s="339" t="s">
        <v>0</v>
      </c>
      <c r="C229" s="340">
        <v>458</v>
      </c>
      <c r="D229" s="2">
        <v>474</v>
      </c>
      <c r="E229" s="2">
        <v>483</v>
      </c>
      <c r="F229" s="2">
        <v>489</v>
      </c>
      <c r="G229" s="2">
        <v>493</v>
      </c>
      <c r="H229" s="2">
        <v>497</v>
      </c>
      <c r="I229" s="2">
        <v>512</v>
      </c>
      <c r="J229" s="2">
        <v>644</v>
      </c>
      <c r="K229" s="2">
        <v>701</v>
      </c>
      <c r="L229" s="2">
        <v>714</v>
      </c>
      <c r="M229" s="2">
        <v>0</v>
      </c>
      <c r="N229" s="2">
        <v>0</v>
      </c>
    </row>
    <row r="230" spans="1:14" x14ac:dyDescent="0.35">
      <c r="A230" s="339" t="s">
        <v>1043</v>
      </c>
      <c r="B230" s="339" t="s">
        <v>33</v>
      </c>
      <c r="C230" s="340">
        <v>118</v>
      </c>
      <c r="D230" s="1">
        <v>2</v>
      </c>
      <c r="E230" s="1">
        <v>4</v>
      </c>
      <c r="F230" s="1">
        <v>0</v>
      </c>
      <c r="G230" s="1">
        <v>-124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1:14" x14ac:dyDescent="0.35">
      <c r="A231" s="339" t="s">
        <v>0</v>
      </c>
      <c r="B231" s="339" t="s">
        <v>0</v>
      </c>
      <c r="C231" s="340">
        <v>118</v>
      </c>
      <c r="D231" s="2">
        <v>120</v>
      </c>
      <c r="E231" s="2">
        <v>124</v>
      </c>
      <c r="F231" s="2">
        <v>124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</row>
    <row r="232" spans="1:14" x14ac:dyDescent="0.35">
      <c r="A232" s="339" t="s">
        <v>1044</v>
      </c>
      <c r="B232" s="339" t="s">
        <v>31</v>
      </c>
      <c r="C232" s="340">
        <v>1326</v>
      </c>
      <c r="D232" s="1">
        <v>472</v>
      </c>
      <c r="E232" s="1">
        <v>36</v>
      </c>
      <c r="F232" s="1">
        <v>3</v>
      </c>
      <c r="G232" s="1">
        <v>2</v>
      </c>
      <c r="H232" s="1">
        <v>4</v>
      </c>
      <c r="I232" s="1">
        <v>9</v>
      </c>
      <c r="J232" s="1">
        <v>7</v>
      </c>
      <c r="K232" s="1">
        <v>41</v>
      </c>
      <c r="L232" s="1">
        <v>33</v>
      </c>
      <c r="M232" s="1">
        <v>0</v>
      </c>
      <c r="N232" s="1">
        <v>0</v>
      </c>
    </row>
    <row r="233" spans="1:14" x14ac:dyDescent="0.35">
      <c r="A233" s="339" t="s">
        <v>0</v>
      </c>
      <c r="B233" s="339" t="s">
        <v>0</v>
      </c>
      <c r="C233" s="340">
        <v>1326</v>
      </c>
      <c r="D233" s="2">
        <v>1798</v>
      </c>
      <c r="E233" s="2">
        <v>1834</v>
      </c>
      <c r="F233" s="2">
        <v>1837</v>
      </c>
      <c r="G233" s="2">
        <v>1839</v>
      </c>
      <c r="H233" s="2">
        <v>1843</v>
      </c>
      <c r="I233" s="2">
        <v>1852</v>
      </c>
      <c r="J233" s="2">
        <v>1859</v>
      </c>
      <c r="K233" s="2">
        <v>1900</v>
      </c>
      <c r="L233" s="2">
        <v>1933</v>
      </c>
      <c r="M233" s="2">
        <v>1933</v>
      </c>
      <c r="N233" s="2">
        <v>1933</v>
      </c>
    </row>
    <row r="234" spans="1:14" x14ac:dyDescent="0.35">
      <c r="A234" s="339" t="s">
        <v>3065</v>
      </c>
      <c r="B234" s="339" t="s">
        <v>31</v>
      </c>
      <c r="C234" s="340">
        <v>257</v>
      </c>
      <c r="D234" s="1">
        <v>23</v>
      </c>
      <c r="E234" s="1">
        <v>10</v>
      </c>
      <c r="F234" s="1">
        <v>1</v>
      </c>
      <c r="G234" s="1">
        <v>2</v>
      </c>
      <c r="H234" s="1">
        <v>1</v>
      </c>
      <c r="I234" s="1">
        <v>89</v>
      </c>
      <c r="J234" s="1">
        <v>19</v>
      </c>
      <c r="K234" s="1">
        <v>-402</v>
      </c>
      <c r="L234" s="1">
        <v>0</v>
      </c>
      <c r="M234" s="1">
        <v>0</v>
      </c>
      <c r="N234" s="1">
        <v>0</v>
      </c>
    </row>
    <row r="235" spans="1:14" x14ac:dyDescent="0.35">
      <c r="A235" s="339" t="s">
        <v>0</v>
      </c>
      <c r="B235" s="339" t="s">
        <v>0</v>
      </c>
      <c r="C235" s="340">
        <v>257</v>
      </c>
      <c r="D235" s="2">
        <v>280</v>
      </c>
      <c r="E235" s="2">
        <v>290</v>
      </c>
      <c r="F235" s="2">
        <v>291</v>
      </c>
      <c r="G235" s="2">
        <v>293</v>
      </c>
      <c r="H235" s="2">
        <v>294</v>
      </c>
      <c r="I235" s="2">
        <v>383</v>
      </c>
      <c r="J235" s="2">
        <v>402</v>
      </c>
      <c r="K235" s="2">
        <v>0</v>
      </c>
      <c r="L235" s="2">
        <v>0</v>
      </c>
      <c r="M235" s="2">
        <v>0</v>
      </c>
      <c r="N235" s="2">
        <v>0</v>
      </c>
    </row>
    <row r="236" spans="1:14" x14ac:dyDescent="0.35">
      <c r="A236" s="339" t="s">
        <v>1045</v>
      </c>
      <c r="B236" s="339" t="s">
        <v>33</v>
      </c>
      <c r="C236" s="340">
        <v>1379</v>
      </c>
      <c r="D236" s="1">
        <v>52</v>
      </c>
      <c r="E236" s="1">
        <v>91</v>
      </c>
      <c r="F236" s="1">
        <v>8</v>
      </c>
      <c r="G236" s="1">
        <v>1</v>
      </c>
      <c r="H236" s="1">
        <v>2</v>
      </c>
      <c r="I236" s="1">
        <v>9</v>
      </c>
      <c r="J236" s="1">
        <v>8</v>
      </c>
      <c r="K236" s="1">
        <v>14</v>
      </c>
      <c r="L236" s="1">
        <v>96</v>
      </c>
      <c r="M236" s="1">
        <v>55</v>
      </c>
      <c r="N236" s="1">
        <v>89</v>
      </c>
    </row>
    <row r="237" spans="1:14" x14ac:dyDescent="0.35">
      <c r="A237" s="339" t="s">
        <v>0</v>
      </c>
      <c r="B237" s="339" t="s">
        <v>0</v>
      </c>
      <c r="C237" s="340">
        <v>1379</v>
      </c>
      <c r="D237" s="2">
        <v>1431</v>
      </c>
      <c r="E237" s="2">
        <v>1522</v>
      </c>
      <c r="F237" s="2">
        <v>1530</v>
      </c>
      <c r="G237" s="2">
        <v>1531</v>
      </c>
      <c r="H237" s="2">
        <v>1533</v>
      </c>
      <c r="I237" s="2">
        <v>1542</v>
      </c>
      <c r="J237" s="2">
        <v>1550</v>
      </c>
      <c r="K237" s="2">
        <v>1564</v>
      </c>
      <c r="L237" s="2">
        <v>1660</v>
      </c>
      <c r="M237" s="2">
        <v>1715</v>
      </c>
      <c r="N237" s="2">
        <v>1804</v>
      </c>
    </row>
    <row r="238" spans="1:14" x14ac:dyDescent="0.35">
      <c r="A238" s="339" t="s">
        <v>3054</v>
      </c>
      <c r="B238" s="339" t="s">
        <v>33</v>
      </c>
      <c r="C238" s="340">
        <v>95</v>
      </c>
      <c r="D238" s="1">
        <v>3</v>
      </c>
      <c r="E238" s="1">
        <v>1</v>
      </c>
      <c r="F238" s="1">
        <v>-99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</row>
    <row r="239" spans="1:14" x14ac:dyDescent="0.35">
      <c r="A239" s="339" t="s">
        <v>0</v>
      </c>
      <c r="B239" s="339" t="s">
        <v>0</v>
      </c>
      <c r="C239" s="340">
        <v>95</v>
      </c>
      <c r="D239" s="2">
        <v>98</v>
      </c>
      <c r="E239" s="2">
        <v>99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35">
      <c r="A240" s="339" t="s">
        <v>3055</v>
      </c>
      <c r="B240" s="339" t="s">
        <v>31</v>
      </c>
      <c r="C240" s="340">
        <v>1042</v>
      </c>
      <c r="D240" s="1">
        <v>47</v>
      </c>
      <c r="E240" s="1">
        <v>74</v>
      </c>
      <c r="F240" s="1">
        <v>26</v>
      </c>
      <c r="G240" s="1">
        <v>10</v>
      </c>
      <c r="H240" s="1">
        <v>22</v>
      </c>
      <c r="I240" s="1">
        <v>20</v>
      </c>
      <c r="J240" s="1">
        <v>35</v>
      </c>
      <c r="K240" s="1">
        <v>93</v>
      </c>
      <c r="L240" s="1">
        <v>87</v>
      </c>
      <c r="M240" s="1">
        <v>172</v>
      </c>
      <c r="N240" s="1">
        <v>162</v>
      </c>
    </row>
    <row r="241" spans="1:14" x14ac:dyDescent="0.35">
      <c r="A241" s="339" t="s">
        <v>0</v>
      </c>
      <c r="B241" s="339" t="s">
        <v>0</v>
      </c>
      <c r="C241" s="340">
        <v>1042</v>
      </c>
      <c r="D241" s="2">
        <v>1089</v>
      </c>
      <c r="E241" s="2">
        <v>1163</v>
      </c>
      <c r="F241" s="2">
        <v>1189</v>
      </c>
      <c r="G241" s="2">
        <v>1199</v>
      </c>
      <c r="H241" s="2">
        <v>1221</v>
      </c>
      <c r="I241" s="2">
        <v>1241</v>
      </c>
      <c r="J241" s="2">
        <v>1276</v>
      </c>
      <c r="K241" s="2">
        <v>1369</v>
      </c>
      <c r="L241" s="2">
        <v>1456</v>
      </c>
      <c r="M241" s="2">
        <v>1628</v>
      </c>
      <c r="N241" s="2">
        <v>1790</v>
      </c>
    </row>
    <row r="242" spans="1:14" x14ac:dyDescent="0.35">
      <c r="A242" s="339" t="s">
        <v>3059</v>
      </c>
      <c r="B242" s="339" t="s">
        <v>31</v>
      </c>
      <c r="C242" s="340">
        <v>206</v>
      </c>
      <c r="D242" s="1">
        <v>13</v>
      </c>
      <c r="E242" s="1">
        <v>5</v>
      </c>
      <c r="F242" s="1">
        <v>6</v>
      </c>
      <c r="G242" s="1">
        <v>0</v>
      </c>
      <c r="H242" s="1">
        <v>0</v>
      </c>
      <c r="I242" s="1">
        <v>-230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</row>
    <row r="243" spans="1:14" x14ac:dyDescent="0.35">
      <c r="A243" s="339" t="s">
        <v>0</v>
      </c>
      <c r="B243" s="339" t="s">
        <v>0</v>
      </c>
      <c r="C243" s="340">
        <v>206</v>
      </c>
      <c r="D243" s="2">
        <v>219</v>
      </c>
      <c r="E243" s="2">
        <v>224</v>
      </c>
      <c r="F243" s="2">
        <v>230</v>
      </c>
      <c r="G243" s="2">
        <v>230</v>
      </c>
      <c r="H243" s="2">
        <v>230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</row>
    <row r="244" spans="1:14" x14ac:dyDescent="0.35">
      <c r="A244" s="339" t="s">
        <v>1046</v>
      </c>
      <c r="B244" s="339" t="s">
        <v>33</v>
      </c>
      <c r="C244" s="340">
        <v>427</v>
      </c>
      <c r="D244" s="1">
        <v>8</v>
      </c>
      <c r="E244" s="1">
        <v>96</v>
      </c>
      <c r="F244" s="1">
        <v>2</v>
      </c>
      <c r="G244" s="1">
        <v>3</v>
      </c>
      <c r="H244" s="1">
        <v>0</v>
      </c>
      <c r="I244" s="1">
        <v>2</v>
      </c>
      <c r="J244" s="1">
        <v>2</v>
      </c>
      <c r="K244" s="1">
        <v>9</v>
      </c>
      <c r="L244" s="1">
        <v>-549</v>
      </c>
      <c r="M244" s="1">
        <v>0</v>
      </c>
      <c r="N244" s="1">
        <v>0</v>
      </c>
    </row>
    <row r="245" spans="1:14" x14ac:dyDescent="0.35">
      <c r="A245" s="339" t="s">
        <v>0</v>
      </c>
      <c r="B245" s="339" t="s">
        <v>0</v>
      </c>
      <c r="C245" s="340">
        <v>427</v>
      </c>
      <c r="D245" s="2">
        <v>435</v>
      </c>
      <c r="E245" s="2">
        <v>531</v>
      </c>
      <c r="F245" s="2">
        <v>533</v>
      </c>
      <c r="G245" s="2">
        <v>536</v>
      </c>
      <c r="H245" s="2">
        <v>536</v>
      </c>
      <c r="I245" s="2">
        <v>538</v>
      </c>
      <c r="J245" s="2">
        <v>540</v>
      </c>
      <c r="K245" s="2">
        <v>549</v>
      </c>
      <c r="L245" s="2">
        <v>0</v>
      </c>
      <c r="M245" s="2">
        <v>0</v>
      </c>
      <c r="N245" s="2">
        <v>0</v>
      </c>
    </row>
    <row r="246" spans="1:14" x14ac:dyDescent="0.35">
      <c r="A246" s="339" t="s">
        <v>1047</v>
      </c>
      <c r="B246" s="339" t="s">
        <v>33</v>
      </c>
      <c r="C246" s="340">
        <v>2784</v>
      </c>
      <c r="D246" s="1">
        <v>-864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</row>
    <row r="247" spans="1:14" x14ac:dyDescent="0.35">
      <c r="A247" s="339" t="s">
        <v>0</v>
      </c>
      <c r="B247" s="339" t="s">
        <v>0</v>
      </c>
      <c r="C247" s="340">
        <v>2784</v>
      </c>
      <c r="D247" s="2">
        <v>1920</v>
      </c>
      <c r="E247" s="2">
        <v>1920</v>
      </c>
      <c r="F247" s="2">
        <v>1920</v>
      </c>
      <c r="G247" s="2">
        <v>1920</v>
      </c>
      <c r="H247" s="2">
        <v>1920</v>
      </c>
      <c r="I247" s="2">
        <v>1920</v>
      </c>
      <c r="J247" s="2">
        <v>1920</v>
      </c>
      <c r="K247" s="2">
        <v>1920</v>
      </c>
      <c r="L247" s="2">
        <v>1920</v>
      </c>
      <c r="M247" s="2">
        <v>1920</v>
      </c>
      <c r="N247" s="2">
        <v>1920</v>
      </c>
    </row>
    <row r="248" spans="1:14" x14ac:dyDescent="0.35">
      <c r="A248" s="339" t="s">
        <v>1048</v>
      </c>
      <c r="B248" s="339" t="s">
        <v>31</v>
      </c>
      <c r="C248" s="340">
        <v>208</v>
      </c>
      <c r="D248" s="1">
        <v>22</v>
      </c>
      <c r="E248" s="1">
        <v>14</v>
      </c>
      <c r="F248" s="1">
        <v>2</v>
      </c>
      <c r="G248" s="1">
        <v>0</v>
      </c>
      <c r="H248" s="1">
        <v>2</v>
      </c>
      <c r="I248" s="1">
        <v>10</v>
      </c>
      <c r="J248" s="1">
        <v>-258</v>
      </c>
      <c r="K248" s="1">
        <v>0</v>
      </c>
      <c r="L248" s="1">
        <v>0</v>
      </c>
      <c r="M248" s="1">
        <v>0</v>
      </c>
      <c r="N248" s="1">
        <v>0</v>
      </c>
    </row>
    <row r="249" spans="1:14" x14ac:dyDescent="0.35">
      <c r="A249" s="339" t="s">
        <v>0</v>
      </c>
      <c r="B249" s="339" t="s">
        <v>0</v>
      </c>
      <c r="C249" s="340">
        <v>208</v>
      </c>
      <c r="D249" s="2">
        <v>230</v>
      </c>
      <c r="E249" s="2">
        <v>244</v>
      </c>
      <c r="F249" s="2">
        <v>246</v>
      </c>
      <c r="G249" s="2">
        <v>246</v>
      </c>
      <c r="H249" s="2">
        <v>248</v>
      </c>
      <c r="I249" s="2">
        <v>258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</row>
    <row r="250" spans="1:14" x14ac:dyDescent="0.35">
      <c r="A250" s="339" t="s">
        <v>1049</v>
      </c>
      <c r="B250" s="339" t="s">
        <v>33</v>
      </c>
      <c r="C250" s="340">
        <v>2553</v>
      </c>
      <c r="D250" s="1">
        <v>0</v>
      </c>
      <c r="E250" s="1">
        <v>-633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</row>
    <row r="251" spans="1:14" x14ac:dyDescent="0.35">
      <c r="A251" s="339" t="s">
        <v>0</v>
      </c>
      <c r="B251" s="339" t="s">
        <v>0</v>
      </c>
      <c r="C251" s="340">
        <v>2553</v>
      </c>
      <c r="D251" s="2">
        <v>2553</v>
      </c>
      <c r="E251" s="2">
        <v>1920</v>
      </c>
      <c r="F251" s="2">
        <v>1920</v>
      </c>
      <c r="G251" s="2">
        <v>1920</v>
      </c>
      <c r="H251" s="2">
        <v>1920</v>
      </c>
      <c r="I251" s="2">
        <v>1920</v>
      </c>
      <c r="J251" s="2">
        <v>1920</v>
      </c>
      <c r="K251" s="2">
        <v>1920</v>
      </c>
      <c r="L251" s="2">
        <v>1920</v>
      </c>
      <c r="M251" s="2">
        <v>1920</v>
      </c>
      <c r="N251" s="2">
        <v>1920</v>
      </c>
    </row>
    <row r="252" spans="1:14" x14ac:dyDescent="0.35">
      <c r="A252" s="339" t="s">
        <v>1050</v>
      </c>
      <c r="B252" s="339" t="s">
        <v>33</v>
      </c>
      <c r="C252" s="340">
        <v>1153</v>
      </c>
      <c r="D252" s="1">
        <v>18</v>
      </c>
      <c r="E252" s="1">
        <v>35</v>
      </c>
      <c r="F252" s="1">
        <v>3</v>
      </c>
      <c r="G252" s="1">
        <v>0</v>
      </c>
      <c r="H252" s="1">
        <v>1</v>
      </c>
      <c r="I252" s="1">
        <v>10</v>
      </c>
      <c r="J252" s="1">
        <v>8</v>
      </c>
      <c r="K252" s="1">
        <v>18</v>
      </c>
      <c r="L252" s="1">
        <v>46</v>
      </c>
      <c r="M252" s="1">
        <v>35</v>
      </c>
      <c r="N252" s="1">
        <v>48</v>
      </c>
    </row>
    <row r="253" spans="1:14" x14ac:dyDescent="0.35">
      <c r="A253" s="339" t="s">
        <v>0</v>
      </c>
      <c r="B253" s="339" t="s">
        <v>0</v>
      </c>
      <c r="C253" s="340">
        <v>1153</v>
      </c>
      <c r="D253" s="2">
        <v>1171</v>
      </c>
      <c r="E253" s="2">
        <v>1206</v>
      </c>
      <c r="F253" s="2">
        <v>1209</v>
      </c>
      <c r="G253" s="2">
        <v>1209</v>
      </c>
      <c r="H253" s="2">
        <v>1210</v>
      </c>
      <c r="I253" s="2">
        <v>1220</v>
      </c>
      <c r="J253" s="2">
        <v>1228</v>
      </c>
      <c r="K253" s="2">
        <v>1246</v>
      </c>
      <c r="L253" s="2">
        <v>1292</v>
      </c>
      <c r="M253" s="2">
        <v>1327</v>
      </c>
      <c r="N253" s="2">
        <v>1375</v>
      </c>
    </row>
    <row r="254" spans="1:14" x14ac:dyDescent="0.35">
      <c r="A254" s="339" t="s">
        <v>3057</v>
      </c>
      <c r="B254" s="339" t="s">
        <v>33</v>
      </c>
      <c r="C254" s="340">
        <v>553</v>
      </c>
      <c r="D254" s="1">
        <v>31</v>
      </c>
      <c r="E254" s="1">
        <v>55</v>
      </c>
      <c r="F254" s="1">
        <v>10</v>
      </c>
      <c r="G254" s="1">
        <v>18</v>
      </c>
      <c r="H254" s="1">
        <v>32</v>
      </c>
      <c r="I254" s="1">
        <v>5</v>
      </c>
      <c r="J254" s="1">
        <v>8</v>
      </c>
      <c r="K254" s="1">
        <v>10</v>
      </c>
      <c r="L254" s="1">
        <v>109</v>
      </c>
      <c r="M254" s="1">
        <v>62</v>
      </c>
      <c r="N254" s="1">
        <v>-893</v>
      </c>
    </row>
    <row r="255" spans="1:14" x14ac:dyDescent="0.35">
      <c r="A255" s="339" t="s">
        <v>0</v>
      </c>
      <c r="B255" s="339" t="s">
        <v>0</v>
      </c>
      <c r="C255" s="340">
        <v>553</v>
      </c>
      <c r="D255" s="2">
        <v>584</v>
      </c>
      <c r="E255" s="2">
        <v>639</v>
      </c>
      <c r="F255" s="2">
        <v>649</v>
      </c>
      <c r="G255" s="2">
        <v>667</v>
      </c>
      <c r="H255" s="2">
        <v>699</v>
      </c>
      <c r="I255" s="2">
        <v>704</v>
      </c>
      <c r="J255" s="2">
        <v>712</v>
      </c>
      <c r="K255" s="2">
        <v>722</v>
      </c>
      <c r="L255" s="2">
        <v>831</v>
      </c>
      <c r="M255" s="2">
        <v>893</v>
      </c>
      <c r="N255" s="2">
        <v>0</v>
      </c>
    </row>
    <row r="256" spans="1:14" x14ac:dyDescent="0.35">
      <c r="A256" s="339" t="s">
        <v>1051</v>
      </c>
      <c r="B256" s="339" t="s">
        <v>33</v>
      </c>
      <c r="C256" s="340">
        <v>1210</v>
      </c>
      <c r="D256" s="1">
        <v>138</v>
      </c>
      <c r="E256" s="1">
        <v>160</v>
      </c>
      <c r="F256" s="1">
        <v>5</v>
      </c>
      <c r="G256" s="1">
        <v>2</v>
      </c>
      <c r="H256" s="1">
        <v>3</v>
      </c>
      <c r="I256" s="1">
        <v>9</v>
      </c>
      <c r="J256" s="1">
        <v>14</v>
      </c>
      <c r="K256" s="1">
        <v>40</v>
      </c>
      <c r="L256" s="1">
        <v>75</v>
      </c>
      <c r="M256" s="1">
        <v>39</v>
      </c>
      <c r="N256" s="1">
        <v>141</v>
      </c>
    </row>
    <row r="257" spans="1:14" x14ac:dyDescent="0.35">
      <c r="A257" s="339" t="s">
        <v>0</v>
      </c>
      <c r="B257" s="339" t="s">
        <v>0</v>
      </c>
      <c r="C257" s="340">
        <v>1210</v>
      </c>
      <c r="D257" s="2">
        <v>1348</v>
      </c>
      <c r="E257" s="2">
        <v>1508</v>
      </c>
      <c r="F257" s="2">
        <v>1513</v>
      </c>
      <c r="G257" s="2">
        <v>1515</v>
      </c>
      <c r="H257" s="2">
        <v>1518</v>
      </c>
      <c r="I257" s="2">
        <v>1527</v>
      </c>
      <c r="J257" s="2">
        <v>1541</v>
      </c>
      <c r="K257" s="2">
        <v>1581</v>
      </c>
      <c r="L257" s="2">
        <v>1656</v>
      </c>
      <c r="M257" s="2">
        <v>1695</v>
      </c>
      <c r="N257" s="2">
        <v>1836</v>
      </c>
    </row>
    <row r="258" spans="1:14" x14ac:dyDescent="0.35">
      <c r="A258" s="339" t="s">
        <v>47</v>
      </c>
      <c r="B258" s="339" t="s">
        <v>0</v>
      </c>
      <c r="C258" s="341">
        <v>0</v>
      </c>
      <c r="D258" s="1">
        <f>(D224+D226+D228+D230+D232+D234+D236+D238+D240+D242+D244+D246+D248+D250+D252+D254+D256)*(-1)</f>
        <v>0</v>
      </c>
      <c r="E258" s="1">
        <f t="shared" ref="E258:N258" si="4">(E224+E226+E228+E230+E232+E234+E236+E238+E240+E242+E244+E246+E248+E250+E252+E254+E256)*(-1)</f>
        <v>0</v>
      </c>
      <c r="F258" s="1">
        <f t="shared" si="4"/>
        <v>7</v>
      </c>
      <c r="G258" s="1">
        <f t="shared" si="4"/>
        <v>10</v>
      </c>
      <c r="H258" s="1">
        <f t="shared" si="4"/>
        <v>38</v>
      </c>
      <c r="I258" s="1">
        <f t="shared" si="4"/>
        <v>36</v>
      </c>
      <c r="J258" s="1">
        <f t="shared" si="4"/>
        <v>17</v>
      </c>
      <c r="K258" s="1">
        <f t="shared" si="4"/>
        <v>96</v>
      </c>
      <c r="L258" s="1">
        <f t="shared" si="4"/>
        <v>69</v>
      </c>
      <c r="M258" s="1">
        <f t="shared" si="4"/>
        <v>250</v>
      </c>
      <c r="N258" s="1">
        <f t="shared" si="4"/>
        <v>246</v>
      </c>
    </row>
    <row r="259" spans="1:14" x14ac:dyDescent="0.35">
      <c r="A259" s="339" t="s">
        <v>0</v>
      </c>
      <c r="B259" s="339" t="s">
        <v>0</v>
      </c>
      <c r="C259" s="340">
        <v>0</v>
      </c>
      <c r="D259" s="2">
        <v>0</v>
      </c>
      <c r="E259" s="2">
        <v>0</v>
      </c>
      <c r="F259" s="2">
        <v>7</v>
      </c>
      <c r="G259" s="2">
        <v>17</v>
      </c>
      <c r="H259" s="2">
        <v>55</v>
      </c>
      <c r="I259" s="2">
        <v>91</v>
      </c>
      <c r="J259" s="2">
        <v>108</v>
      </c>
      <c r="K259" s="2">
        <v>204</v>
      </c>
      <c r="L259" s="2">
        <v>273</v>
      </c>
      <c r="M259" s="2">
        <v>523</v>
      </c>
      <c r="N259" s="2">
        <v>769</v>
      </c>
    </row>
    <row r="260" spans="1:14" x14ac:dyDescent="0.35">
      <c r="A260" t="s">
        <v>48</v>
      </c>
      <c r="B260" t="s">
        <v>0</v>
      </c>
      <c r="C260" s="2">
        <v>15356</v>
      </c>
      <c r="D260" s="2">
        <v>15356</v>
      </c>
      <c r="E260" s="2">
        <v>15356</v>
      </c>
      <c r="F260" s="2">
        <v>15356</v>
      </c>
      <c r="G260" s="2">
        <v>15356</v>
      </c>
      <c r="H260" s="2">
        <v>15356</v>
      </c>
      <c r="I260" s="2">
        <v>15356</v>
      </c>
      <c r="J260" s="2">
        <v>15356</v>
      </c>
      <c r="K260" s="2">
        <v>15356</v>
      </c>
      <c r="L260" s="2">
        <v>15356</v>
      </c>
      <c r="M260" s="2">
        <v>15356</v>
      </c>
      <c r="N260" s="2">
        <v>15356</v>
      </c>
    </row>
    <row r="264" spans="1:14" x14ac:dyDescent="0.35">
      <c r="A264" s="2"/>
      <c r="B264" s="2"/>
      <c r="C264" s="2"/>
      <c r="D264" s="2"/>
      <c r="E264" s="2"/>
      <c r="F264" s="2"/>
      <c r="G264" s="2"/>
      <c r="H264" s="239" t="s">
        <v>2648</v>
      </c>
      <c r="I264" s="2"/>
      <c r="J264" s="2"/>
      <c r="K264" s="2"/>
      <c r="L264" s="239" t="s">
        <v>2649</v>
      </c>
    </row>
    <row r="265" spans="1:14" x14ac:dyDescent="0.35">
      <c r="D265" s="240" t="s">
        <v>2529</v>
      </c>
      <c r="E265" s="240" t="s">
        <v>2650</v>
      </c>
      <c r="F265" s="240" t="s">
        <v>2651</v>
      </c>
      <c r="G265" s="240" t="s">
        <v>2650</v>
      </c>
      <c r="H265" s="240" t="s">
        <v>2652</v>
      </c>
      <c r="I265" s="240" t="s">
        <v>2653</v>
      </c>
      <c r="J265" s="240" t="s">
        <v>2649</v>
      </c>
      <c r="K265" s="240" t="s">
        <v>2654</v>
      </c>
      <c r="L265" s="240" t="s">
        <v>2652</v>
      </c>
    </row>
    <row r="266" spans="1:14" x14ac:dyDescent="0.35">
      <c r="D266" s="240" t="s">
        <v>2655</v>
      </c>
      <c r="E266" s="240" t="s">
        <v>2655</v>
      </c>
      <c r="F266" s="240" t="s">
        <v>2652</v>
      </c>
      <c r="G266" s="240" t="s">
        <v>2656</v>
      </c>
      <c r="H266" s="240" t="s">
        <v>2656</v>
      </c>
      <c r="I266" s="240" t="s">
        <v>2655</v>
      </c>
      <c r="J266" s="240" t="s">
        <v>2652</v>
      </c>
      <c r="K266" s="240" t="s">
        <v>2656</v>
      </c>
      <c r="L266" s="240" t="s">
        <v>2656</v>
      </c>
    </row>
    <row r="267" spans="1:14" x14ac:dyDescent="0.35">
      <c r="A267" s="238" t="e">
        <f>SUMIFS($C$10:$C$505,#REF!, B267)</f>
        <v>#REF!</v>
      </c>
      <c r="B267" t="s">
        <v>2657</v>
      </c>
      <c r="C267" t="s">
        <v>2535</v>
      </c>
      <c r="D267" s="241" t="e">
        <f>E267+I267</f>
        <v>#REF!</v>
      </c>
      <c r="E267" s="238" t="e">
        <f>COUNTIFS(#REF!, B267,$B$10:$B$505,"F")</f>
        <v>#REF!</v>
      </c>
      <c r="F267" s="242">
        <f t="shared" ref="F267:F293" si="5">IFERROR(E267/D267,0)</f>
        <v>0</v>
      </c>
      <c r="G267" t="e">
        <f>COUNTIFS(#REF!, B267,$B$10:$B$505,"F",#REF!,"Elected")</f>
        <v>#REF!</v>
      </c>
      <c r="H267" s="243">
        <f>IFERROR(G267/D267,0)</f>
        <v>0</v>
      </c>
      <c r="I267" s="244" t="e">
        <f>COUNTIFS(#REF!, B267,$B$10:$B$505,"M")</f>
        <v>#REF!</v>
      </c>
      <c r="J267" s="242">
        <f>IFERROR(I267/D267,0)</f>
        <v>0</v>
      </c>
      <c r="K267" t="e">
        <f>COUNTIFS(#REF!, B267,$B$10:$B$505,"M",#REF!,"Elected")</f>
        <v>#REF!</v>
      </c>
      <c r="L267" s="242">
        <f>IFERROR(K267/D267,0)</f>
        <v>0</v>
      </c>
    </row>
    <row r="268" spans="1:14" x14ac:dyDescent="0.35">
      <c r="A268" s="238" t="e">
        <f>SUMIFS($C$10:$C$505,#REF!, B268)</f>
        <v>#REF!</v>
      </c>
      <c r="B268" t="s">
        <v>2658</v>
      </c>
      <c r="C268" t="s">
        <v>2534</v>
      </c>
      <c r="D268" s="241" t="e">
        <f t="shared" ref="D268:D293" si="6">E268+I268</f>
        <v>#REF!</v>
      </c>
      <c r="E268" s="238" t="e">
        <f>COUNTIFS(#REF!, B268,$B$10:$B$505,"F")</f>
        <v>#REF!</v>
      </c>
      <c r="F268" s="242">
        <f t="shared" si="5"/>
        <v>0</v>
      </c>
      <c r="G268" t="e">
        <f>COUNTIFS(#REF!, B268,$B$10:$B$283,"F",#REF!,"Elected")</f>
        <v>#REF!</v>
      </c>
      <c r="H268" s="243">
        <f t="shared" ref="H268:H293" si="7">IFERROR(G268/D268,0)</f>
        <v>0</v>
      </c>
      <c r="I268" s="244" t="e">
        <f>COUNTIFS(#REF!, B268,$B$10:$B$505,"M")</f>
        <v>#REF!</v>
      </c>
      <c r="J268" s="242">
        <f t="shared" ref="J268:J293" si="8">IFERROR(I268/D268,0)</f>
        <v>0</v>
      </c>
      <c r="K268" t="e">
        <f>COUNTIFS(#REF!, B268,$B$10:$B$505,"M",#REF!,"Elected")</f>
        <v>#REF!</v>
      </c>
      <c r="L268" s="242">
        <f t="shared" ref="L268:L293" si="9">IFERROR(K268/D268,0)</f>
        <v>0</v>
      </c>
    </row>
    <row r="269" spans="1:14" x14ac:dyDescent="0.35">
      <c r="A269" s="238" t="e">
        <f>SUMIFS($C$10:$C$505,#REF!, B269)</f>
        <v>#REF!</v>
      </c>
      <c r="B269" t="s">
        <v>2659</v>
      </c>
      <c r="C269" t="s">
        <v>2536</v>
      </c>
      <c r="D269" s="241" t="e">
        <f t="shared" si="6"/>
        <v>#REF!</v>
      </c>
      <c r="E269" s="238" t="e">
        <f>COUNTIFS(#REF!, B269,$B$10:$B$505,"F")</f>
        <v>#REF!</v>
      </c>
      <c r="F269" s="242">
        <f t="shared" si="5"/>
        <v>0</v>
      </c>
      <c r="G269" t="e">
        <f>COUNTIFS(#REF!, B269,$B$10:$B$283,"F",#REF!,"Elected")</f>
        <v>#REF!</v>
      </c>
      <c r="H269" s="243">
        <f t="shared" si="7"/>
        <v>0</v>
      </c>
      <c r="I269" s="244" t="e">
        <f>COUNTIFS(#REF!, B269,$B$10:$B$505,"M")</f>
        <v>#REF!</v>
      </c>
      <c r="J269" s="242">
        <f t="shared" si="8"/>
        <v>0</v>
      </c>
      <c r="K269" t="e">
        <f>COUNTIFS(#REF!, B269,$B$10:$B$505,"M",#REF!,"Elected")</f>
        <v>#REF!</v>
      </c>
      <c r="L269" s="242">
        <f t="shared" si="9"/>
        <v>0</v>
      </c>
    </row>
    <row r="270" spans="1:14" x14ac:dyDescent="0.35">
      <c r="A270" s="238" t="e">
        <f>SUMIFS($C$10:$C$505,#REF!, B270)</f>
        <v>#REF!</v>
      </c>
      <c r="B270" t="s">
        <v>2661</v>
      </c>
      <c r="C270" t="s">
        <v>2727</v>
      </c>
      <c r="D270" s="241" t="e">
        <f t="shared" si="6"/>
        <v>#REF!</v>
      </c>
      <c r="E270" s="238" t="e">
        <f>COUNTIFS(#REF!, B270,$B$10:$B$505,"F")</f>
        <v>#REF!</v>
      </c>
      <c r="F270" s="242">
        <f t="shared" si="5"/>
        <v>0</v>
      </c>
      <c r="G270" t="e">
        <f>COUNTIFS(#REF!, B270,$B$10:$B$283,"F",#REF!,"Elected")</f>
        <v>#REF!</v>
      </c>
      <c r="H270" s="243">
        <f t="shared" si="7"/>
        <v>0</v>
      </c>
      <c r="I270" s="244" t="e">
        <f>COUNTIFS(#REF!, B270,$B$10:$B$505,"M")</f>
        <v>#REF!</v>
      </c>
      <c r="J270" s="242">
        <f t="shared" si="8"/>
        <v>0</v>
      </c>
      <c r="K270" t="e">
        <f>COUNTIFS(#REF!, B270,$B$10:$B$505,"M",#REF!,"Elected")</f>
        <v>#REF!</v>
      </c>
      <c r="L270" s="242">
        <f t="shared" si="9"/>
        <v>0</v>
      </c>
    </row>
    <row r="271" spans="1:14" x14ac:dyDescent="0.35">
      <c r="A271" s="238" t="e">
        <f>SUMIFS($C$10:$C$505,#REF!, B271)</f>
        <v>#REF!</v>
      </c>
      <c r="B271" t="s">
        <v>2663</v>
      </c>
      <c r="C271" t="s">
        <v>2574</v>
      </c>
      <c r="D271" s="241" t="e">
        <f t="shared" si="6"/>
        <v>#REF!</v>
      </c>
      <c r="E271" s="238" t="e">
        <f>COUNTIFS(#REF!, B271,$B$10:$B$505,"F")</f>
        <v>#REF!</v>
      </c>
      <c r="F271" s="242">
        <f t="shared" si="5"/>
        <v>0</v>
      </c>
      <c r="G271" t="e">
        <f>COUNTIFS(#REF!, B271,$B$10:$B$283,"F",#REF!,"Elected")</f>
        <v>#REF!</v>
      </c>
      <c r="H271" s="243">
        <f t="shared" si="7"/>
        <v>0</v>
      </c>
      <c r="I271" s="244" t="e">
        <f>COUNTIFS(#REF!, B271,$B$10:$B$505,"M")</f>
        <v>#REF!</v>
      </c>
      <c r="J271" s="242">
        <f t="shared" si="8"/>
        <v>0</v>
      </c>
      <c r="K271" t="e">
        <f>COUNTIFS(#REF!, B271,$B$10:$B$505,"M",#REF!,"Elected")</f>
        <v>#REF!</v>
      </c>
      <c r="L271" s="242">
        <f t="shared" si="9"/>
        <v>0</v>
      </c>
    </row>
    <row r="272" spans="1:14" x14ac:dyDescent="0.35">
      <c r="A272" s="238" t="e">
        <f>SUMIFS($C$10:$C$505,#REF!, B272)</f>
        <v>#REF!</v>
      </c>
      <c r="B272" t="s">
        <v>2689</v>
      </c>
      <c r="C272" t="s">
        <v>2573</v>
      </c>
      <c r="D272" s="241" t="e">
        <f t="shared" si="6"/>
        <v>#REF!</v>
      </c>
      <c r="E272" s="238" t="e">
        <f>COUNTIFS(#REF!, B272,$B$10:$B$505,"F")</f>
        <v>#REF!</v>
      </c>
      <c r="F272" s="242">
        <f t="shared" si="5"/>
        <v>0</v>
      </c>
      <c r="G272" t="e">
        <f>COUNTIFS(#REF!, B272,$B$10:$B$283,"F",#REF!,"Elected")</f>
        <v>#REF!</v>
      </c>
      <c r="H272" s="243">
        <f t="shared" si="7"/>
        <v>0</v>
      </c>
      <c r="I272" s="244" t="e">
        <f>COUNTIFS(#REF!, B272,$B$10:$B$505,"M")</f>
        <v>#REF!</v>
      </c>
      <c r="J272" s="242">
        <f t="shared" si="8"/>
        <v>0</v>
      </c>
      <c r="K272" t="e">
        <f>COUNTIFS(#REF!, B272,$B$10:$B$505,"M",#REF!,"Elected")</f>
        <v>#REF!</v>
      </c>
      <c r="L272" s="242">
        <f t="shared" si="9"/>
        <v>0</v>
      </c>
    </row>
    <row r="273" spans="1:12" x14ac:dyDescent="0.35">
      <c r="A273" s="238" t="e">
        <f>SUMIFS($C$10:$C$505,#REF!, B273)</f>
        <v>#REF!</v>
      </c>
      <c r="B273" t="s">
        <v>2662</v>
      </c>
      <c r="C273" t="s">
        <v>2575</v>
      </c>
      <c r="D273" s="241" t="e">
        <f t="shared" si="6"/>
        <v>#REF!</v>
      </c>
      <c r="E273" s="238" t="e">
        <f>COUNTIFS(#REF!, B273,$B$10:$B$505,"F")</f>
        <v>#REF!</v>
      </c>
      <c r="F273" s="242">
        <f t="shared" si="5"/>
        <v>0</v>
      </c>
      <c r="G273" t="e">
        <f>COUNTIFS(#REF!, B273,$B$10:$B$283,"F",#REF!,"Elected")</f>
        <v>#REF!</v>
      </c>
      <c r="H273" s="243">
        <f t="shared" si="7"/>
        <v>0</v>
      </c>
      <c r="I273" s="244" t="e">
        <f>COUNTIFS(#REF!, B273,$B$10:$B$505,"M")</f>
        <v>#REF!</v>
      </c>
      <c r="J273" s="242">
        <f t="shared" si="8"/>
        <v>0</v>
      </c>
      <c r="K273" t="e">
        <f>COUNTIFS(#REF!, B273,$B$10:$B$505,"M",#REF!,"Elected")</f>
        <v>#REF!</v>
      </c>
      <c r="L273" s="242">
        <f t="shared" si="9"/>
        <v>0</v>
      </c>
    </row>
    <row r="274" spans="1:12" x14ac:dyDescent="0.35">
      <c r="A274" s="238" t="e">
        <f>SUMIFS($C$10:$C$505,#REF!, B274)</f>
        <v>#REF!</v>
      </c>
      <c r="B274" t="s">
        <v>2660</v>
      </c>
      <c r="C274" t="s">
        <v>2594</v>
      </c>
      <c r="D274" s="241" t="e">
        <f t="shared" si="6"/>
        <v>#REF!</v>
      </c>
      <c r="E274" s="238" t="e">
        <f>COUNTIFS(#REF!, B274,$B$10:$B$505,"F")</f>
        <v>#REF!</v>
      </c>
      <c r="F274" s="242">
        <f t="shared" si="5"/>
        <v>0</v>
      </c>
      <c r="G274" t="e">
        <f>COUNTIFS(#REF!, B274,$B$10:$B$283,"F",#REF!,"Elected")</f>
        <v>#REF!</v>
      </c>
      <c r="H274" s="243">
        <f t="shared" si="7"/>
        <v>0</v>
      </c>
      <c r="I274" s="244" t="e">
        <f>COUNTIFS(#REF!, B274,$B$10:$B$505,"M")</f>
        <v>#REF!</v>
      </c>
      <c r="J274" s="242">
        <f t="shared" si="8"/>
        <v>0</v>
      </c>
      <c r="K274" t="e">
        <f>COUNTIFS(#REF!, B274,$B$10:$B$505,"M",#REF!,"Elected")</f>
        <v>#REF!</v>
      </c>
      <c r="L274" s="242">
        <f t="shared" si="9"/>
        <v>0</v>
      </c>
    </row>
    <row r="275" spans="1:12" x14ac:dyDescent="0.35">
      <c r="A275" s="238" t="e">
        <f>SUMIFS($C$10:$C$505,#REF!, B275)</f>
        <v>#REF!</v>
      </c>
      <c r="B275" t="s">
        <v>2688</v>
      </c>
      <c r="C275" t="s">
        <v>2576</v>
      </c>
      <c r="D275" s="241" t="e">
        <f t="shared" si="6"/>
        <v>#REF!</v>
      </c>
      <c r="E275" s="238" t="e">
        <f>COUNTIFS(#REF!, B275,$B$10:$B$505,"F")</f>
        <v>#REF!</v>
      </c>
      <c r="F275" s="242">
        <f t="shared" si="5"/>
        <v>0</v>
      </c>
      <c r="G275" t="e">
        <f>COUNTIFS(#REF!, B275,$B$10:$B$283,"F",#REF!,"Elected")</f>
        <v>#REF!</v>
      </c>
      <c r="H275" s="243">
        <f t="shared" si="7"/>
        <v>0</v>
      </c>
      <c r="I275" s="244" t="e">
        <f>COUNTIFS(#REF!, B275,$B$10:$B$505,"M")</f>
        <v>#REF!</v>
      </c>
      <c r="J275" s="242">
        <f t="shared" si="8"/>
        <v>0</v>
      </c>
      <c r="K275" t="e">
        <f>COUNTIFS(#REF!, B275,$B$10:$B$505,"M",#REF!,"Elected")</f>
        <v>#REF!</v>
      </c>
      <c r="L275" s="242">
        <f t="shared" si="9"/>
        <v>0</v>
      </c>
    </row>
    <row r="276" spans="1:12" x14ac:dyDescent="0.35">
      <c r="A276" s="238" t="e">
        <f>SUMIFS($C$10:$C$505,#REF!, B276)</f>
        <v>#REF!</v>
      </c>
      <c r="C276" t="s">
        <v>2590</v>
      </c>
      <c r="D276" s="241" t="e">
        <f t="shared" si="6"/>
        <v>#REF!</v>
      </c>
      <c r="E276" s="238" t="e">
        <f>COUNTIFS(#REF!, B276,$B$10:$B$505,"F")</f>
        <v>#REF!</v>
      </c>
      <c r="F276" s="242">
        <f t="shared" si="5"/>
        <v>0</v>
      </c>
      <c r="G276" t="e">
        <f>COUNTIFS(#REF!, B276,$B$10:$B$283,"F",#REF!,"Elected")</f>
        <v>#REF!</v>
      </c>
      <c r="H276" s="243">
        <f t="shared" si="7"/>
        <v>0</v>
      </c>
      <c r="I276" s="244" t="e">
        <f>COUNTIFS(#REF!, B276,$B$10:$B$505,"M")</f>
        <v>#REF!</v>
      </c>
      <c r="J276" s="242">
        <f t="shared" si="8"/>
        <v>0</v>
      </c>
      <c r="K276" t="e">
        <f>COUNTIFS(#REF!, B276,$B$10:$B$505,"M",#REF!,"Elected")</f>
        <v>#REF!</v>
      </c>
      <c r="L276" s="242">
        <f t="shared" si="9"/>
        <v>0</v>
      </c>
    </row>
    <row r="277" spans="1:12" x14ac:dyDescent="0.35">
      <c r="A277" s="238" t="e">
        <f>SUMIFS($C$10:$C$505,#REF!, B277)</f>
        <v>#REF!</v>
      </c>
      <c r="B277" t="s">
        <v>2671</v>
      </c>
      <c r="C277" t="s">
        <v>2582</v>
      </c>
      <c r="D277" s="241" t="e">
        <f t="shared" si="6"/>
        <v>#REF!</v>
      </c>
      <c r="E277" s="238" t="e">
        <f>COUNTIFS(#REF!, B277,$B$10:$B$505,"F")</f>
        <v>#REF!</v>
      </c>
      <c r="F277" s="242">
        <f t="shared" si="5"/>
        <v>0</v>
      </c>
      <c r="G277" t="e">
        <f>COUNTIFS(#REF!, B277,$B$10:$B$283,"F",#REF!,"Elected")</f>
        <v>#REF!</v>
      </c>
      <c r="H277" s="243">
        <f t="shared" si="7"/>
        <v>0</v>
      </c>
      <c r="I277" s="244" t="e">
        <f>COUNTIFS(#REF!, B277,$B$10:$B$505,"M")</f>
        <v>#REF!</v>
      </c>
      <c r="J277" s="242">
        <f t="shared" si="8"/>
        <v>0</v>
      </c>
      <c r="K277" t="e">
        <f>COUNTIFS(#REF!, B277,$B$10:$B$505,"M",#REF!,"Elected")</f>
        <v>#REF!</v>
      </c>
      <c r="L277" s="242">
        <f t="shared" si="9"/>
        <v>0</v>
      </c>
    </row>
    <row r="278" spans="1:12" x14ac:dyDescent="0.35">
      <c r="A278" s="238" t="e">
        <f>SUMIFS($C$10:$C$505,#REF!, B278)</f>
        <v>#REF!</v>
      </c>
      <c r="B278" t="s">
        <v>2665</v>
      </c>
      <c r="C278" t="s">
        <v>2598</v>
      </c>
      <c r="D278" s="241" t="e">
        <f t="shared" si="6"/>
        <v>#REF!</v>
      </c>
      <c r="E278" s="238" t="e">
        <f>COUNTIFS(#REF!, B278,$B$10:$B$505,"F")</f>
        <v>#REF!</v>
      </c>
      <c r="F278" s="242">
        <f t="shared" si="5"/>
        <v>0</v>
      </c>
      <c r="G278" t="e">
        <f>COUNTIFS(#REF!, B278,$B$10:$B$283,"F",#REF!,"Elected")</f>
        <v>#REF!</v>
      </c>
      <c r="H278" s="243">
        <f t="shared" si="7"/>
        <v>0</v>
      </c>
      <c r="I278" s="244" t="e">
        <f>COUNTIFS(#REF!, B278,$B$10:$B$505,"M")</f>
        <v>#REF!</v>
      </c>
      <c r="J278" s="242">
        <f t="shared" si="8"/>
        <v>0</v>
      </c>
      <c r="K278" t="e">
        <f>COUNTIFS(#REF!, B278,$B$10:$B$505,"M",#REF!,"Elected")</f>
        <v>#REF!</v>
      </c>
      <c r="L278" s="242">
        <f t="shared" si="9"/>
        <v>0</v>
      </c>
    </row>
    <row r="279" spans="1:12" x14ac:dyDescent="0.35">
      <c r="A279" s="238" t="e">
        <f>SUMIFS($C$10:$C$505,#REF!, B279)</f>
        <v>#REF!</v>
      </c>
      <c r="B279" t="s">
        <v>2666</v>
      </c>
      <c r="C279" t="s">
        <v>2584</v>
      </c>
      <c r="D279" s="241" t="e">
        <f t="shared" si="6"/>
        <v>#REF!</v>
      </c>
      <c r="E279" s="238" t="e">
        <f>COUNTIFS(#REF!, B279,$B$10:$B$505,"F")</f>
        <v>#REF!</v>
      </c>
      <c r="F279" s="242">
        <f t="shared" si="5"/>
        <v>0</v>
      </c>
      <c r="G279" t="e">
        <f>COUNTIFS(#REF!, B279,$B$10:$B$283,"F",#REF!,"Elected")</f>
        <v>#REF!</v>
      </c>
      <c r="H279" s="243">
        <f t="shared" si="7"/>
        <v>0</v>
      </c>
      <c r="I279" s="244" t="e">
        <f>COUNTIFS(#REF!, B279,$B$10:$B$505,"M")</f>
        <v>#REF!</v>
      </c>
      <c r="J279" s="242">
        <f t="shared" si="8"/>
        <v>0</v>
      </c>
      <c r="K279" t="e">
        <f>COUNTIFS(#REF!, B279,$B$10:$B$505,"M",#REF!,"Elected")</f>
        <v>#REF!</v>
      </c>
      <c r="L279" s="242">
        <f t="shared" si="9"/>
        <v>0</v>
      </c>
    </row>
    <row r="280" spans="1:12" x14ac:dyDescent="0.35">
      <c r="A280" s="238" t="e">
        <f>SUMIFS($C$10:$C$505,#REF!, B280)</f>
        <v>#REF!</v>
      </c>
      <c r="B280" t="s">
        <v>2667</v>
      </c>
      <c r="C280" t="s">
        <v>2577</v>
      </c>
      <c r="D280" s="241" t="e">
        <f t="shared" si="6"/>
        <v>#REF!</v>
      </c>
      <c r="E280" s="238" t="e">
        <f>COUNTIFS(#REF!, B280,$B$10:$B$505,"F")</f>
        <v>#REF!</v>
      </c>
      <c r="F280" s="242">
        <f t="shared" si="5"/>
        <v>0</v>
      </c>
      <c r="G280" t="e">
        <f>COUNTIFS(#REF!, B280,$B$10:$B$283,"F",#REF!,"Elected")</f>
        <v>#REF!</v>
      </c>
      <c r="H280" s="243">
        <f t="shared" si="7"/>
        <v>0</v>
      </c>
      <c r="I280" s="244" t="e">
        <f>COUNTIFS(#REF!, B280,$B$10:$B$505,"M")</f>
        <v>#REF!</v>
      </c>
      <c r="J280" s="242">
        <f t="shared" si="8"/>
        <v>0</v>
      </c>
      <c r="K280" t="e">
        <f>COUNTIFS(#REF!, B280,$B$10:$B$505,"M",#REF!,"Elected")</f>
        <v>#REF!</v>
      </c>
      <c r="L280" s="242">
        <f t="shared" si="9"/>
        <v>0</v>
      </c>
    </row>
    <row r="281" spans="1:12" x14ac:dyDescent="0.35">
      <c r="A281" s="238" t="e">
        <f>SUMIFS($C$10:$C$505,#REF!, B281)</f>
        <v>#REF!</v>
      </c>
      <c r="B281" t="s">
        <v>2670</v>
      </c>
      <c r="C281" t="s">
        <v>2578</v>
      </c>
      <c r="D281" s="241" t="e">
        <f t="shared" si="6"/>
        <v>#REF!</v>
      </c>
      <c r="E281" s="238" t="e">
        <f>COUNTIFS(#REF!, B281,$B$10:$B$505,"F")</f>
        <v>#REF!</v>
      </c>
      <c r="F281" s="242">
        <f t="shared" si="5"/>
        <v>0</v>
      </c>
      <c r="G281" t="e">
        <f>COUNTIFS(#REF!, B281,$B$10:$B$283,"F",#REF!,"Elected")</f>
        <v>#REF!</v>
      </c>
      <c r="H281" s="243">
        <f t="shared" si="7"/>
        <v>0</v>
      </c>
      <c r="I281" s="244" t="e">
        <f>COUNTIFS(#REF!, B281,$B$10:$B$505,"M")</f>
        <v>#REF!</v>
      </c>
      <c r="J281" s="242">
        <f t="shared" si="8"/>
        <v>0</v>
      </c>
      <c r="K281" t="e">
        <f>COUNTIFS(#REF!, B281,$B$10:$B$505,"M",#REF!,"Elected")</f>
        <v>#REF!</v>
      </c>
      <c r="L281" s="242">
        <f t="shared" si="9"/>
        <v>0</v>
      </c>
    </row>
    <row r="282" spans="1:12" x14ac:dyDescent="0.35">
      <c r="A282" s="238" t="e">
        <f>SUMIFS($C$10:$C$505,#REF!, B282)</f>
        <v>#REF!</v>
      </c>
      <c r="C282" t="s">
        <v>2581</v>
      </c>
      <c r="D282" s="241" t="e">
        <f t="shared" si="6"/>
        <v>#REF!</v>
      </c>
      <c r="E282" s="238" t="e">
        <f>COUNTIFS(#REF!, B282,$B$10:$B$505,"F")</f>
        <v>#REF!</v>
      </c>
      <c r="F282" s="242">
        <f t="shared" si="5"/>
        <v>0</v>
      </c>
      <c r="G282" t="e">
        <f>COUNTIFS(#REF!, B282,$B$10:$B$283,"F",#REF!,"Elected")</f>
        <v>#REF!</v>
      </c>
      <c r="H282" s="243">
        <f t="shared" si="7"/>
        <v>0</v>
      </c>
      <c r="I282" s="244" t="e">
        <f>COUNTIFS(#REF!, B282,$B$10:$B$505,"M")</f>
        <v>#REF!</v>
      </c>
      <c r="J282" s="242">
        <f t="shared" si="8"/>
        <v>0</v>
      </c>
      <c r="K282" t="e">
        <f>COUNTIFS(#REF!, B282,$B$10:$B$505,"M",#REF!,"Elected")</f>
        <v>#REF!</v>
      </c>
      <c r="L282" s="242">
        <f t="shared" si="9"/>
        <v>0</v>
      </c>
    </row>
    <row r="283" spans="1:12" x14ac:dyDescent="0.35">
      <c r="A283" s="238" t="e">
        <f>SUMIFS($C$10:$C$505,#REF!, B283)</f>
        <v>#REF!</v>
      </c>
      <c r="C283" t="s">
        <v>2579</v>
      </c>
      <c r="D283" s="241" t="e">
        <f t="shared" si="6"/>
        <v>#REF!</v>
      </c>
      <c r="E283" s="238" t="e">
        <f>COUNTIFS(#REF!, B283,$B$10:$B$505,"F")</f>
        <v>#REF!</v>
      </c>
      <c r="F283" s="242">
        <f t="shared" si="5"/>
        <v>0</v>
      </c>
      <c r="G283" t="e">
        <f>COUNTIFS(#REF!, B283,$B$10:$B$283,"F",#REF!,"Elected")</f>
        <v>#REF!</v>
      </c>
      <c r="H283" s="243">
        <f t="shared" si="7"/>
        <v>0</v>
      </c>
      <c r="I283" s="244" t="e">
        <f>COUNTIFS(#REF!, B283,$B$10:$B$505,"M")</f>
        <v>#REF!</v>
      </c>
      <c r="J283" s="242">
        <f t="shared" si="8"/>
        <v>0</v>
      </c>
      <c r="K283" t="e">
        <f>COUNTIFS(#REF!, B283,$B$10:$B$505,"M",#REF!,"Elected")</f>
        <v>#REF!</v>
      </c>
      <c r="L283" s="242">
        <f t="shared" si="9"/>
        <v>0</v>
      </c>
    </row>
    <row r="284" spans="1:12" x14ac:dyDescent="0.35">
      <c r="A284" s="238" t="e">
        <f>SUMIFS($C$10:$C$505,#REF!, B284)</f>
        <v>#REF!</v>
      </c>
      <c r="B284" t="s">
        <v>2690</v>
      </c>
      <c r="C284" t="s">
        <v>2585</v>
      </c>
      <c r="D284" s="241" t="e">
        <f t="shared" si="6"/>
        <v>#REF!</v>
      </c>
      <c r="E284" s="238" t="e">
        <f>COUNTIFS(#REF!, B284,$B$10:$B$505,"F")</f>
        <v>#REF!</v>
      </c>
      <c r="F284" s="242">
        <f t="shared" si="5"/>
        <v>0</v>
      </c>
      <c r="G284" t="e">
        <f>COUNTIFS(#REF!, B284,$B$10:$B$283,"F",#REF!,"Elected")</f>
        <v>#REF!</v>
      </c>
      <c r="H284" s="243">
        <f t="shared" si="7"/>
        <v>0</v>
      </c>
      <c r="I284" s="244" t="e">
        <f>COUNTIFS(#REF!, B284,$B$10:$B$505,"M")</f>
        <v>#REF!</v>
      </c>
      <c r="J284" s="242">
        <f t="shared" si="8"/>
        <v>0</v>
      </c>
      <c r="K284" t="e">
        <f>COUNTIFS(#REF!, B284,$B$10:$B$505,"M",#REF!,"Elected")</f>
        <v>#REF!</v>
      </c>
      <c r="L284" s="242">
        <f t="shared" si="9"/>
        <v>0</v>
      </c>
    </row>
    <row r="285" spans="1:12" x14ac:dyDescent="0.35">
      <c r="A285" s="238" t="e">
        <f>SUMIFS($C$10:$C$505,#REF!, B285)</f>
        <v>#REF!</v>
      </c>
      <c r="C285" t="s">
        <v>2591</v>
      </c>
      <c r="D285" s="241" t="e">
        <f t="shared" si="6"/>
        <v>#REF!</v>
      </c>
      <c r="E285" s="238" t="e">
        <f>COUNTIFS(#REF!, B285,$B$10:$B$505,"F")</f>
        <v>#REF!</v>
      </c>
      <c r="F285" s="242">
        <f t="shared" si="5"/>
        <v>0</v>
      </c>
      <c r="G285" t="e">
        <f>COUNTIFS(#REF!, B285,$B$10:$B$283,"F",#REF!,"Elected")</f>
        <v>#REF!</v>
      </c>
      <c r="H285" s="243">
        <f t="shared" si="7"/>
        <v>0</v>
      </c>
      <c r="I285" s="244" t="e">
        <f>COUNTIFS(#REF!, B285,$B$10:$B$505,"M")</f>
        <v>#REF!</v>
      </c>
      <c r="J285" s="242">
        <f t="shared" si="8"/>
        <v>0</v>
      </c>
      <c r="K285" t="e">
        <f>COUNTIFS(#REF!, B285,$B$10:$B$505,"M",#REF!,"Elected")</f>
        <v>#REF!</v>
      </c>
      <c r="L285" s="242">
        <f t="shared" si="9"/>
        <v>0</v>
      </c>
    </row>
    <row r="286" spans="1:12" x14ac:dyDescent="0.35">
      <c r="A286" s="238" t="e">
        <f>SUMIFS($C$10:$C$505,#REF!, B286)</f>
        <v>#REF!</v>
      </c>
      <c r="B286" t="s">
        <v>2664</v>
      </c>
      <c r="C286" t="s">
        <v>2586</v>
      </c>
      <c r="D286" s="241" t="e">
        <f t="shared" si="6"/>
        <v>#REF!</v>
      </c>
      <c r="E286" s="238" t="e">
        <f>COUNTIFS(#REF!, B286,$B$10:$B$505,"F")</f>
        <v>#REF!</v>
      </c>
      <c r="F286" s="242">
        <f t="shared" si="5"/>
        <v>0</v>
      </c>
      <c r="G286" t="e">
        <f>COUNTIFS(#REF!, B286,$B$10:$B$283,"F",#REF!,"Elected")</f>
        <v>#REF!</v>
      </c>
      <c r="H286" s="243">
        <f t="shared" si="7"/>
        <v>0</v>
      </c>
      <c r="I286" s="244" t="e">
        <f>COUNTIFS(#REF!, B286,$B$10:$B$505,"M")</f>
        <v>#REF!</v>
      </c>
      <c r="J286" s="242">
        <f t="shared" si="8"/>
        <v>0</v>
      </c>
      <c r="K286" t="e">
        <f>COUNTIFS(#REF!, B286,$B$10:$B$505,"M",#REF!,"Elected")</f>
        <v>#REF!</v>
      </c>
      <c r="L286" s="242">
        <f t="shared" si="9"/>
        <v>0</v>
      </c>
    </row>
    <row r="287" spans="1:12" x14ac:dyDescent="0.35">
      <c r="A287" s="238" t="e">
        <f>SUMIFS($C$10:$C$505,#REF!, B287)</f>
        <v>#REF!</v>
      </c>
      <c r="B287" t="s">
        <v>2669</v>
      </c>
      <c r="C287" t="s">
        <v>2587</v>
      </c>
      <c r="D287" s="241" t="e">
        <f>E287+I287</f>
        <v>#REF!</v>
      </c>
      <c r="E287" s="238" t="e">
        <f>COUNTIFS(#REF!, B287,$B$10:$B$505,"F")</f>
        <v>#REF!</v>
      </c>
      <c r="F287" s="242">
        <f t="shared" si="5"/>
        <v>0</v>
      </c>
      <c r="G287" t="e">
        <f>COUNTIFS(#REF!, B287,$B$10:$B$283,"F",#REF!,"Elected")</f>
        <v>#REF!</v>
      </c>
      <c r="H287" s="243">
        <f t="shared" si="7"/>
        <v>0</v>
      </c>
      <c r="I287" s="244" t="e">
        <f>COUNTIFS(#REF!, B287,$B$10:$B$505,"M")</f>
        <v>#REF!</v>
      </c>
      <c r="J287" s="242">
        <f t="shared" si="8"/>
        <v>0</v>
      </c>
      <c r="K287" t="e">
        <f>COUNTIFS(#REF!, B287,$B$10:$B$505,"M",#REF!,"Elected")</f>
        <v>#REF!</v>
      </c>
      <c r="L287" s="242">
        <f t="shared" si="9"/>
        <v>0</v>
      </c>
    </row>
    <row r="288" spans="1:12" x14ac:dyDescent="0.35">
      <c r="A288" s="238" t="e">
        <f>SUMIFS($C$10:$C$505,#REF!, B288)</f>
        <v>#REF!</v>
      </c>
      <c r="B288" t="s">
        <v>2928</v>
      </c>
      <c r="C288" t="s">
        <v>2580</v>
      </c>
      <c r="D288" s="241" t="e">
        <f t="shared" si="6"/>
        <v>#REF!</v>
      </c>
      <c r="E288" s="238" t="e">
        <f>COUNTIFS(#REF!, B288,$B$10:$B$505,"F")</f>
        <v>#REF!</v>
      </c>
      <c r="F288" s="242">
        <f t="shared" si="5"/>
        <v>0</v>
      </c>
      <c r="G288" t="e">
        <f>COUNTIFS(#REF!, B288,$B$10:$B$283,"F",#REF!,"Elected")</f>
        <v>#REF!</v>
      </c>
      <c r="H288" s="243">
        <f t="shared" si="7"/>
        <v>0</v>
      </c>
      <c r="I288" s="244" t="e">
        <f>COUNTIFS(#REF!, B288,$B$10:$B$505,"M")</f>
        <v>#REF!</v>
      </c>
      <c r="J288" s="242">
        <f t="shared" si="8"/>
        <v>0</v>
      </c>
      <c r="K288" t="e">
        <f>COUNTIFS(#REF!, B288,$B$10:$B$505,"M",#REF!,"Elected")</f>
        <v>#REF!</v>
      </c>
      <c r="L288" s="242">
        <f t="shared" si="9"/>
        <v>0</v>
      </c>
    </row>
    <row r="289" spans="1:12" x14ac:dyDescent="0.35">
      <c r="A289" s="238" t="e">
        <f>SUMIFS($C$10:$C$505,#REF!, B289)</f>
        <v>#REF!</v>
      </c>
      <c r="C289" t="s">
        <v>2592</v>
      </c>
      <c r="D289" s="241" t="e">
        <f t="shared" si="6"/>
        <v>#REF!</v>
      </c>
      <c r="E289" s="238" t="e">
        <f>COUNTIFS(#REF!, B289,$B$10:$B$505,"F")</f>
        <v>#REF!</v>
      </c>
      <c r="F289" s="242">
        <f t="shared" si="5"/>
        <v>0</v>
      </c>
      <c r="G289" t="e">
        <f>COUNTIFS(#REF!, B289,$B$10:$B$283,"F",#REF!,"Elected")</f>
        <v>#REF!</v>
      </c>
      <c r="H289" s="243">
        <f t="shared" si="7"/>
        <v>0</v>
      </c>
      <c r="I289" s="244" t="e">
        <f>COUNTIFS(#REF!, B289,$B$10:$B$505,"M")</f>
        <v>#REF!</v>
      </c>
      <c r="J289" s="242">
        <f t="shared" si="8"/>
        <v>0</v>
      </c>
      <c r="K289" t="e">
        <f>COUNTIFS(#REF!, B289,$B$10:$B$505,"M",#REF!,"Elected")</f>
        <v>#REF!</v>
      </c>
      <c r="L289" s="242">
        <f t="shared" si="9"/>
        <v>0</v>
      </c>
    </row>
    <row r="290" spans="1:12" x14ac:dyDescent="0.35">
      <c r="A290" s="238" t="e">
        <f>SUMIFS($C$10:$C$505,#REF!, B290)</f>
        <v>#REF!</v>
      </c>
      <c r="B290" t="s">
        <v>2807</v>
      </c>
      <c r="C290" t="s">
        <v>2597</v>
      </c>
      <c r="D290" s="241" t="e">
        <f t="shared" si="6"/>
        <v>#REF!</v>
      </c>
      <c r="E290" s="238" t="e">
        <f>COUNTIFS(#REF!, B290,$B$10:$B$505,"F")</f>
        <v>#REF!</v>
      </c>
      <c r="F290" s="242">
        <f t="shared" si="5"/>
        <v>0</v>
      </c>
      <c r="G290" t="e">
        <f>COUNTIFS(#REF!, B290,$B$10:$B$283,"F",#REF!,"Elected")</f>
        <v>#REF!</v>
      </c>
      <c r="H290" s="243">
        <f t="shared" si="7"/>
        <v>0</v>
      </c>
      <c r="I290" s="244" t="e">
        <f>COUNTIFS(#REF!, B290,$B$10:$B$505,"M")</f>
        <v>#REF!</v>
      </c>
      <c r="J290" s="242">
        <f t="shared" si="8"/>
        <v>0</v>
      </c>
      <c r="K290" t="e">
        <f>COUNTIFS(#REF!, B290,$B$10:$B$505,"M",#REF!,"Elected")</f>
        <v>#REF!</v>
      </c>
      <c r="L290" s="242">
        <f t="shared" si="9"/>
        <v>0</v>
      </c>
    </row>
    <row r="291" spans="1:12" x14ac:dyDescent="0.35">
      <c r="A291" s="238" t="e">
        <f>SUMIFS($C$10:$C$505,#REF!, B291)</f>
        <v>#REF!</v>
      </c>
      <c r="B291" t="s">
        <v>2668</v>
      </c>
      <c r="C291" t="s">
        <v>2588</v>
      </c>
      <c r="D291" s="241" t="e">
        <f t="shared" si="6"/>
        <v>#REF!</v>
      </c>
      <c r="E291" s="238" t="e">
        <f>COUNTIFS(#REF!, B291,$B$10:$B$505,"F")</f>
        <v>#REF!</v>
      </c>
      <c r="F291" s="242">
        <f t="shared" si="5"/>
        <v>0</v>
      </c>
      <c r="G291" t="e">
        <f>COUNTIFS(#REF!, B291,$B$10:$B$283,"F",#REF!,"Elected")</f>
        <v>#REF!</v>
      </c>
      <c r="H291" s="243">
        <f t="shared" si="7"/>
        <v>0</v>
      </c>
      <c r="I291" s="244" t="e">
        <f>COUNTIFS(#REF!, B291,$B$10:$B$505,"M")</f>
        <v>#REF!</v>
      </c>
      <c r="J291" s="242">
        <f t="shared" si="8"/>
        <v>0</v>
      </c>
      <c r="K291" t="e">
        <f>COUNTIFS(#REF!, B291,$B$10:$B$505,"M",#REF!,"Elected")</f>
        <v>#REF!</v>
      </c>
      <c r="L291" s="242">
        <f t="shared" si="9"/>
        <v>0</v>
      </c>
    </row>
    <row r="292" spans="1:12" x14ac:dyDescent="0.35">
      <c r="A292" s="238" t="e">
        <f>SUMIFS($C$10:$C$505,#REF!, B292)</f>
        <v>#REF!</v>
      </c>
      <c r="B292" t="s">
        <v>2692</v>
      </c>
      <c r="C292" t="s">
        <v>2589</v>
      </c>
      <c r="D292" s="241" t="e">
        <f t="shared" si="6"/>
        <v>#REF!</v>
      </c>
      <c r="E292" s="238" t="e">
        <f>COUNTIFS(#REF!, B292,$B$10:$B$505,"F")</f>
        <v>#REF!</v>
      </c>
      <c r="F292" s="242">
        <f t="shared" si="5"/>
        <v>0</v>
      </c>
      <c r="G292" t="e">
        <f>COUNTIFS(#REF!, B292,$B$10:$B$283,"F",#REF!,"Elected")</f>
        <v>#REF!</v>
      </c>
      <c r="H292" s="243">
        <f t="shared" si="7"/>
        <v>0</v>
      </c>
      <c r="I292" s="244" t="e">
        <f>COUNTIFS(#REF!, B292,$B$10:$B$505,"M")</f>
        <v>#REF!</v>
      </c>
      <c r="J292" s="242">
        <f t="shared" si="8"/>
        <v>0</v>
      </c>
      <c r="K292" t="e">
        <f>COUNTIFS(#REF!, B292,$B$10:$B$505,"M",#REF!,"Elected")</f>
        <v>#REF!</v>
      </c>
      <c r="L292" s="242">
        <f t="shared" si="9"/>
        <v>0</v>
      </c>
    </row>
    <row r="293" spans="1:12" x14ac:dyDescent="0.35">
      <c r="A293" s="238" t="e">
        <f>SUMIFS($C$10:$C$505,#REF!, B293)</f>
        <v>#REF!</v>
      </c>
      <c r="B293" t="s">
        <v>2672</v>
      </c>
      <c r="C293" t="s">
        <v>2530</v>
      </c>
      <c r="D293" s="241" t="e">
        <f t="shared" si="6"/>
        <v>#REF!</v>
      </c>
      <c r="E293" s="238" t="e">
        <f>COUNTIFS(#REF!, B293,$B$10:$B$505,"F")</f>
        <v>#REF!</v>
      </c>
      <c r="F293" s="242">
        <f t="shared" si="5"/>
        <v>0</v>
      </c>
      <c r="G293" t="e">
        <f>COUNTIFS(#REF!, B293,$B$10:$B$283,"F",#REF!,"Elected")</f>
        <v>#REF!</v>
      </c>
      <c r="H293" s="243">
        <f t="shared" si="7"/>
        <v>0</v>
      </c>
      <c r="I293" s="244" t="e">
        <f>COUNTIFS(#REF!, B293,$B$10:$B$505,"M")</f>
        <v>#REF!</v>
      </c>
      <c r="J293" s="242">
        <f t="shared" si="8"/>
        <v>0</v>
      </c>
      <c r="K293" t="e">
        <f>COUNTIFS(#REF!, B293,$B$10:$B$505,"M",#REF!,"Elected")</f>
        <v>#REF!</v>
      </c>
      <c r="L293" s="242">
        <f t="shared" si="9"/>
        <v>0</v>
      </c>
    </row>
    <row r="294" spans="1:12" x14ac:dyDescent="0.35">
      <c r="A294" s="238" t="e">
        <f>SUM(A267:A293)</f>
        <v>#REF!</v>
      </c>
      <c r="B294" s="238"/>
      <c r="D294" s="241" t="e">
        <f>SUM(D267:D293)</f>
        <v>#REF!</v>
      </c>
      <c r="E294" s="238" t="e">
        <f>SUM(E267:E293)</f>
        <v>#REF!</v>
      </c>
      <c r="G294" t="e">
        <f>SUM(G267:G293)</f>
        <v>#REF!</v>
      </c>
      <c r="I294" s="244" t="e">
        <f>SUM(I267:I293)</f>
        <v>#REF!</v>
      </c>
      <c r="K294" t="e">
        <f>SUM(K267:K293)</f>
        <v>#REF!</v>
      </c>
    </row>
    <row r="295" spans="1:12" ht="15" thickBot="1" x14ac:dyDescent="0.4"/>
    <row r="296" spans="1:12" x14ac:dyDescent="0.35">
      <c r="C296" s="245" t="s">
        <v>2673</v>
      </c>
      <c r="D296" s="246"/>
      <c r="E296" s="247" t="e">
        <f>E294+I294</f>
        <v>#REF!</v>
      </c>
      <c r="F296" s="246" t="s">
        <v>2674</v>
      </c>
      <c r="G296" s="248"/>
      <c r="H296" s="248"/>
      <c r="I296" s="245" t="s">
        <v>2675</v>
      </c>
      <c r="J296" s="246" t="s">
        <v>2676</v>
      </c>
      <c r="K296" s="249" t="e">
        <f>K294</f>
        <v>#REF!</v>
      </c>
    </row>
    <row r="297" spans="1:12" ht="15" thickBot="1" x14ac:dyDescent="0.4">
      <c r="C297" s="250" t="s">
        <v>2677</v>
      </c>
      <c r="D297" s="251" t="e">
        <f>LEFT(MID(#REF!,FIND("(",#REF!)+1,LEN(#REF!)),FIND(")",MID(#REF!,FIND("(",#REF!)+1,LEN(#REF!)))-1)</f>
        <v>#REF!</v>
      </c>
      <c r="E297" s="251" t="e">
        <f>#REF!</f>
        <v>#REF!</v>
      </c>
      <c r="F297" s="251" t="s">
        <v>2678</v>
      </c>
      <c r="G297" s="252"/>
      <c r="H297" s="252"/>
      <c r="I297" s="253"/>
      <c r="J297" s="240" t="s">
        <v>2679</v>
      </c>
      <c r="K297" s="254" t="e">
        <f>G294</f>
        <v>#REF!</v>
      </c>
    </row>
    <row r="298" spans="1:12" ht="15" thickBot="1" x14ac:dyDescent="0.4">
      <c r="I298" s="250"/>
      <c r="J298" s="251" t="s">
        <v>2680</v>
      </c>
      <c r="K298" s="255" t="e">
        <f>SUM(K296:K297)</f>
        <v>#REF!</v>
      </c>
    </row>
  </sheetData>
  <mergeCells count="279">
    <mergeCell ref="A258:A259"/>
    <mergeCell ref="B258:B259"/>
    <mergeCell ref="C258:C259"/>
    <mergeCell ref="A254:A255"/>
    <mergeCell ref="B254:B255"/>
    <mergeCell ref="C254:C255"/>
    <mergeCell ref="A256:A257"/>
    <mergeCell ref="B256:B257"/>
    <mergeCell ref="C256:C257"/>
    <mergeCell ref="A250:A251"/>
    <mergeCell ref="B250:B251"/>
    <mergeCell ref="C250:C251"/>
    <mergeCell ref="A252:A253"/>
    <mergeCell ref="B252:B253"/>
    <mergeCell ref="C252:C253"/>
    <mergeCell ref="A246:A247"/>
    <mergeCell ref="B246:B247"/>
    <mergeCell ref="C246:C247"/>
    <mergeCell ref="A248:A249"/>
    <mergeCell ref="B248:B249"/>
    <mergeCell ref="C248:C249"/>
    <mergeCell ref="A242:A243"/>
    <mergeCell ref="B242:B243"/>
    <mergeCell ref="C242:C243"/>
    <mergeCell ref="A244:A245"/>
    <mergeCell ref="B244:B245"/>
    <mergeCell ref="C244:C245"/>
    <mergeCell ref="A238:A239"/>
    <mergeCell ref="B238:B239"/>
    <mergeCell ref="C238:C239"/>
    <mergeCell ref="A240:A241"/>
    <mergeCell ref="B240:B241"/>
    <mergeCell ref="C240:C241"/>
    <mergeCell ref="A234:A235"/>
    <mergeCell ref="B234:B235"/>
    <mergeCell ref="C234:C235"/>
    <mergeCell ref="A236:A237"/>
    <mergeCell ref="B236:B237"/>
    <mergeCell ref="C236:C237"/>
    <mergeCell ref="A230:A231"/>
    <mergeCell ref="B230:B231"/>
    <mergeCell ref="C230:C231"/>
    <mergeCell ref="A232:A233"/>
    <mergeCell ref="B232:B233"/>
    <mergeCell ref="C232:C233"/>
    <mergeCell ref="A226:A227"/>
    <mergeCell ref="B226:B227"/>
    <mergeCell ref="C226:C22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07:A208"/>
    <mergeCell ref="B207:B208"/>
    <mergeCell ref="C207:C208"/>
    <mergeCell ref="A209:A210"/>
    <mergeCell ref="B209:B210"/>
    <mergeCell ref="C209:C210"/>
    <mergeCell ref="A203:A204"/>
    <mergeCell ref="B203:B204"/>
    <mergeCell ref="C203:C204"/>
    <mergeCell ref="A205:A206"/>
    <mergeCell ref="B205:B206"/>
    <mergeCell ref="C205:C206"/>
    <mergeCell ref="A199:A200"/>
    <mergeCell ref="B199:B200"/>
    <mergeCell ref="C199:C200"/>
    <mergeCell ref="A201:A202"/>
    <mergeCell ref="B201:B202"/>
    <mergeCell ref="C201:C202"/>
    <mergeCell ref="A195:A196"/>
    <mergeCell ref="B195:B196"/>
    <mergeCell ref="C195:C196"/>
    <mergeCell ref="A197:A198"/>
    <mergeCell ref="B197:B198"/>
    <mergeCell ref="C197:C198"/>
    <mergeCell ref="A191:A192"/>
    <mergeCell ref="B191:B192"/>
    <mergeCell ref="C191:C192"/>
    <mergeCell ref="A193:A194"/>
    <mergeCell ref="B193:B194"/>
    <mergeCell ref="C193:C194"/>
    <mergeCell ref="A176:A177"/>
    <mergeCell ref="B176:B177"/>
    <mergeCell ref="C176:C177"/>
    <mergeCell ref="A189:A190"/>
    <mergeCell ref="B189:B190"/>
    <mergeCell ref="C189:C190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45:A146"/>
    <mergeCell ref="B145:B146"/>
    <mergeCell ref="C145:C146"/>
    <mergeCell ref="A158:A159"/>
    <mergeCell ref="B158:B159"/>
    <mergeCell ref="C158:C159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13:A114"/>
    <mergeCell ref="B113:B114"/>
    <mergeCell ref="C113:C114"/>
    <mergeCell ref="A115:A116"/>
    <mergeCell ref="B115:B116"/>
    <mergeCell ref="C115:C116"/>
    <mergeCell ref="A98:A99"/>
    <mergeCell ref="B98:B99"/>
    <mergeCell ref="C98:C99"/>
    <mergeCell ref="A111:A112"/>
    <mergeCell ref="B111:B112"/>
    <mergeCell ref="C111:C112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278"/>
  <sheetViews>
    <sheetView topLeftCell="A6" zoomScale="61" zoomScaleNormal="80" workbookViewId="0">
      <selection activeCell="BF5" sqref="W5:BF275"/>
    </sheetView>
  </sheetViews>
  <sheetFormatPr defaultRowHeight="14.5" x14ac:dyDescent="0.35"/>
  <cols>
    <col min="1" max="1" width="54.453125" bestFit="1" customWidth="1"/>
  </cols>
  <sheetData>
    <row r="1" spans="1:7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</row>
    <row r="2" spans="1:7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</row>
    <row r="3" spans="1:7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</row>
    <row r="4" spans="1:7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</row>
    <row r="5" spans="1:7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</row>
    <row r="6" spans="1:7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</row>
    <row r="7" spans="1:7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</row>
    <row r="8" spans="1:7" x14ac:dyDescent="0.35">
      <c r="A8" s="339" t="s">
        <v>49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</row>
    <row r="9" spans="1:7" x14ac:dyDescent="0.35">
      <c r="A9" s="339" t="s">
        <v>0</v>
      </c>
      <c r="B9" s="339" t="s">
        <v>0</v>
      </c>
      <c r="C9" s="339" t="s">
        <v>17</v>
      </c>
      <c r="D9" t="s">
        <v>1052</v>
      </c>
      <c r="E9" t="s">
        <v>1053</v>
      </c>
      <c r="F9" t="s">
        <v>1054</v>
      </c>
      <c r="G9" t="s">
        <v>1055</v>
      </c>
    </row>
    <row r="10" spans="1:7" x14ac:dyDescent="0.35">
      <c r="A10" s="339" t="s">
        <v>1056</v>
      </c>
      <c r="B10" s="339" t="s">
        <v>31</v>
      </c>
      <c r="C10" s="340">
        <v>727</v>
      </c>
      <c r="D10" s="1">
        <v>124</v>
      </c>
      <c r="E10" s="1">
        <v>31</v>
      </c>
      <c r="F10" s="1">
        <v>83</v>
      </c>
      <c r="G10" s="1">
        <v>-965</v>
      </c>
    </row>
    <row r="11" spans="1:7" x14ac:dyDescent="0.35">
      <c r="A11" s="339" t="s">
        <v>0</v>
      </c>
      <c r="B11" s="339" t="s">
        <v>0</v>
      </c>
      <c r="C11" s="340">
        <v>727</v>
      </c>
      <c r="D11" s="2">
        <v>851</v>
      </c>
      <c r="E11" s="2">
        <v>882</v>
      </c>
      <c r="F11" s="2">
        <v>965</v>
      </c>
      <c r="G11" s="2">
        <v>0</v>
      </c>
    </row>
    <row r="12" spans="1:7" x14ac:dyDescent="0.35">
      <c r="A12" s="339" t="s">
        <v>3074</v>
      </c>
      <c r="B12" s="339" t="s">
        <v>33</v>
      </c>
      <c r="C12" s="340">
        <v>136</v>
      </c>
      <c r="D12" s="1">
        <v>10</v>
      </c>
      <c r="E12" s="1">
        <v>1</v>
      </c>
      <c r="F12" s="1">
        <v>-147</v>
      </c>
      <c r="G12" s="1">
        <v>0</v>
      </c>
    </row>
    <row r="13" spans="1:7" x14ac:dyDescent="0.35">
      <c r="A13" s="339" t="s">
        <v>0</v>
      </c>
      <c r="B13" s="339" t="s">
        <v>0</v>
      </c>
      <c r="C13" s="340">
        <v>136</v>
      </c>
      <c r="D13" s="2">
        <v>146</v>
      </c>
      <c r="E13" s="2">
        <v>147</v>
      </c>
      <c r="F13" s="2">
        <v>0</v>
      </c>
      <c r="G13" s="2">
        <v>0</v>
      </c>
    </row>
    <row r="14" spans="1:7" x14ac:dyDescent="0.35">
      <c r="A14" s="339" t="s">
        <v>3084</v>
      </c>
      <c r="B14" s="339" t="s">
        <v>33</v>
      </c>
      <c r="C14" s="340">
        <v>1803</v>
      </c>
      <c r="D14" s="1">
        <v>314</v>
      </c>
      <c r="E14" s="1">
        <v>-181</v>
      </c>
      <c r="F14" s="1">
        <v>0</v>
      </c>
      <c r="G14" s="1">
        <v>0</v>
      </c>
    </row>
    <row r="15" spans="1:7" x14ac:dyDescent="0.35">
      <c r="A15" s="339" t="s">
        <v>0</v>
      </c>
      <c r="B15" s="339" t="s">
        <v>0</v>
      </c>
      <c r="C15" s="340">
        <v>1803</v>
      </c>
      <c r="D15" s="2">
        <v>2117</v>
      </c>
      <c r="E15" s="2">
        <v>1936</v>
      </c>
      <c r="F15" s="2">
        <v>1936</v>
      </c>
      <c r="G15" s="2">
        <v>1936</v>
      </c>
    </row>
    <row r="16" spans="1:7" x14ac:dyDescent="0.35">
      <c r="A16" s="339" t="s">
        <v>1057</v>
      </c>
      <c r="B16" s="339" t="s">
        <v>33</v>
      </c>
      <c r="C16" s="340">
        <v>1541</v>
      </c>
      <c r="D16" s="1">
        <v>200</v>
      </c>
      <c r="E16" s="1">
        <v>53</v>
      </c>
      <c r="F16" s="1">
        <v>53</v>
      </c>
      <c r="G16" s="1">
        <v>257</v>
      </c>
    </row>
    <row r="17" spans="1:7" x14ac:dyDescent="0.35">
      <c r="A17" s="339" t="s">
        <v>0</v>
      </c>
      <c r="B17" s="339" t="s">
        <v>0</v>
      </c>
      <c r="C17" s="340">
        <v>1541</v>
      </c>
      <c r="D17" s="2">
        <v>1741</v>
      </c>
      <c r="E17" s="2">
        <v>1794</v>
      </c>
      <c r="F17" s="2">
        <v>1847</v>
      </c>
      <c r="G17" s="2">
        <v>2104</v>
      </c>
    </row>
    <row r="18" spans="1:7" x14ac:dyDescent="0.35">
      <c r="A18" s="339" t="s">
        <v>3085</v>
      </c>
      <c r="B18" s="339" t="s">
        <v>33</v>
      </c>
      <c r="C18" s="340">
        <v>2890</v>
      </c>
      <c r="D18" s="1">
        <v>-954</v>
      </c>
      <c r="E18" s="1">
        <v>0</v>
      </c>
      <c r="F18" s="1">
        <v>0</v>
      </c>
      <c r="G18" s="1">
        <v>0</v>
      </c>
    </row>
    <row r="19" spans="1:7" x14ac:dyDescent="0.35">
      <c r="A19" s="339" t="s">
        <v>0</v>
      </c>
      <c r="B19" s="339" t="s">
        <v>0</v>
      </c>
      <c r="C19" s="340">
        <v>2890</v>
      </c>
      <c r="D19" s="2">
        <v>1936</v>
      </c>
      <c r="E19" s="2">
        <v>1936</v>
      </c>
      <c r="F19" s="2">
        <v>1936</v>
      </c>
      <c r="G19" s="2">
        <v>1936</v>
      </c>
    </row>
    <row r="20" spans="1:7" x14ac:dyDescent="0.35">
      <c r="A20" s="339" t="s">
        <v>3086</v>
      </c>
      <c r="B20" s="339" t="s">
        <v>31</v>
      </c>
      <c r="C20" s="340">
        <v>991</v>
      </c>
      <c r="D20" s="1">
        <v>115</v>
      </c>
      <c r="E20" s="1">
        <v>32</v>
      </c>
      <c r="F20" s="1">
        <v>58</v>
      </c>
      <c r="G20" s="1">
        <v>186</v>
      </c>
    </row>
    <row r="21" spans="1:7" x14ac:dyDescent="0.35">
      <c r="A21" s="339" t="s">
        <v>0</v>
      </c>
      <c r="B21" s="339" t="s">
        <v>0</v>
      </c>
      <c r="C21" s="340">
        <v>991</v>
      </c>
      <c r="D21" s="2">
        <v>1106</v>
      </c>
      <c r="E21" s="2">
        <v>1138</v>
      </c>
      <c r="F21" s="2">
        <v>1196</v>
      </c>
      <c r="G21" s="2">
        <v>1382</v>
      </c>
    </row>
    <row r="22" spans="1:7" x14ac:dyDescent="0.35">
      <c r="A22" s="339" t="s">
        <v>3104</v>
      </c>
      <c r="B22" s="339" t="s">
        <v>31</v>
      </c>
      <c r="C22" s="340">
        <v>125</v>
      </c>
      <c r="D22" s="1">
        <v>29</v>
      </c>
      <c r="E22" s="1">
        <v>10</v>
      </c>
      <c r="F22" s="1">
        <v>-164</v>
      </c>
      <c r="G22" s="1">
        <v>0</v>
      </c>
    </row>
    <row r="23" spans="1:7" x14ac:dyDescent="0.35">
      <c r="A23" s="339" t="s">
        <v>0</v>
      </c>
      <c r="B23" s="339" t="s">
        <v>0</v>
      </c>
      <c r="C23" s="340">
        <v>125</v>
      </c>
      <c r="D23" s="2">
        <v>154</v>
      </c>
      <c r="E23" s="2">
        <v>164</v>
      </c>
      <c r="F23" s="2">
        <v>0</v>
      </c>
      <c r="G23" s="2">
        <v>0</v>
      </c>
    </row>
    <row r="24" spans="1:7" x14ac:dyDescent="0.35">
      <c r="A24" s="339" t="s">
        <v>1058</v>
      </c>
      <c r="B24" s="339" t="s">
        <v>33</v>
      </c>
      <c r="C24" s="340">
        <v>1466</v>
      </c>
      <c r="D24" s="1">
        <v>162</v>
      </c>
      <c r="E24" s="1">
        <v>54</v>
      </c>
      <c r="F24" s="1">
        <v>39</v>
      </c>
      <c r="G24" s="1">
        <v>189</v>
      </c>
    </row>
    <row r="25" spans="1:7" x14ac:dyDescent="0.35">
      <c r="A25" s="339" t="s">
        <v>0</v>
      </c>
      <c r="B25" s="339" t="s">
        <v>0</v>
      </c>
      <c r="C25" s="340">
        <v>1466</v>
      </c>
      <c r="D25" s="2">
        <v>1628</v>
      </c>
      <c r="E25" s="2">
        <v>1682</v>
      </c>
      <c r="F25" s="2">
        <v>1721</v>
      </c>
      <c r="G25" s="2">
        <v>1910</v>
      </c>
    </row>
    <row r="26" spans="1:7" x14ac:dyDescent="0.35">
      <c r="A26" s="339" t="s">
        <v>47</v>
      </c>
      <c r="B26" s="339" t="s">
        <v>0</v>
      </c>
      <c r="C26" s="341">
        <v>0</v>
      </c>
      <c r="D26" s="1">
        <f>(D10+D12+D14+D16+D18+D20+D22+D24)*(-1)</f>
        <v>0</v>
      </c>
      <c r="E26" s="1">
        <f t="shared" ref="E26:G26" si="0">(E10+E12+E14+E16+E18+E20+E22+E24)*(-1)</f>
        <v>0</v>
      </c>
      <c r="F26" s="1">
        <f t="shared" si="0"/>
        <v>78</v>
      </c>
      <c r="G26" s="1">
        <f t="shared" si="0"/>
        <v>333</v>
      </c>
    </row>
    <row r="27" spans="1:7" x14ac:dyDescent="0.35">
      <c r="A27" s="339" t="s">
        <v>0</v>
      </c>
      <c r="B27" s="339" t="s">
        <v>0</v>
      </c>
      <c r="C27" s="340">
        <v>0</v>
      </c>
      <c r="D27" s="2">
        <v>0</v>
      </c>
      <c r="E27" s="2">
        <v>0</v>
      </c>
      <c r="F27" s="2">
        <v>78</v>
      </c>
      <c r="G27" s="2">
        <v>411</v>
      </c>
    </row>
    <row r="28" spans="1:7" x14ac:dyDescent="0.35">
      <c r="A28" t="s">
        <v>48</v>
      </c>
      <c r="B28" t="s">
        <v>0</v>
      </c>
      <c r="C28" s="2">
        <v>9679</v>
      </c>
      <c r="D28" s="2">
        <v>9679</v>
      </c>
      <c r="E28" s="2">
        <v>9679</v>
      </c>
      <c r="F28" s="2">
        <v>9679</v>
      </c>
      <c r="G28" s="2">
        <v>9679</v>
      </c>
    </row>
    <row r="32" spans="1: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</row>
    <row r="33" spans="1: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</row>
    <row r="34" spans="1: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</row>
    <row r="35" spans="1: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</row>
    <row r="36" spans="1: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</row>
    <row r="38" spans="1: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</row>
    <row r="39" spans="1:7" x14ac:dyDescent="0.35">
      <c r="A39" s="339" t="s">
        <v>1059</v>
      </c>
      <c r="B39" s="339" t="s">
        <v>2</v>
      </c>
      <c r="C39" s="339" t="s">
        <v>3</v>
      </c>
      <c r="D39" t="s">
        <v>4</v>
      </c>
      <c r="E39" t="s">
        <v>5</v>
      </c>
      <c r="F39" t="s">
        <v>6</v>
      </c>
      <c r="G39" t="s">
        <v>7</v>
      </c>
    </row>
    <row r="40" spans="1:7" x14ac:dyDescent="0.35">
      <c r="A40" s="339" t="s">
        <v>0</v>
      </c>
      <c r="B40" s="339" t="s">
        <v>0</v>
      </c>
      <c r="C40" s="339" t="s">
        <v>17</v>
      </c>
      <c r="D40" t="s">
        <v>1060</v>
      </c>
      <c r="E40" t="s">
        <v>1061</v>
      </c>
      <c r="F40" t="s">
        <v>1062</v>
      </c>
      <c r="G40" t="s">
        <v>1063</v>
      </c>
    </row>
    <row r="41" spans="1:7" x14ac:dyDescent="0.35">
      <c r="A41" s="339" t="s">
        <v>1064</v>
      </c>
      <c r="B41" s="339" t="s">
        <v>33</v>
      </c>
      <c r="C41" s="340">
        <v>1429</v>
      </c>
      <c r="D41" s="1">
        <v>134</v>
      </c>
      <c r="E41" s="1">
        <v>114</v>
      </c>
      <c r="F41" s="1">
        <v>454</v>
      </c>
      <c r="G41" s="1">
        <v>-165</v>
      </c>
    </row>
    <row r="42" spans="1:7" x14ac:dyDescent="0.35">
      <c r="A42" s="339" t="s">
        <v>0</v>
      </c>
      <c r="B42" s="339" t="s">
        <v>0</v>
      </c>
      <c r="C42" s="340">
        <v>1429</v>
      </c>
      <c r="D42" s="2">
        <v>1563</v>
      </c>
      <c r="E42" s="2">
        <v>1677</v>
      </c>
      <c r="F42" s="2">
        <v>2131</v>
      </c>
      <c r="G42" s="2">
        <v>1966</v>
      </c>
    </row>
    <row r="43" spans="1:7" x14ac:dyDescent="0.35">
      <c r="A43" s="339" t="s">
        <v>1065</v>
      </c>
      <c r="B43" s="339" t="s">
        <v>33</v>
      </c>
      <c r="C43" s="340">
        <v>1014</v>
      </c>
      <c r="D43" s="1">
        <v>96</v>
      </c>
      <c r="E43" s="1">
        <v>262</v>
      </c>
      <c r="F43" s="1">
        <v>363</v>
      </c>
      <c r="G43" s="1">
        <v>131</v>
      </c>
    </row>
    <row r="44" spans="1:7" x14ac:dyDescent="0.35">
      <c r="A44" s="339" t="s">
        <v>0</v>
      </c>
      <c r="B44" s="339" t="s">
        <v>0</v>
      </c>
      <c r="C44" s="340">
        <v>1014</v>
      </c>
      <c r="D44" s="2">
        <v>1110</v>
      </c>
      <c r="E44" s="2">
        <v>1372</v>
      </c>
      <c r="F44" s="2">
        <v>1735</v>
      </c>
      <c r="G44" s="2">
        <v>1866</v>
      </c>
    </row>
    <row r="45" spans="1:7" x14ac:dyDescent="0.35">
      <c r="A45" s="339" t="s">
        <v>1066</v>
      </c>
      <c r="B45" s="339" t="s">
        <v>33</v>
      </c>
      <c r="C45" s="340">
        <v>740</v>
      </c>
      <c r="D45" s="1">
        <v>34</v>
      </c>
      <c r="E45" s="1">
        <v>-774</v>
      </c>
      <c r="F45" s="1">
        <v>0</v>
      </c>
      <c r="G45" s="1">
        <v>0</v>
      </c>
    </row>
    <row r="46" spans="1:7" x14ac:dyDescent="0.35">
      <c r="A46" s="339" t="s">
        <v>0</v>
      </c>
      <c r="B46" s="339" t="s">
        <v>0</v>
      </c>
      <c r="C46" s="340">
        <v>740</v>
      </c>
      <c r="D46" s="2">
        <v>774</v>
      </c>
      <c r="E46" s="2">
        <v>0</v>
      </c>
      <c r="F46" s="2">
        <v>0</v>
      </c>
      <c r="G46" s="2">
        <v>0</v>
      </c>
    </row>
    <row r="47" spans="1:7" x14ac:dyDescent="0.35">
      <c r="A47" s="339" t="s">
        <v>1067</v>
      </c>
      <c r="B47" s="339" t="s">
        <v>33</v>
      </c>
      <c r="C47" s="340">
        <v>1807</v>
      </c>
      <c r="D47" s="1">
        <v>37</v>
      </c>
      <c r="E47" s="1">
        <v>197</v>
      </c>
      <c r="F47" s="1">
        <v>0</v>
      </c>
      <c r="G47" s="1">
        <v>0</v>
      </c>
    </row>
    <row r="48" spans="1:7" x14ac:dyDescent="0.35">
      <c r="A48" s="339" t="s">
        <v>0</v>
      </c>
      <c r="B48" s="339" t="s">
        <v>0</v>
      </c>
      <c r="C48" s="340">
        <v>1807</v>
      </c>
      <c r="D48" s="2">
        <v>1844</v>
      </c>
      <c r="E48" s="2">
        <v>2041</v>
      </c>
      <c r="F48" s="2">
        <v>2041</v>
      </c>
      <c r="G48" s="2">
        <v>2041</v>
      </c>
    </row>
    <row r="49" spans="1:15" x14ac:dyDescent="0.35">
      <c r="A49" s="339" t="s">
        <v>3080</v>
      </c>
      <c r="B49" s="339" t="s">
        <v>33</v>
      </c>
      <c r="C49" s="340">
        <v>508</v>
      </c>
      <c r="D49" s="1">
        <v>-508</v>
      </c>
      <c r="E49" s="1">
        <v>0</v>
      </c>
      <c r="F49" s="1">
        <v>0</v>
      </c>
      <c r="G49" s="1">
        <v>0</v>
      </c>
    </row>
    <row r="50" spans="1:15" x14ac:dyDescent="0.35">
      <c r="A50" s="339" t="s">
        <v>0</v>
      </c>
      <c r="B50" s="339" t="s">
        <v>0</v>
      </c>
      <c r="C50" s="340">
        <v>508</v>
      </c>
      <c r="D50" s="2">
        <v>0</v>
      </c>
      <c r="E50" s="2">
        <v>0</v>
      </c>
      <c r="F50" s="2">
        <v>0</v>
      </c>
      <c r="G50" s="2">
        <v>0</v>
      </c>
    </row>
    <row r="51" spans="1:15" x14ac:dyDescent="0.35">
      <c r="A51" s="339" t="s">
        <v>3075</v>
      </c>
      <c r="B51" s="339" t="s">
        <v>33</v>
      </c>
      <c r="C51" s="340">
        <v>1024</v>
      </c>
      <c r="D51" s="1">
        <v>119</v>
      </c>
      <c r="E51" s="1">
        <v>99</v>
      </c>
      <c r="F51" s="1">
        <v>-1242</v>
      </c>
      <c r="G51" s="1">
        <v>0</v>
      </c>
    </row>
    <row r="52" spans="1:15" x14ac:dyDescent="0.35">
      <c r="A52" s="339" t="s">
        <v>0</v>
      </c>
      <c r="B52" s="339" t="s">
        <v>0</v>
      </c>
      <c r="C52" s="340">
        <v>1024</v>
      </c>
      <c r="D52" s="2">
        <v>1143</v>
      </c>
      <c r="E52" s="2">
        <v>1242</v>
      </c>
      <c r="F52" s="2">
        <v>0</v>
      </c>
      <c r="G52" s="2">
        <v>0</v>
      </c>
    </row>
    <row r="53" spans="1:15" x14ac:dyDescent="0.35">
      <c r="A53" s="339" t="s">
        <v>1068</v>
      </c>
      <c r="B53" s="339" t="s">
        <v>33</v>
      </c>
      <c r="C53" s="340">
        <v>1338</v>
      </c>
      <c r="D53" s="1">
        <v>35</v>
      </c>
      <c r="E53" s="1">
        <v>62</v>
      </c>
      <c r="F53" s="1">
        <v>127</v>
      </c>
      <c r="G53" s="1">
        <v>34</v>
      </c>
    </row>
    <row r="54" spans="1:15" x14ac:dyDescent="0.35">
      <c r="A54" s="339" t="s">
        <v>0</v>
      </c>
      <c r="B54" s="339" t="s">
        <v>0</v>
      </c>
      <c r="C54" s="340">
        <v>1338</v>
      </c>
      <c r="D54" s="2">
        <v>1373</v>
      </c>
      <c r="E54" s="2">
        <v>1435</v>
      </c>
      <c r="F54" s="2">
        <v>1562</v>
      </c>
      <c r="G54" s="2">
        <v>1596</v>
      </c>
    </row>
    <row r="55" spans="1:15" x14ac:dyDescent="0.35">
      <c r="A55" s="339" t="s">
        <v>47</v>
      </c>
      <c r="B55" s="339" t="s">
        <v>0</v>
      </c>
      <c r="C55" s="341">
        <v>0</v>
      </c>
      <c r="D55" s="1">
        <f>(D41+D43+D45+D47+D49+D51+D53)*(-1)</f>
        <v>53</v>
      </c>
      <c r="E55" s="1">
        <f t="shared" ref="E55:G55" si="1">(E41+E43+E45+E47+E49+E51+E53)*(-1)</f>
        <v>40</v>
      </c>
      <c r="F55" s="1">
        <f t="shared" si="1"/>
        <v>298</v>
      </c>
      <c r="G55" s="1">
        <f t="shared" si="1"/>
        <v>0</v>
      </c>
    </row>
    <row r="56" spans="1:15" x14ac:dyDescent="0.35">
      <c r="A56" s="339" t="s">
        <v>0</v>
      </c>
      <c r="B56" s="339" t="s">
        <v>0</v>
      </c>
      <c r="C56" s="340">
        <v>0</v>
      </c>
      <c r="D56" s="2">
        <v>53</v>
      </c>
      <c r="E56" s="2">
        <v>93</v>
      </c>
      <c r="F56" s="2">
        <v>391</v>
      </c>
      <c r="G56" s="2">
        <v>391</v>
      </c>
    </row>
    <row r="57" spans="1:15" x14ac:dyDescent="0.35">
      <c r="A57" t="s">
        <v>48</v>
      </c>
      <c r="B57" t="s">
        <v>0</v>
      </c>
      <c r="C57" s="2">
        <v>7860</v>
      </c>
      <c r="D57" s="2">
        <v>7860</v>
      </c>
      <c r="E57" s="2">
        <v>7860</v>
      </c>
      <c r="F57" s="2">
        <v>7860</v>
      </c>
      <c r="G57" s="2">
        <v>7860</v>
      </c>
    </row>
    <row r="61" spans="1:15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</row>
    <row r="62" spans="1:15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</row>
    <row r="63" spans="1:15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</row>
    <row r="64" spans="1:15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</row>
    <row r="65" spans="1:15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</row>
    <row r="66" spans="1:15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</row>
    <row r="67" spans="1:15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</row>
    <row r="68" spans="1:15" x14ac:dyDescent="0.35">
      <c r="A68" s="339" t="s">
        <v>243</v>
      </c>
      <c r="B68" s="339" t="s">
        <v>2</v>
      </c>
      <c r="C68" s="339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  <c r="L68" t="s">
        <v>12</v>
      </c>
      <c r="M68" t="s">
        <v>13</v>
      </c>
      <c r="N68" t="s">
        <v>14</v>
      </c>
      <c r="O68" t="s">
        <v>15</v>
      </c>
    </row>
    <row r="69" spans="1:15" x14ac:dyDescent="0.35">
      <c r="A69" s="339" t="s">
        <v>0</v>
      </c>
      <c r="B69" s="339" t="s">
        <v>0</v>
      </c>
      <c r="C69" s="339" t="s">
        <v>17</v>
      </c>
      <c r="D69" t="s">
        <v>1052</v>
      </c>
      <c r="E69" t="s">
        <v>1069</v>
      </c>
      <c r="F69" t="s">
        <v>1070</v>
      </c>
      <c r="G69" t="s">
        <v>771</v>
      </c>
      <c r="H69" t="s">
        <v>1071</v>
      </c>
      <c r="I69" t="s">
        <v>1072</v>
      </c>
      <c r="J69" t="s">
        <v>1073</v>
      </c>
      <c r="K69" t="s">
        <v>1074</v>
      </c>
      <c r="L69" t="s">
        <v>1075</v>
      </c>
      <c r="M69" t="s">
        <v>162</v>
      </c>
      <c r="N69" t="s">
        <v>1076</v>
      </c>
      <c r="O69" t="s">
        <v>1077</v>
      </c>
    </row>
    <row r="70" spans="1:15" x14ac:dyDescent="0.35">
      <c r="A70" s="339" t="s">
        <v>3704</v>
      </c>
      <c r="B70" s="339" t="s">
        <v>33</v>
      </c>
      <c r="C70" s="340">
        <v>2163</v>
      </c>
      <c r="D70" s="1">
        <v>0</v>
      </c>
      <c r="E70" s="1">
        <v>0</v>
      </c>
      <c r="F70" s="1">
        <v>0</v>
      </c>
      <c r="G70" s="1">
        <v>0</v>
      </c>
      <c r="H70" s="1">
        <v>-29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35">
      <c r="A71" s="339" t="s">
        <v>0</v>
      </c>
      <c r="B71" s="339" t="s">
        <v>0</v>
      </c>
      <c r="C71" s="340">
        <v>2163</v>
      </c>
      <c r="D71" s="2">
        <v>2163</v>
      </c>
      <c r="E71" s="2">
        <v>2163</v>
      </c>
      <c r="F71" s="2">
        <v>2163</v>
      </c>
      <c r="G71" s="2">
        <v>2163</v>
      </c>
      <c r="H71" s="2">
        <v>2134</v>
      </c>
      <c r="I71" s="2">
        <v>2134</v>
      </c>
      <c r="J71" s="2">
        <v>2134</v>
      </c>
      <c r="K71" s="2">
        <v>2134</v>
      </c>
      <c r="L71" s="2">
        <v>2134</v>
      </c>
      <c r="M71" s="2">
        <v>2134</v>
      </c>
      <c r="N71" s="2">
        <v>2134</v>
      </c>
      <c r="O71" s="2">
        <v>2134</v>
      </c>
    </row>
    <row r="72" spans="1:15" x14ac:dyDescent="0.35">
      <c r="A72" s="339" t="s">
        <v>1078</v>
      </c>
      <c r="B72" s="339" t="s">
        <v>33</v>
      </c>
      <c r="C72" s="340">
        <v>433</v>
      </c>
      <c r="D72" s="1">
        <v>20</v>
      </c>
      <c r="E72" s="1">
        <v>0</v>
      </c>
      <c r="F72" s="1">
        <v>2</v>
      </c>
      <c r="G72" s="1">
        <v>19</v>
      </c>
      <c r="H72" s="1">
        <v>1</v>
      </c>
      <c r="I72" s="1">
        <v>4</v>
      </c>
      <c r="J72" s="1">
        <v>0</v>
      </c>
      <c r="K72" s="1">
        <v>-479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35">
      <c r="A73" s="339" t="s">
        <v>0</v>
      </c>
      <c r="B73" s="339" t="s">
        <v>0</v>
      </c>
      <c r="C73" s="340">
        <v>433</v>
      </c>
      <c r="D73" s="2">
        <v>453</v>
      </c>
      <c r="E73" s="2">
        <v>453</v>
      </c>
      <c r="F73" s="2">
        <v>455</v>
      </c>
      <c r="G73" s="2">
        <v>474</v>
      </c>
      <c r="H73" s="2">
        <v>475</v>
      </c>
      <c r="I73" s="2">
        <v>479</v>
      </c>
      <c r="J73" s="2">
        <v>479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</row>
    <row r="74" spans="1:15" x14ac:dyDescent="0.35">
      <c r="A74" s="339" t="s">
        <v>1079</v>
      </c>
      <c r="B74" s="339" t="s">
        <v>33</v>
      </c>
      <c r="C74" s="340">
        <v>769</v>
      </c>
      <c r="D74" s="1">
        <v>55</v>
      </c>
      <c r="E74" s="1">
        <v>4</v>
      </c>
      <c r="F74" s="1">
        <v>3</v>
      </c>
      <c r="G74" s="1">
        <v>12</v>
      </c>
      <c r="H74" s="1">
        <v>2</v>
      </c>
      <c r="I74" s="1">
        <v>73</v>
      </c>
      <c r="J74" s="1">
        <v>16</v>
      </c>
      <c r="K74" s="1">
        <v>15</v>
      </c>
      <c r="L74" s="1">
        <v>102</v>
      </c>
      <c r="M74" s="1">
        <v>48</v>
      </c>
      <c r="N74" s="1">
        <v>44</v>
      </c>
      <c r="O74" s="1">
        <v>-1143</v>
      </c>
    </row>
    <row r="75" spans="1:15" x14ac:dyDescent="0.35">
      <c r="A75" s="339" t="s">
        <v>0</v>
      </c>
      <c r="B75" s="339" t="s">
        <v>0</v>
      </c>
      <c r="C75" s="340">
        <v>769</v>
      </c>
      <c r="D75" s="2">
        <v>824</v>
      </c>
      <c r="E75" s="2">
        <v>828</v>
      </c>
      <c r="F75" s="2">
        <v>831</v>
      </c>
      <c r="G75" s="2">
        <v>843</v>
      </c>
      <c r="H75" s="2">
        <v>845</v>
      </c>
      <c r="I75" s="2">
        <v>918</v>
      </c>
      <c r="J75" s="2">
        <v>934</v>
      </c>
      <c r="K75" s="2">
        <v>949</v>
      </c>
      <c r="L75" s="2">
        <v>1051</v>
      </c>
      <c r="M75" s="2">
        <v>1099</v>
      </c>
      <c r="N75" s="2">
        <v>1143</v>
      </c>
      <c r="O75" s="2">
        <v>0</v>
      </c>
    </row>
    <row r="76" spans="1:15" x14ac:dyDescent="0.35">
      <c r="A76" s="339" t="s">
        <v>3087</v>
      </c>
      <c r="B76" s="339" t="s">
        <v>33</v>
      </c>
      <c r="C76" s="340">
        <v>1150</v>
      </c>
      <c r="D76" s="1">
        <v>103</v>
      </c>
      <c r="E76" s="1">
        <v>13</v>
      </c>
      <c r="F76" s="1">
        <v>20</v>
      </c>
      <c r="G76" s="1">
        <v>45</v>
      </c>
      <c r="H76" s="1">
        <v>9</v>
      </c>
      <c r="I76" s="1">
        <v>27</v>
      </c>
      <c r="J76" s="1">
        <v>2</v>
      </c>
      <c r="K76" s="1">
        <v>126</v>
      </c>
      <c r="L76" s="1">
        <v>18</v>
      </c>
      <c r="M76" s="1">
        <v>54</v>
      </c>
      <c r="N76" s="1">
        <v>278</v>
      </c>
      <c r="O76" s="1">
        <v>83</v>
      </c>
    </row>
    <row r="77" spans="1:15" x14ac:dyDescent="0.35">
      <c r="A77" s="339" t="s">
        <v>0</v>
      </c>
      <c r="B77" s="339" t="s">
        <v>0</v>
      </c>
      <c r="C77" s="340">
        <v>1150</v>
      </c>
      <c r="D77" s="2">
        <v>1253</v>
      </c>
      <c r="E77" s="2">
        <v>1266</v>
      </c>
      <c r="F77" s="2">
        <v>1286</v>
      </c>
      <c r="G77" s="2">
        <v>1331</v>
      </c>
      <c r="H77" s="2">
        <v>1340</v>
      </c>
      <c r="I77" s="2">
        <v>1367</v>
      </c>
      <c r="J77" s="2">
        <v>1369</v>
      </c>
      <c r="K77" s="2">
        <v>1495</v>
      </c>
      <c r="L77" s="2">
        <v>1513</v>
      </c>
      <c r="M77" s="2">
        <v>1567</v>
      </c>
      <c r="N77" s="2">
        <v>1845</v>
      </c>
      <c r="O77" s="2">
        <v>1928</v>
      </c>
    </row>
    <row r="78" spans="1:15" x14ac:dyDescent="0.35">
      <c r="A78" s="339" t="s">
        <v>3703</v>
      </c>
      <c r="B78" s="339" t="s">
        <v>33</v>
      </c>
      <c r="C78" s="340">
        <v>3445</v>
      </c>
      <c r="D78" s="1">
        <v>-1311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35">
      <c r="A79" s="339" t="s">
        <v>0</v>
      </c>
      <c r="B79" s="339" t="s">
        <v>0</v>
      </c>
      <c r="C79" s="340">
        <v>3445</v>
      </c>
      <c r="D79" s="2">
        <v>2134</v>
      </c>
      <c r="E79" s="2">
        <v>2134</v>
      </c>
      <c r="F79" s="2">
        <v>2134</v>
      </c>
      <c r="G79" s="2">
        <v>2134</v>
      </c>
      <c r="H79" s="2">
        <v>2134</v>
      </c>
      <c r="I79" s="2">
        <v>2134</v>
      </c>
      <c r="J79" s="2">
        <v>2134</v>
      </c>
      <c r="K79" s="2">
        <v>2134</v>
      </c>
      <c r="L79" s="2">
        <v>2134</v>
      </c>
      <c r="M79" s="2">
        <v>2134</v>
      </c>
      <c r="N79" s="2">
        <v>2134</v>
      </c>
      <c r="O79" s="2">
        <v>2134</v>
      </c>
    </row>
    <row r="80" spans="1:15" x14ac:dyDescent="0.35">
      <c r="A80" s="339" t="s">
        <v>3088</v>
      </c>
      <c r="B80" s="339" t="s">
        <v>33</v>
      </c>
      <c r="C80" s="340">
        <v>372</v>
      </c>
      <c r="D80" s="1">
        <v>46</v>
      </c>
      <c r="E80" s="1">
        <v>13</v>
      </c>
      <c r="F80" s="1">
        <v>17</v>
      </c>
      <c r="G80" s="1">
        <v>11</v>
      </c>
      <c r="H80" s="1">
        <v>1</v>
      </c>
      <c r="I80" s="1">
        <v>-460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35">
      <c r="A81" s="339" t="s">
        <v>0</v>
      </c>
      <c r="B81" s="339" t="s">
        <v>0</v>
      </c>
      <c r="C81" s="340">
        <v>372</v>
      </c>
      <c r="D81" s="2">
        <v>418</v>
      </c>
      <c r="E81" s="2">
        <v>431</v>
      </c>
      <c r="F81" s="2">
        <v>448</v>
      </c>
      <c r="G81" s="2">
        <v>459</v>
      </c>
      <c r="H81" s="2">
        <v>460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</row>
    <row r="82" spans="1:15" x14ac:dyDescent="0.35">
      <c r="A82" s="339" t="s">
        <v>3705</v>
      </c>
      <c r="B82" s="339" t="s">
        <v>33</v>
      </c>
      <c r="C82" s="340">
        <v>830</v>
      </c>
      <c r="D82" s="1">
        <v>355</v>
      </c>
      <c r="E82" s="1">
        <v>10</v>
      </c>
      <c r="F82" s="1">
        <v>62</v>
      </c>
      <c r="G82" s="1">
        <v>43</v>
      </c>
      <c r="H82" s="1">
        <v>1</v>
      </c>
      <c r="I82" s="1">
        <v>75</v>
      </c>
      <c r="J82" s="1">
        <v>5</v>
      </c>
      <c r="K82" s="1">
        <v>21</v>
      </c>
      <c r="L82" s="1">
        <v>29</v>
      </c>
      <c r="M82" s="1">
        <v>112</v>
      </c>
      <c r="N82" s="1">
        <v>105</v>
      </c>
      <c r="O82" s="1">
        <v>184</v>
      </c>
    </row>
    <row r="83" spans="1:15" x14ac:dyDescent="0.35">
      <c r="A83" s="339" t="s">
        <v>0</v>
      </c>
      <c r="B83" s="339" t="s">
        <v>0</v>
      </c>
      <c r="C83" s="340">
        <v>830</v>
      </c>
      <c r="D83" s="2">
        <v>1185</v>
      </c>
      <c r="E83" s="2">
        <v>1195</v>
      </c>
      <c r="F83" s="2">
        <v>1257</v>
      </c>
      <c r="G83" s="2">
        <v>1300</v>
      </c>
      <c r="H83" s="2">
        <v>1301</v>
      </c>
      <c r="I83" s="2">
        <v>1376</v>
      </c>
      <c r="J83" s="2">
        <v>1381</v>
      </c>
      <c r="K83" s="2">
        <v>1402</v>
      </c>
      <c r="L83" s="2">
        <v>1431</v>
      </c>
      <c r="M83" s="2">
        <v>1543</v>
      </c>
      <c r="N83" s="2">
        <v>1648</v>
      </c>
      <c r="O83" s="2">
        <v>1832</v>
      </c>
    </row>
    <row r="84" spans="1:15" x14ac:dyDescent="0.35">
      <c r="A84" s="339" t="s">
        <v>3706</v>
      </c>
      <c r="B84" s="339" t="s">
        <v>31</v>
      </c>
      <c r="C84" s="340">
        <v>1805</v>
      </c>
      <c r="D84" s="1">
        <v>182</v>
      </c>
      <c r="E84" s="1">
        <v>4</v>
      </c>
      <c r="F84" s="1">
        <v>9</v>
      </c>
      <c r="G84" s="1">
        <v>19</v>
      </c>
      <c r="H84" s="1">
        <v>6</v>
      </c>
      <c r="I84" s="1">
        <v>143</v>
      </c>
      <c r="J84" s="1">
        <v>-34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35">
      <c r="A85" s="339" t="s">
        <v>0</v>
      </c>
      <c r="B85" s="339" t="s">
        <v>0</v>
      </c>
      <c r="C85" s="340">
        <v>1805</v>
      </c>
      <c r="D85" s="2">
        <v>1987</v>
      </c>
      <c r="E85" s="2">
        <v>1991</v>
      </c>
      <c r="F85" s="2">
        <v>2000</v>
      </c>
      <c r="G85" s="2">
        <v>2019</v>
      </c>
      <c r="H85" s="2">
        <v>2025</v>
      </c>
      <c r="I85" s="2">
        <v>2168</v>
      </c>
      <c r="J85" s="2">
        <v>2134</v>
      </c>
      <c r="K85" s="2">
        <v>2134</v>
      </c>
      <c r="L85" s="2">
        <v>2134</v>
      </c>
      <c r="M85" s="2">
        <v>2134</v>
      </c>
      <c r="N85" s="2">
        <v>2134</v>
      </c>
      <c r="O85" s="2">
        <v>2134</v>
      </c>
    </row>
    <row r="86" spans="1:15" x14ac:dyDescent="0.35">
      <c r="A86" s="339" t="s">
        <v>3076</v>
      </c>
      <c r="B86" s="339" t="s">
        <v>31</v>
      </c>
      <c r="C86" s="340">
        <v>461</v>
      </c>
      <c r="D86" s="1">
        <v>20</v>
      </c>
      <c r="E86" s="1">
        <v>0</v>
      </c>
      <c r="F86" s="1">
        <v>3</v>
      </c>
      <c r="G86" s="1">
        <v>6</v>
      </c>
      <c r="H86" s="1">
        <v>0</v>
      </c>
      <c r="I86" s="1">
        <v>4</v>
      </c>
      <c r="J86" s="1">
        <v>0</v>
      </c>
      <c r="K86" s="1">
        <v>104</v>
      </c>
      <c r="L86" s="1">
        <v>27</v>
      </c>
      <c r="M86" s="1">
        <v>-625</v>
      </c>
      <c r="N86" s="1">
        <v>0</v>
      </c>
      <c r="O86" s="1">
        <v>0</v>
      </c>
    </row>
    <row r="87" spans="1:15" x14ac:dyDescent="0.35">
      <c r="A87" s="339" t="s">
        <v>0</v>
      </c>
      <c r="B87" s="339" t="s">
        <v>0</v>
      </c>
      <c r="C87" s="340">
        <v>461</v>
      </c>
      <c r="D87" s="2">
        <v>481</v>
      </c>
      <c r="E87" s="2">
        <v>481</v>
      </c>
      <c r="F87" s="2">
        <v>484</v>
      </c>
      <c r="G87" s="2">
        <v>490</v>
      </c>
      <c r="H87" s="2">
        <v>490</v>
      </c>
      <c r="I87" s="2">
        <v>494</v>
      </c>
      <c r="J87" s="2">
        <v>494</v>
      </c>
      <c r="K87" s="2">
        <v>598</v>
      </c>
      <c r="L87" s="2">
        <v>625</v>
      </c>
      <c r="M87" s="2">
        <v>0</v>
      </c>
      <c r="N87" s="2">
        <v>0</v>
      </c>
      <c r="O87" s="2">
        <v>0</v>
      </c>
    </row>
    <row r="88" spans="1:15" x14ac:dyDescent="0.35">
      <c r="A88" s="339" t="s">
        <v>1080</v>
      </c>
      <c r="B88" s="339" t="s">
        <v>33</v>
      </c>
      <c r="C88" s="340">
        <v>136</v>
      </c>
      <c r="D88" s="1">
        <v>9</v>
      </c>
      <c r="E88" s="1">
        <v>-145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x14ac:dyDescent="0.35">
      <c r="A89" s="339" t="s">
        <v>0</v>
      </c>
      <c r="B89" s="339" t="s">
        <v>0</v>
      </c>
      <c r="C89" s="340">
        <v>136</v>
      </c>
      <c r="D89" s="2">
        <v>145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</row>
    <row r="90" spans="1:15" x14ac:dyDescent="0.35">
      <c r="A90" s="339" t="s">
        <v>3089</v>
      </c>
      <c r="B90" s="339" t="s">
        <v>33</v>
      </c>
      <c r="C90" s="340">
        <v>158</v>
      </c>
      <c r="D90" s="1">
        <v>24</v>
      </c>
      <c r="E90" s="1">
        <v>33</v>
      </c>
      <c r="F90" s="1">
        <v>-215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x14ac:dyDescent="0.35">
      <c r="A91" s="339" t="s">
        <v>0</v>
      </c>
      <c r="B91" s="339" t="s">
        <v>0</v>
      </c>
      <c r="C91" s="340">
        <v>158</v>
      </c>
      <c r="D91" s="2">
        <v>182</v>
      </c>
      <c r="E91" s="2">
        <v>215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</row>
    <row r="92" spans="1:15" x14ac:dyDescent="0.35">
      <c r="A92" s="339" t="s">
        <v>1081</v>
      </c>
      <c r="B92" s="339" t="s">
        <v>31</v>
      </c>
      <c r="C92" s="340">
        <v>431</v>
      </c>
      <c r="D92" s="1">
        <v>39</v>
      </c>
      <c r="E92" s="1">
        <v>6</v>
      </c>
      <c r="F92" s="1">
        <v>1</v>
      </c>
      <c r="G92" s="1">
        <v>18</v>
      </c>
      <c r="H92" s="1">
        <v>1</v>
      </c>
      <c r="I92" s="1">
        <v>33</v>
      </c>
      <c r="J92" s="1">
        <v>9</v>
      </c>
      <c r="K92" s="1">
        <v>31</v>
      </c>
      <c r="L92" s="1">
        <v>-569</v>
      </c>
      <c r="M92" s="1">
        <v>0</v>
      </c>
      <c r="N92" s="1">
        <v>0</v>
      </c>
      <c r="O92" s="1">
        <v>0</v>
      </c>
    </row>
    <row r="93" spans="1:15" x14ac:dyDescent="0.35">
      <c r="A93" s="339" t="s">
        <v>0</v>
      </c>
      <c r="B93" s="339" t="s">
        <v>0</v>
      </c>
      <c r="C93" s="340">
        <v>431</v>
      </c>
      <c r="D93" s="2">
        <v>470</v>
      </c>
      <c r="E93" s="2">
        <v>476</v>
      </c>
      <c r="F93" s="2">
        <v>477</v>
      </c>
      <c r="G93" s="2">
        <v>495</v>
      </c>
      <c r="H93" s="2">
        <v>496</v>
      </c>
      <c r="I93" s="2">
        <v>529</v>
      </c>
      <c r="J93" s="2">
        <v>538</v>
      </c>
      <c r="K93" s="2">
        <v>569</v>
      </c>
      <c r="L93" s="2">
        <v>0</v>
      </c>
      <c r="M93" s="2">
        <v>0</v>
      </c>
      <c r="N93" s="2">
        <v>0</v>
      </c>
      <c r="O93" s="2">
        <v>0</v>
      </c>
    </row>
    <row r="94" spans="1:15" x14ac:dyDescent="0.35">
      <c r="A94" s="339" t="s">
        <v>3105</v>
      </c>
      <c r="B94" s="339" t="s">
        <v>31</v>
      </c>
      <c r="C94" s="340">
        <v>207</v>
      </c>
      <c r="D94" s="1">
        <v>37</v>
      </c>
      <c r="E94" s="1">
        <v>34</v>
      </c>
      <c r="F94" s="1">
        <v>23</v>
      </c>
      <c r="G94" s="1">
        <v>-301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x14ac:dyDescent="0.35">
      <c r="A95" s="339" t="s">
        <v>0</v>
      </c>
      <c r="B95" s="339" t="s">
        <v>0</v>
      </c>
      <c r="C95" s="340">
        <v>207</v>
      </c>
      <c r="D95" s="2">
        <v>244</v>
      </c>
      <c r="E95" s="2">
        <v>278</v>
      </c>
      <c r="F95" s="2">
        <v>301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</row>
    <row r="96" spans="1:15" x14ac:dyDescent="0.35">
      <c r="A96" s="339" t="s">
        <v>1082</v>
      </c>
      <c r="B96" s="339" t="s">
        <v>33</v>
      </c>
      <c r="C96" s="340">
        <v>822</v>
      </c>
      <c r="D96" s="1">
        <v>112</v>
      </c>
      <c r="E96" s="1">
        <v>0</v>
      </c>
      <c r="F96" s="1">
        <v>3</v>
      </c>
      <c r="G96" s="1">
        <v>15</v>
      </c>
      <c r="H96" s="1">
        <v>5</v>
      </c>
      <c r="I96" s="1">
        <v>4</v>
      </c>
      <c r="J96" s="1">
        <v>0</v>
      </c>
      <c r="K96" s="1">
        <v>15</v>
      </c>
      <c r="L96" s="1">
        <v>3</v>
      </c>
      <c r="M96" s="1">
        <v>22</v>
      </c>
      <c r="N96" s="1">
        <v>-1001</v>
      </c>
      <c r="O96" s="1">
        <v>0</v>
      </c>
    </row>
    <row r="97" spans="1:15" x14ac:dyDescent="0.35">
      <c r="A97" s="339" t="s">
        <v>0</v>
      </c>
      <c r="B97" s="339" t="s">
        <v>0</v>
      </c>
      <c r="C97" s="340">
        <v>822</v>
      </c>
      <c r="D97" s="2">
        <v>934</v>
      </c>
      <c r="E97" s="2">
        <v>934</v>
      </c>
      <c r="F97" s="2">
        <v>937</v>
      </c>
      <c r="G97" s="2">
        <v>952</v>
      </c>
      <c r="H97" s="2">
        <v>957</v>
      </c>
      <c r="I97" s="2">
        <v>961</v>
      </c>
      <c r="J97" s="2">
        <v>961</v>
      </c>
      <c r="K97" s="2">
        <v>976</v>
      </c>
      <c r="L97" s="2">
        <v>979</v>
      </c>
      <c r="M97" s="2">
        <v>1001</v>
      </c>
      <c r="N97" s="2">
        <v>0</v>
      </c>
      <c r="O97" s="2">
        <v>0</v>
      </c>
    </row>
    <row r="98" spans="1:15" x14ac:dyDescent="0.35">
      <c r="A98" s="339" t="s">
        <v>1083</v>
      </c>
      <c r="B98" s="339" t="s">
        <v>33</v>
      </c>
      <c r="C98" s="340">
        <v>1151</v>
      </c>
      <c r="D98" s="1">
        <v>231</v>
      </c>
      <c r="E98" s="1">
        <v>4</v>
      </c>
      <c r="F98" s="1">
        <v>39</v>
      </c>
      <c r="G98" s="1">
        <v>8</v>
      </c>
      <c r="H98" s="1">
        <v>0</v>
      </c>
      <c r="I98" s="1">
        <v>6</v>
      </c>
      <c r="J98" s="1">
        <v>1</v>
      </c>
      <c r="K98" s="1">
        <v>39</v>
      </c>
      <c r="L98" s="1">
        <v>7</v>
      </c>
      <c r="M98" s="1">
        <v>163</v>
      </c>
      <c r="N98" s="1">
        <v>108</v>
      </c>
      <c r="O98" s="1">
        <v>260</v>
      </c>
    </row>
    <row r="99" spans="1:15" x14ac:dyDescent="0.35">
      <c r="A99" s="339" t="s">
        <v>0</v>
      </c>
      <c r="B99" s="339" t="s">
        <v>0</v>
      </c>
      <c r="C99" s="340">
        <v>1151</v>
      </c>
      <c r="D99" s="2">
        <v>1382</v>
      </c>
      <c r="E99" s="2">
        <v>1386</v>
      </c>
      <c r="F99" s="2">
        <v>1425</v>
      </c>
      <c r="G99" s="2">
        <v>1433</v>
      </c>
      <c r="H99" s="2">
        <v>1433</v>
      </c>
      <c r="I99" s="2">
        <v>1439</v>
      </c>
      <c r="J99" s="2">
        <v>1440</v>
      </c>
      <c r="K99" s="2">
        <v>1479</v>
      </c>
      <c r="L99" s="2">
        <v>1486</v>
      </c>
      <c r="M99" s="2">
        <v>1649</v>
      </c>
      <c r="N99" s="2">
        <v>1757</v>
      </c>
      <c r="O99" s="2">
        <v>2017</v>
      </c>
    </row>
    <row r="100" spans="1:15" x14ac:dyDescent="0.35">
      <c r="A100" s="339" t="s">
        <v>1084</v>
      </c>
      <c r="B100" s="339" t="s">
        <v>33</v>
      </c>
      <c r="C100" s="340">
        <v>600</v>
      </c>
      <c r="D100" s="1">
        <v>78</v>
      </c>
      <c r="E100" s="1">
        <v>3</v>
      </c>
      <c r="F100" s="1">
        <v>3</v>
      </c>
      <c r="G100" s="1">
        <v>26</v>
      </c>
      <c r="H100" s="1">
        <v>3</v>
      </c>
      <c r="I100" s="1">
        <v>19</v>
      </c>
      <c r="J100" s="1">
        <v>1</v>
      </c>
      <c r="K100" s="1">
        <v>47</v>
      </c>
      <c r="L100" s="1">
        <v>241</v>
      </c>
      <c r="M100" s="1">
        <v>84</v>
      </c>
      <c r="N100" s="1">
        <v>164</v>
      </c>
      <c r="O100" s="1">
        <v>83</v>
      </c>
    </row>
    <row r="101" spans="1:15" x14ac:dyDescent="0.35">
      <c r="A101" s="339" t="s">
        <v>0</v>
      </c>
      <c r="B101" s="339" t="s">
        <v>0</v>
      </c>
      <c r="C101" s="340">
        <v>600</v>
      </c>
      <c r="D101" s="2">
        <v>678</v>
      </c>
      <c r="E101" s="2">
        <v>681</v>
      </c>
      <c r="F101" s="2">
        <v>684</v>
      </c>
      <c r="G101" s="2">
        <v>710</v>
      </c>
      <c r="H101" s="2">
        <v>713</v>
      </c>
      <c r="I101" s="2">
        <v>732</v>
      </c>
      <c r="J101" s="2">
        <v>733</v>
      </c>
      <c r="K101" s="2">
        <v>780</v>
      </c>
      <c r="L101" s="2">
        <v>1021</v>
      </c>
      <c r="M101" s="2">
        <v>1105</v>
      </c>
      <c r="N101" s="2">
        <v>1269</v>
      </c>
      <c r="O101" s="2">
        <v>1352</v>
      </c>
    </row>
    <row r="102" spans="1:15" x14ac:dyDescent="0.35">
      <c r="A102" s="339" t="s">
        <v>47</v>
      </c>
      <c r="B102" s="339" t="s">
        <v>0</v>
      </c>
      <c r="C102" s="341">
        <v>0</v>
      </c>
      <c r="D102" s="1">
        <f>(D70+D72+D74+D76+D78+D80+D82+D84+D86+D88+D90+D92+D94+D96+D98+D100)*(-1)</f>
        <v>0</v>
      </c>
      <c r="E102" s="1">
        <f t="shared" ref="E102:O102" si="2">(E70+E72+E74+E76+E78+E80+E82+E84+E86+E88+E90+E92+E94+E96+E98+E100)*(-1)</f>
        <v>21</v>
      </c>
      <c r="F102" s="1">
        <f t="shared" si="2"/>
        <v>30</v>
      </c>
      <c r="G102" s="1">
        <f t="shared" si="2"/>
        <v>79</v>
      </c>
      <c r="H102" s="1">
        <f t="shared" si="2"/>
        <v>0</v>
      </c>
      <c r="I102" s="1">
        <f t="shared" si="2"/>
        <v>72</v>
      </c>
      <c r="J102" s="1">
        <f t="shared" si="2"/>
        <v>0</v>
      </c>
      <c r="K102" s="1">
        <f t="shared" si="2"/>
        <v>81</v>
      </c>
      <c r="L102" s="1">
        <f t="shared" si="2"/>
        <v>142</v>
      </c>
      <c r="M102" s="1">
        <f t="shared" si="2"/>
        <v>142</v>
      </c>
      <c r="N102" s="1">
        <f t="shared" si="2"/>
        <v>302</v>
      </c>
      <c r="O102" s="1">
        <f t="shared" si="2"/>
        <v>533</v>
      </c>
    </row>
    <row r="103" spans="1:15" x14ac:dyDescent="0.35">
      <c r="A103" s="339" t="s">
        <v>0</v>
      </c>
      <c r="B103" s="339" t="s">
        <v>0</v>
      </c>
      <c r="C103" s="340">
        <v>0</v>
      </c>
      <c r="D103" s="2">
        <v>0</v>
      </c>
      <c r="E103" s="2">
        <v>21</v>
      </c>
      <c r="F103" s="2">
        <v>51</v>
      </c>
      <c r="G103" s="2">
        <v>130</v>
      </c>
      <c r="H103" s="2">
        <v>130</v>
      </c>
      <c r="I103" s="2">
        <v>202</v>
      </c>
      <c r="J103" s="2">
        <v>202</v>
      </c>
      <c r="K103" s="2">
        <v>283</v>
      </c>
      <c r="L103" s="2">
        <v>425</v>
      </c>
      <c r="M103" s="2">
        <v>567</v>
      </c>
      <c r="N103" s="2">
        <v>869</v>
      </c>
      <c r="O103" s="2">
        <v>1402</v>
      </c>
    </row>
    <row r="104" spans="1:15" x14ac:dyDescent="0.35">
      <c r="A104" t="s">
        <v>48</v>
      </c>
      <c r="B104" t="s">
        <v>0</v>
      </c>
      <c r="C104" s="2">
        <v>14933</v>
      </c>
      <c r="D104" s="2">
        <v>14933</v>
      </c>
      <c r="E104" s="2">
        <v>14933</v>
      </c>
      <c r="F104" s="2">
        <v>14933</v>
      </c>
      <c r="G104" s="2">
        <v>14933</v>
      </c>
      <c r="H104" s="2">
        <v>14933</v>
      </c>
      <c r="I104" s="2">
        <v>14933</v>
      </c>
      <c r="J104" s="2">
        <v>14933</v>
      </c>
      <c r="K104" s="2">
        <v>14933</v>
      </c>
      <c r="L104" s="2">
        <v>14933</v>
      </c>
      <c r="M104" s="2">
        <v>14933</v>
      </c>
      <c r="N104" s="2">
        <v>14933</v>
      </c>
      <c r="O104" s="2">
        <v>14933</v>
      </c>
    </row>
    <row r="108" spans="1:15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</row>
    <row r="109" spans="1:15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</row>
    <row r="110" spans="1:15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</row>
    <row r="111" spans="1:15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15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</row>
    <row r="113" spans="1:13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</row>
    <row r="114" spans="1:13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13" x14ac:dyDescent="0.35">
      <c r="A115" s="339" t="s">
        <v>264</v>
      </c>
      <c r="B115" s="339" t="s">
        <v>2</v>
      </c>
      <c r="C115" s="339" t="s">
        <v>3</v>
      </c>
      <c r="D115" t="s">
        <v>4</v>
      </c>
      <c r="E115" t="s">
        <v>5</v>
      </c>
      <c r="F115" t="s">
        <v>6</v>
      </c>
      <c r="G115" t="s">
        <v>7</v>
      </c>
      <c r="H115" t="s">
        <v>8</v>
      </c>
      <c r="I115" t="s">
        <v>9</v>
      </c>
      <c r="J115" t="s">
        <v>10</v>
      </c>
      <c r="K115" t="s">
        <v>11</v>
      </c>
      <c r="L115" t="s">
        <v>12</v>
      </c>
      <c r="M115" t="s">
        <v>13</v>
      </c>
    </row>
    <row r="116" spans="1:13" x14ac:dyDescent="0.35">
      <c r="A116" s="339" t="s">
        <v>0</v>
      </c>
      <c r="B116" s="339" t="s">
        <v>0</v>
      </c>
      <c r="C116" s="339" t="s">
        <v>17</v>
      </c>
      <c r="D116" t="s">
        <v>1085</v>
      </c>
      <c r="E116" t="s">
        <v>1086</v>
      </c>
      <c r="F116" t="s">
        <v>1087</v>
      </c>
      <c r="G116" t="s">
        <v>1088</v>
      </c>
      <c r="H116" t="s">
        <v>1089</v>
      </c>
      <c r="I116" t="s">
        <v>1090</v>
      </c>
      <c r="J116" t="s">
        <v>1091</v>
      </c>
      <c r="K116" t="s">
        <v>1092</v>
      </c>
      <c r="L116" t="s">
        <v>1093</v>
      </c>
      <c r="M116" t="s">
        <v>1094</v>
      </c>
    </row>
    <row r="117" spans="1:13" x14ac:dyDescent="0.35">
      <c r="A117" s="339" t="s">
        <v>3090</v>
      </c>
      <c r="B117" s="339" t="s">
        <v>33</v>
      </c>
      <c r="C117" s="340">
        <v>184</v>
      </c>
      <c r="D117" s="1">
        <v>14</v>
      </c>
      <c r="E117" s="1">
        <v>3</v>
      </c>
      <c r="F117" s="1">
        <v>0</v>
      </c>
      <c r="G117" s="1">
        <v>0</v>
      </c>
      <c r="H117" s="1">
        <v>2</v>
      </c>
      <c r="I117" s="1">
        <v>7</v>
      </c>
      <c r="J117" s="1">
        <v>-210</v>
      </c>
      <c r="K117" s="1">
        <v>0</v>
      </c>
      <c r="L117" s="1">
        <v>0</v>
      </c>
      <c r="M117" s="1">
        <v>0</v>
      </c>
    </row>
    <row r="118" spans="1:13" x14ac:dyDescent="0.35">
      <c r="A118" s="339" t="s">
        <v>0</v>
      </c>
      <c r="B118" s="339" t="s">
        <v>0</v>
      </c>
      <c r="C118" s="340">
        <v>184</v>
      </c>
      <c r="D118" s="2">
        <v>198</v>
      </c>
      <c r="E118" s="2">
        <v>201</v>
      </c>
      <c r="F118" s="2">
        <v>201</v>
      </c>
      <c r="G118" s="2">
        <v>201</v>
      </c>
      <c r="H118" s="2">
        <v>203</v>
      </c>
      <c r="I118" s="2">
        <v>210</v>
      </c>
      <c r="J118" s="2">
        <v>0</v>
      </c>
      <c r="K118" s="2">
        <v>0</v>
      </c>
      <c r="L118" s="2">
        <v>0</v>
      </c>
      <c r="M118" s="2">
        <v>0</v>
      </c>
    </row>
    <row r="119" spans="1:13" x14ac:dyDescent="0.35">
      <c r="A119" s="339" t="s">
        <v>3091</v>
      </c>
      <c r="B119" s="339" t="s">
        <v>33</v>
      </c>
      <c r="C119" s="340">
        <v>1423</v>
      </c>
      <c r="D119" s="1">
        <v>276</v>
      </c>
      <c r="E119" s="1">
        <v>42</v>
      </c>
      <c r="F119" s="1">
        <v>5</v>
      </c>
      <c r="G119" s="1">
        <v>10</v>
      </c>
      <c r="H119" s="1">
        <v>28</v>
      </c>
      <c r="I119" s="1">
        <v>3</v>
      </c>
      <c r="J119" s="1">
        <v>0</v>
      </c>
      <c r="K119" s="1">
        <v>0</v>
      </c>
      <c r="L119" s="1">
        <v>0</v>
      </c>
      <c r="M119" s="1">
        <v>0</v>
      </c>
    </row>
    <row r="120" spans="1:13" x14ac:dyDescent="0.35">
      <c r="A120" s="339" t="s">
        <v>0</v>
      </c>
      <c r="B120" s="339" t="s">
        <v>0</v>
      </c>
      <c r="C120" s="340">
        <v>1423</v>
      </c>
      <c r="D120" s="2">
        <v>1699</v>
      </c>
      <c r="E120" s="2">
        <v>1741</v>
      </c>
      <c r="F120" s="2">
        <v>1746</v>
      </c>
      <c r="G120" s="2">
        <v>1756</v>
      </c>
      <c r="H120" s="2">
        <v>1784</v>
      </c>
      <c r="I120" s="2">
        <v>1787</v>
      </c>
      <c r="J120" s="2">
        <v>1787</v>
      </c>
      <c r="K120" s="2">
        <v>1787</v>
      </c>
      <c r="L120" s="2">
        <v>1787</v>
      </c>
      <c r="M120" s="2">
        <v>1787</v>
      </c>
    </row>
    <row r="121" spans="1:13" x14ac:dyDescent="0.35">
      <c r="A121" s="339" t="s">
        <v>3092</v>
      </c>
      <c r="B121" s="339" t="s">
        <v>33</v>
      </c>
      <c r="C121" s="340">
        <v>2053</v>
      </c>
      <c r="D121" s="1">
        <v>0</v>
      </c>
      <c r="E121" s="1">
        <v>-268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</row>
    <row r="122" spans="1:13" x14ac:dyDescent="0.35">
      <c r="A122" s="339" t="s">
        <v>0</v>
      </c>
      <c r="B122" s="339" t="s">
        <v>0</v>
      </c>
      <c r="C122" s="340">
        <v>2053</v>
      </c>
      <c r="D122" s="2">
        <v>2053</v>
      </c>
      <c r="E122" s="2">
        <v>1785</v>
      </c>
      <c r="F122" s="2">
        <v>1785</v>
      </c>
      <c r="G122" s="2">
        <v>1785</v>
      </c>
      <c r="H122" s="2">
        <v>1785</v>
      </c>
      <c r="I122" s="2">
        <v>1785</v>
      </c>
      <c r="J122" s="2">
        <v>1785</v>
      </c>
      <c r="K122" s="2">
        <v>1785</v>
      </c>
      <c r="L122" s="2">
        <v>1785</v>
      </c>
      <c r="M122" s="2">
        <v>1785</v>
      </c>
    </row>
    <row r="123" spans="1:13" x14ac:dyDescent="0.35">
      <c r="A123" s="339" t="s">
        <v>3077</v>
      </c>
      <c r="B123" s="339" t="s">
        <v>33</v>
      </c>
      <c r="C123" s="340">
        <v>329</v>
      </c>
      <c r="D123" s="1">
        <v>30</v>
      </c>
      <c r="E123" s="1">
        <v>9</v>
      </c>
      <c r="F123" s="1">
        <v>1</v>
      </c>
      <c r="G123" s="1">
        <v>2</v>
      </c>
      <c r="H123" s="1">
        <v>3</v>
      </c>
      <c r="I123" s="1">
        <v>20</v>
      </c>
      <c r="J123" s="1">
        <v>8</v>
      </c>
      <c r="K123" s="1">
        <v>15</v>
      </c>
      <c r="L123" s="1">
        <v>15</v>
      </c>
      <c r="M123" s="1">
        <v>-432</v>
      </c>
    </row>
    <row r="124" spans="1:13" x14ac:dyDescent="0.35">
      <c r="A124" s="339" t="s">
        <v>0</v>
      </c>
      <c r="B124" s="339" t="s">
        <v>0</v>
      </c>
      <c r="C124" s="340">
        <v>329</v>
      </c>
      <c r="D124" s="2">
        <v>359</v>
      </c>
      <c r="E124" s="2">
        <v>368</v>
      </c>
      <c r="F124" s="2">
        <v>369</v>
      </c>
      <c r="G124" s="2">
        <v>371</v>
      </c>
      <c r="H124" s="2">
        <v>374</v>
      </c>
      <c r="I124" s="2">
        <v>394</v>
      </c>
      <c r="J124" s="2">
        <v>402</v>
      </c>
      <c r="K124" s="2">
        <v>417</v>
      </c>
      <c r="L124" s="2">
        <v>432</v>
      </c>
      <c r="M124" s="2">
        <v>0</v>
      </c>
    </row>
    <row r="125" spans="1:13" x14ac:dyDescent="0.35">
      <c r="A125" s="339" t="s">
        <v>1095</v>
      </c>
      <c r="B125" s="339" t="s">
        <v>33</v>
      </c>
      <c r="C125" s="340">
        <v>653</v>
      </c>
      <c r="D125" s="1">
        <v>97</v>
      </c>
      <c r="E125" s="1">
        <v>17</v>
      </c>
      <c r="F125" s="1">
        <v>2</v>
      </c>
      <c r="G125" s="1">
        <v>2</v>
      </c>
      <c r="H125" s="1">
        <v>2</v>
      </c>
      <c r="I125" s="1">
        <v>15</v>
      </c>
      <c r="J125" s="1">
        <v>9</v>
      </c>
      <c r="K125" s="1">
        <v>6</v>
      </c>
      <c r="L125" s="1">
        <v>19</v>
      </c>
      <c r="M125" s="1">
        <v>59</v>
      </c>
    </row>
    <row r="126" spans="1:13" x14ac:dyDescent="0.35">
      <c r="A126" s="339" t="s">
        <v>0</v>
      </c>
      <c r="B126" s="339" t="s">
        <v>0</v>
      </c>
      <c r="C126" s="340">
        <v>653</v>
      </c>
      <c r="D126" s="2">
        <v>750</v>
      </c>
      <c r="E126" s="2">
        <v>767</v>
      </c>
      <c r="F126" s="2">
        <v>769</v>
      </c>
      <c r="G126" s="2">
        <v>771</v>
      </c>
      <c r="H126" s="2">
        <v>773</v>
      </c>
      <c r="I126" s="2">
        <v>788</v>
      </c>
      <c r="J126" s="2">
        <v>797</v>
      </c>
      <c r="K126" s="2">
        <v>803</v>
      </c>
      <c r="L126" s="2">
        <v>822</v>
      </c>
      <c r="M126" s="2">
        <v>881</v>
      </c>
    </row>
    <row r="127" spans="1:13" x14ac:dyDescent="0.35">
      <c r="A127" s="339" t="s">
        <v>3093</v>
      </c>
      <c r="B127" s="339" t="s">
        <v>31</v>
      </c>
      <c r="C127" s="340">
        <v>3385</v>
      </c>
      <c r="D127" s="1">
        <v>-1600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</row>
    <row r="128" spans="1:13" x14ac:dyDescent="0.35">
      <c r="A128" s="339" t="s">
        <v>0</v>
      </c>
      <c r="B128" s="339" t="s">
        <v>0</v>
      </c>
      <c r="C128" s="340">
        <v>3385</v>
      </c>
      <c r="D128" s="2">
        <v>1785</v>
      </c>
      <c r="E128" s="2">
        <v>1785</v>
      </c>
      <c r="F128" s="2">
        <v>1785</v>
      </c>
      <c r="G128" s="2">
        <v>1785</v>
      </c>
      <c r="H128" s="2">
        <v>1785</v>
      </c>
      <c r="I128" s="2">
        <v>1785</v>
      </c>
      <c r="J128" s="2">
        <v>1785</v>
      </c>
      <c r="K128" s="2">
        <v>1785</v>
      </c>
      <c r="L128" s="2">
        <v>1785</v>
      </c>
      <c r="M128" s="2">
        <v>1785</v>
      </c>
    </row>
    <row r="129" spans="1:13" x14ac:dyDescent="0.35">
      <c r="A129" s="339" t="s">
        <v>1096</v>
      </c>
      <c r="B129" s="339" t="s">
        <v>33</v>
      </c>
      <c r="C129" s="340">
        <v>1307</v>
      </c>
      <c r="D129" s="1">
        <v>333</v>
      </c>
      <c r="E129" s="1">
        <v>34</v>
      </c>
      <c r="F129" s="1">
        <v>7</v>
      </c>
      <c r="G129" s="1">
        <v>2</v>
      </c>
      <c r="H129" s="1">
        <v>2</v>
      </c>
      <c r="I129" s="1">
        <v>63</v>
      </c>
      <c r="J129" s="1">
        <v>32</v>
      </c>
      <c r="K129" s="1">
        <v>24</v>
      </c>
      <c r="L129" s="1">
        <v>0</v>
      </c>
      <c r="M129" s="1">
        <v>0</v>
      </c>
    </row>
    <row r="130" spans="1:13" x14ac:dyDescent="0.35">
      <c r="A130" s="339" t="s">
        <v>0</v>
      </c>
      <c r="B130" s="339" t="s">
        <v>0</v>
      </c>
      <c r="C130" s="340">
        <v>1307</v>
      </c>
      <c r="D130" s="2">
        <v>1640</v>
      </c>
      <c r="E130" s="2">
        <v>1674</v>
      </c>
      <c r="F130" s="2">
        <v>1681</v>
      </c>
      <c r="G130" s="2">
        <v>1683</v>
      </c>
      <c r="H130" s="2">
        <v>1685</v>
      </c>
      <c r="I130" s="2">
        <v>1748</v>
      </c>
      <c r="J130" s="2">
        <v>1780</v>
      </c>
      <c r="K130" s="2">
        <v>1804</v>
      </c>
      <c r="L130" s="2">
        <v>1804</v>
      </c>
      <c r="M130" s="2">
        <v>1804</v>
      </c>
    </row>
    <row r="131" spans="1:13" x14ac:dyDescent="0.35">
      <c r="A131" s="339" t="s">
        <v>1097</v>
      </c>
      <c r="B131" s="339" t="s">
        <v>31</v>
      </c>
      <c r="C131" s="340">
        <v>248</v>
      </c>
      <c r="D131" s="1">
        <v>60</v>
      </c>
      <c r="E131" s="1">
        <v>15</v>
      </c>
      <c r="F131" s="1">
        <v>1</v>
      </c>
      <c r="G131" s="1">
        <v>2</v>
      </c>
      <c r="H131" s="1">
        <v>1</v>
      </c>
      <c r="I131" s="1">
        <v>5</v>
      </c>
      <c r="J131" s="1">
        <v>3</v>
      </c>
      <c r="K131" s="1">
        <v>-335</v>
      </c>
      <c r="L131" s="1">
        <v>0</v>
      </c>
      <c r="M131" s="1">
        <v>0</v>
      </c>
    </row>
    <row r="132" spans="1:13" x14ac:dyDescent="0.35">
      <c r="A132" s="339" t="s">
        <v>0</v>
      </c>
      <c r="B132" s="339" t="s">
        <v>0</v>
      </c>
      <c r="C132" s="340">
        <v>248</v>
      </c>
      <c r="D132" s="2">
        <v>308</v>
      </c>
      <c r="E132" s="2">
        <v>323</v>
      </c>
      <c r="F132" s="2">
        <v>324</v>
      </c>
      <c r="G132" s="2">
        <v>326</v>
      </c>
      <c r="H132" s="2">
        <v>327</v>
      </c>
      <c r="I132" s="2">
        <v>332</v>
      </c>
      <c r="J132" s="2">
        <v>335</v>
      </c>
      <c r="K132" s="2">
        <v>0</v>
      </c>
      <c r="L132" s="2">
        <v>0</v>
      </c>
      <c r="M132" s="2">
        <v>0</v>
      </c>
    </row>
    <row r="133" spans="1:13" x14ac:dyDescent="0.35">
      <c r="A133" s="339" t="s">
        <v>3094</v>
      </c>
      <c r="B133" s="339" t="s">
        <v>31</v>
      </c>
      <c r="C133" s="340">
        <v>146</v>
      </c>
      <c r="D133" s="1">
        <v>10</v>
      </c>
      <c r="E133" s="1">
        <v>1</v>
      </c>
      <c r="F133" s="1">
        <v>0</v>
      </c>
      <c r="G133" s="1">
        <v>0</v>
      </c>
      <c r="H133" s="1">
        <v>0</v>
      </c>
      <c r="I133" s="1">
        <v>-157</v>
      </c>
      <c r="J133" s="1">
        <v>0</v>
      </c>
      <c r="K133" s="1">
        <v>0</v>
      </c>
      <c r="L133" s="1">
        <v>0</v>
      </c>
      <c r="M133" s="1">
        <v>0</v>
      </c>
    </row>
    <row r="134" spans="1:13" x14ac:dyDescent="0.35">
      <c r="A134" s="339" t="s">
        <v>0</v>
      </c>
      <c r="B134" s="339" t="s">
        <v>0</v>
      </c>
      <c r="C134" s="340">
        <v>146</v>
      </c>
      <c r="D134" s="2">
        <v>156</v>
      </c>
      <c r="E134" s="2">
        <v>157</v>
      </c>
      <c r="F134" s="2">
        <v>157</v>
      </c>
      <c r="G134" s="2">
        <v>157</v>
      </c>
      <c r="H134" s="2">
        <v>157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</row>
    <row r="135" spans="1:13" x14ac:dyDescent="0.35">
      <c r="A135" s="339" t="s">
        <v>3095</v>
      </c>
      <c r="B135" s="339" t="s">
        <v>33</v>
      </c>
      <c r="C135" s="340">
        <v>20</v>
      </c>
      <c r="D135" s="1">
        <v>8</v>
      </c>
      <c r="E135" s="1">
        <v>4</v>
      </c>
      <c r="F135" s="1">
        <v>0</v>
      </c>
      <c r="G135" s="1">
        <v>-32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</row>
    <row r="136" spans="1:13" x14ac:dyDescent="0.35">
      <c r="A136" s="339" t="s">
        <v>0</v>
      </c>
      <c r="B136" s="339" t="s">
        <v>0</v>
      </c>
      <c r="C136" s="340">
        <v>20</v>
      </c>
      <c r="D136" s="2">
        <v>28</v>
      </c>
      <c r="E136" s="2">
        <v>32</v>
      </c>
      <c r="F136" s="2">
        <v>32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</row>
    <row r="137" spans="1:13" x14ac:dyDescent="0.35">
      <c r="A137" s="339" t="s">
        <v>3096</v>
      </c>
      <c r="B137" s="339" t="s">
        <v>33</v>
      </c>
      <c r="C137" s="340">
        <v>304</v>
      </c>
      <c r="D137" s="1">
        <v>12</v>
      </c>
      <c r="E137" s="1">
        <v>9</v>
      </c>
      <c r="F137" s="1">
        <v>0</v>
      </c>
      <c r="G137" s="1">
        <v>2</v>
      </c>
      <c r="H137" s="1">
        <v>0</v>
      </c>
      <c r="I137" s="1">
        <v>8</v>
      </c>
      <c r="J137" s="1">
        <v>34</v>
      </c>
      <c r="K137" s="1">
        <v>0</v>
      </c>
      <c r="L137" s="1">
        <v>-369</v>
      </c>
      <c r="M137" s="1">
        <v>0</v>
      </c>
    </row>
    <row r="138" spans="1:13" x14ac:dyDescent="0.35">
      <c r="A138" s="339" t="s">
        <v>0</v>
      </c>
      <c r="B138" s="339" t="s">
        <v>0</v>
      </c>
      <c r="C138" s="340">
        <v>304</v>
      </c>
      <c r="D138" s="2">
        <v>316</v>
      </c>
      <c r="E138" s="2">
        <v>325</v>
      </c>
      <c r="F138" s="2">
        <v>325</v>
      </c>
      <c r="G138" s="2">
        <v>327</v>
      </c>
      <c r="H138" s="2">
        <v>327</v>
      </c>
      <c r="I138" s="2">
        <v>335</v>
      </c>
      <c r="J138" s="2">
        <v>369</v>
      </c>
      <c r="K138" s="2">
        <v>369</v>
      </c>
      <c r="L138" s="2">
        <v>0</v>
      </c>
      <c r="M138" s="2">
        <v>0</v>
      </c>
    </row>
    <row r="139" spans="1:13" x14ac:dyDescent="0.35">
      <c r="A139" s="339" t="s">
        <v>3097</v>
      </c>
      <c r="B139" s="339" t="s">
        <v>33</v>
      </c>
      <c r="C139" s="340">
        <v>12</v>
      </c>
      <c r="D139" s="1">
        <v>5</v>
      </c>
      <c r="E139" s="1">
        <v>1</v>
      </c>
      <c r="F139" s="1">
        <v>0</v>
      </c>
      <c r="G139" s="1">
        <v>-18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</row>
    <row r="140" spans="1:13" x14ac:dyDescent="0.35">
      <c r="A140" s="339" t="s">
        <v>0</v>
      </c>
      <c r="B140" s="339" t="s">
        <v>0</v>
      </c>
      <c r="C140" s="340">
        <v>12</v>
      </c>
      <c r="D140" s="2">
        <v>17</v>
      </c>
      <c r="E140" s="2">
        <v>18</v>
      </c>
      <c r="F140" s="2">
        <v>18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</row>
    <row r="141" spans="1:13" x14ac:dyDescent="0.35">
      <c r="A141" s="339" t="s">
        <v>3081</v>
      </c>
      <c r="B141" s="339" t="s">
        <v>31</v>
      </c>
      <c r="C141" s="340">
        <v>1044</v>
      </c>
      <c r="D141" s="1">
        <v>208</v>
      </c>
      <c r="E141" s="1">
        <v>46</v>
      </c>
      <c r="F141" s="1">
        <v>4</v>
      </c>
      <c r="G141" s="1">
        <v>4</v>
      </c>
      <c r="H141" s="1">
        <v>5</v>
      </c>
      <c r="I141" s="1">
        <v>12</v>
      </c>
      <c r="J141" s="1">
        <v>11</v>
      </c>
      <c r="K141" s="1">
        <v>49</v>
      </c>
      <c r="L141" s="1">
        <v>35</v>
      </c>
      <c r="M141" s="1">
        <v>157</v>
      </c>
    </row>
    <row r="142" spans="1:13" x14ac:dyDescent="0.35">
      <c r="A142" s="339" t="s">
        <v>0</v>
      </c>
      <c r="B142" s="339" t="s">
        <v>0</v>
      </c>
      <c r="C142" s="340">
        <v>1044</v>
      </c>
      <c r="D142" s="2">
        <v>1252</v>
      </c>
      <c r="E142" s="2">
        <v>1298</v>
      </c>
      <c r="F142" s="2">
        <v>1302</v>
      </c>
      <c r="G142" s="2">
        <v>1306</v>
      </c>
      <c r="H142" s="2">
        <v>1311</v>
      </c>
      <c r="I142" s="2">
        <v>1323</v>
      </c>
      <c r="J142" s="2">
        <v>1334</v>
      </c>
      <c r="K142" s="2">
        <v>1383</v>
      </c>
      <c r="L142" s="2">
        <v>1418</v>
      </c>
      <c r="M142" s="2">
        <v>1575</v>
      </c>
    </row>
    <row r="143" spans="1:13" x14ac:dyDescent="0.35">
      <c r="A143" s="339" t="s">
        <v>3098</v>
      </c>
      <c r="B143" s="339" t="s">
        <v>33</v>
      </c>
      <c r="C143" s="340">
        <v>1156</v>
      </c>
      <c r="D143" s="1">
        <v>228</v>
      </c>
      <c r="E143" s="1">
        <v>61</v>
      </c>
      <c r="F143" s="1">
        <v>6</v>
      </c>
      <c r="G143" s="1">
        <v>8</v>
      </c>
      <c r="H143" s="1">
        <v>35</v>
      </c>
      <c r="I143" s="1">
        <v>5</v>
      </c>
      <c r="J143" s="1">
        <v>1</v>
      </c>
      <c r="K143" s="1">
        <v>28</v>
      </c>
      <c r="L143" s="1">
        <v>16</v>
      </c>
      <c r="M143" s="1">
        <v>55</v>
      </c>
    </row>
    <row r="144" spans="1:13" x14ac:dyDescent="0.35">
      <c r="A144" s="339" t="s">
        <v>0</v>
      </c>
      <c r="B144" s="339" t="s">
        <v>0</v>
      </c>
      <c r="C144" s="340">
        <v>1156</v>
      </c>
      <c r="D144" s="2">
        <v>1384</v>
      </c>
      <c r="E144" s="2">
        <v>1445</v>
      </c>
      <c r="F144" s="2">
        <v>1451</v>
      </c>
      <c r="G144" s="2">
        <v>1459</v>
      </c>
      <c r="H144" s="2">
        <v>1494</v>
      </c>
      <c r="I144" s="2">
        <v>1499</v>
      </c>
      <c r="J144" s="2">
        <v>1500</v>
      </c>
      <c r="K144" s="2">
        <v>1528</v>
      </c>
      <c r="L144" s="2">
        <v>1544</v>
      </c>
      <c r="M144" s="2">
        <v>1599</v>
      </c>
    </row>
    <row r="145" spans="1:13" x14ac:dyDescent="0.35">
      <c r="A145" s="339" t="s">
        <v>1098</v>
      </c>
      <c r="B145" s="339" t="s">
        <v>33</v>
      </c>
      <c r="C145" s="340">
        <v>101</v>
      </c>
      <c r="D145" s="1">
        <v>11</v>
      </c>
      <c r="E145" s="1">
        <v>5</v>
      </c>
      <c r="F145" s="1">
        <v>0</v>
      </c>
      <c r="G145" s="1">
        <v>8</v>
      </c>
      <c r="H145" s="1">
        <v>-125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</row>
    <row r="146" spans="1:13" x14ac:dyDescent="0.35">
      <c r="A146" s="339" t="s">
        <v>0</v>
      </c>
      <c r="B146" s="339" t="s">
        <v>0</v>
      </c>
      <c r="C146" s="340">
        <v>101</v>
      </c>
      <c r="D146" s="2">
        <v>112</v>
      </c>
      <c r="E146" s="2">
        <v>117</v>
      </c>
      <c r="F146" s="2">
        <v>117</v>
      </c>
      <c r="G146" s="2">
        <v>125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</row>
    <row r="147" spans="1:13" x14ac:dyDescent="0.35">
      <c r="A147" s="339" t="s">
        <v>1099</v>
      </c>
      <c r="B147" s="339" t="s">
        <v>33</v>
      </c>
      <c r="C147" s="340">
        <v>1574</v>
      </c>
      <c r="D147" s="1">
        <v>238</v>
      </c>
      <c r="E147" s="1">
        <v>0</v>
      </c>
      <c r="F147" s="1">
        <v>-27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</row>
    <row r="148" spans="1:13" x14ac:dyDescent="0.35">
      <c r="A148" s="339" t="s">
        <v>0</v>
      </c>
      <c r="B148" s="339" t="s">
        <v>0</v>
      </c>
      <c r="C148" s="340">
        <v>1574</v>
      </c>
      <c r="D148" s="2">
        <v>1812</v>
      </c>
      <c r="E148" s="2">
        <v>1812</v>
      </c>
      <c r="F148" s="2">
        <v>1785</v>
      </c>
      <c r="G148" s="2">
        <v>1785</v>
      </c>
      <c r="H148" s="2">
        <v>1785</v>
      </c>
      <c r="I148" s="2">
        <v>1785</v>
      </c>
      <c r="J148" s="2">
        <v>1785</v>
      </c>
      <c r="K148" s="2">
        <v>1785</v>
      </c>
      <c r="L148" s="2">
        <v>1785</v>
      </c>
      <c r="M148" s="2">
        <v>1785</v>
      </c>
    </row>
    <row r="149" spans="1:13" x14ac:dyDescent="0.35">
      <c r="A149" s="339" t="s">
        <v>1100</v>
      </c>
      <c r="B149" s="339" t="s">
        <v>33</v>
      </c>
      <c r="C149" s="340">
        <v>339</v>
      </c>
      <c r="D149" s="1">
        <v>70</v>
      </c>
      <c r="E149" s="1">
        <v>21</v>
      </c>
      <c r="F149" s="1">
        <v>1</v>
      </c>
      <c r="G149" s="1">
        <v>3</v>
      </c>
      <c r="H149" s="1">
        <v>6</v>
      </c>
      <c r="I149" s="1">
        <v>3</v>
      </c>
      <c r="J149" s="1">
        <v>3</v>
      </c>
      <c r="K149" s="1">
        <v>163</v>
      </c>
      <c r="L149" s="1">
        <v>12</v>
      </c>
      <c r="M149" s="1">
        <v>46</v>
      </c>
    </row>
    <row r="150" spans="1:13" x14ac:dyDescent="0.35">
      <c r="A150" s="339" t="s">
        <v>0</v>
      </c>
      <c r="B150" s="339" t="s">
        <v>0</v>
      </c>
      <c r="C150" s="340">
        <v>339</v>
      </c>
      <c r="D150" s="2">
        <v>409</v>
      </c>
      <c r="E150" s="2">
        <v>430</v>
      </c>
      <c r="F150" s="2">
        <v>431</v>
      </c>
      <c r="G150" s="2">
        <v>434</v>
      </c>
      <c r="H150" s="2">
        <v>440</v>
      </c>
      <c r="I150" s="2">
        <v>443</v>
      </c>
      <c r="J150" s="2">
        <v>446</v>
      </c>
      <c r="K150" s="2">
        <v>609</v>
      </c>
      <c r="L150" s="2">
        <v>621</v>
      </c>
      <c r="M150" s="2">
        <v>667</v>
      </c>
    </row>
    <row r="151" spans="1:13" x14ac:dyDescent="0.35">
      <c r="A151" s="339" t="s">
        <v>47</v>
      </c>
      <c r="B151" s="339" t="s">
        <v>0</v>
      </c>
      <c r="C151" s="341">
        <v>0</v>
      </c>
      <c r="D151" s="1">
        <f>(D117+D119+D121+D123+D125+D127+D129+D131+D133+D135+D137+D139+D141+D143+D145+D147+D149)*(-1)</f>
        <v>0</v>
      </c>
      <c r="E151" s="1">
        <f t="shared" ref="E151:M151" si="3">(E117+E119+E121+E123+E125+E127+E129+E131+E133+E135+E137+E139+E141+E143+E145+E147+E149)*(-1)</f>
        <v>0</v>
      </c>
      <c r="F151" s="1">
        <f t="shared" si="3"/>
        <v>0</v>
      </c>
      <c r="G151" s="1">
        <f t="shared" si="3"/>
        <v>7</v>
      </c>
      <c r="H151" s="1">
        <f t="shared" si="3"/>
        <v>41</v>
      </c>
      <c r="I151" s="1">
        <f t="shared" si="3"/>
        <v>16</v>
      </c>
      <c r="J151" s="1">
        <f t="shared" si="3"/>
        <v>109</v>
      </c>
      <c r="K151" s="1">
        <f t="shared" si="3"/>
        <v>50</v>
      </c>
      <c r="L151" s="1">
        <f t="shared" si="3"/>
        <v>272</v>
      </c>
      <c r="M151" s="1">
        <f t="shared" si="3"/>
        <v>115</v>
      </c>
    </row>
    <row r="152" spans="1:13" x14ac:dyDescent="0.35">
      <c r="A152" s="339" t="s">
        <v>0</v>
      </c>
      <c r="B152" s="339" t="s">
        <v>0</v>
      </c>
      <c r="C152" s="340">
        <v>0</v>
      </c>
      <c r="D152" s="2">
        <v>0</v>
      </c>
      <c r="E152" s="2">
        <v>0</v>
      </c>
      <c r="F152" s="2">
        <v>0</v>
      </c>
      <c r="G152" s="2">
        <v>7</v>
      </c>
      <c r="H152" s="2">
        <v>48</v>
      </c>
      <c r="I152" s="2">
        <v>64</v>
      </c>
      <c r="J152" s="2">
        <v>173</v>
      </c>
      <c r="K152" s="2">
        <v>223</v>
      </c>
      <c r="L152" s="2">
        <v>495</v>
      </c>
      <c r="M152" s="2">
        <v>610</v>
      </c>
    </row>
    <row r="153" spans="1:13" x14ac:dyDescent="0.35">
      <c r="A153" t="s">
        <v>48</v>
      </c>
      <c r="B153" t="s">
        <v>0</v>
      </c>
      <c r="C153" s="2">
        <v>14278</v>
      </c>
      <c r="D153" s="2">
        <v>14278</v>
      </c>
      <c r="E153" s="2">
        <v>14278</v>
      </c>
      <c r="F153" s="2">
        <v>14278</v>
      </c>
      <c r="G153" s="2">
        <v>14278</v>
      </c>
      <c r="H153" s="2">
        <v>14278</v>
      </c>
      <c r="I153" s="2">
        <v>14278</v>
      </c>
      <c r="J153" s="2">
        <v>14278</v>
      </c>
      <c r="K153" s="2">
        <v>14278</v>
      </c>
      <c r="L153" s="2">
        <v>14278</v>
      </c>
      <c r="M153" s="2">
        <v>14278</v>
      </c>
    </row>
    <row r="157" spans="1:13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</row>
    <row r="158" spans="1:13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</row>
    <row r="159" spans="1:13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</row>
    <row r="160" spans="1:13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</row>
    <row r="161" spans="1:11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</row>
    <row r="162" spans="1:11" x14ac:dyDescent="0.35">
      <c r="A162" t="s">
        <v>0</v>
      </c>
      <c r="B162" t="s">
        <v>0</v>
      </c>
      <c r="C162" t="s">
        <v>0</v>
      </c>
      <c r="D162" t="s">
        <v>0</v>
      </c>
      <c r="E162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</row>
    <row r="163" spans="1:11" x14ac:dyDescent="0.35">
      <c r="A163" t="s">
        <v>0</v>
      </c>
      <c r="B163" t="s">
        <v>0</v>
      </c>
      <c r="C163" t="s">
        <v>0</v>
      </c>
      <c r="D163" t="s">
        <v>0</v>
      </c>
      <c r="E163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</row>
    <row r="164" spans="1:11" x14ac:dyDescent="0.35">
      <c r="A164" s="339" t="s">
        <v>107</v>
      </c>
      <c r="B164" s="339" t="s">
        <v>2</v>
      </c>
      <c r="C164" s="339" t="s">
        <v>3</v>
      </c>
      <c r="D164" t="s">
        <v>4</v>
      </c>
      <c r="E164" t="s">
        <v>5</v>
      </c>
      <c r="F164" t="s">
        <v>6</v>
      </c>
      <c r="G164" t="s">
        <v>7</v>
      </c>
      <c r="H164" t="s">
        <v>8</v>
      </c>
      <c r="I164" t="s">
        <v>9</v>
      </c>
      <c r="J164" t="s">
        <v>10</v>
      </c>
      <c r="K164" t="s">
        <v>11</v>
      </c>
    </row>
    <row r="165" spans="1:11" x14ac:dyDescent="0.35">
      <c r="A165" s="339" t="s">
        <v>0</v>
      </c>
      <c r="B165" s="339" t="s">
        <v>0</v>
      </c>
      <c r="C165" s="339" t="s">
        <v>17</v>
      </c>
      <c r="D165" t="s">
        <v>1101</v>
      </c>
      <c r="E165" t="s">
        <v>1102</v>
      </c>
      <c r="F165" t="s">
        <v>1103</v>
      </c>
      <c r="G165" t="s">
        <v>1104</v>
      </c>
      <c r="H165" t="s">
        <v>1105</v>
      </c>
      <c r="I165" t="s">
        <v>381</v>
      </c>
      <c r="J165" t="s">
        <v>1106</v>
      </c>
      <c r="K165" t="s">
        <v>1107</v>
      </c>
    </row>
    <row r="166" spans="1:11" x14ac:dyDescent="0.35">
      <c r="A166" s="339" t="s">
        <v>1108</v>
      </c>
      <c r="B166" s="339" t="s">
        <v>33</v>
      </c>
      <c r="C166" s="340">
        <v>1685</v>
      </c>
      <c r="D166" s="1">
        <v>29</v>
      </c>
      <c r="E166" s="1">
        <v>32</v>
      </c>
      <c r="F166" s="1">
        <v>24</v>
      </c>
      <c r="G166" s="1">
        <v>5</v>
      </c>
      <c r="H166" s="1">
        <v>68</v>
      </c>
      <c r="I166" s="1">
        <v>90</v>
      </c>
      <c r="J166" s="1">
        <v>97</v>
      </c>
      <c r="K166" s="1">
        <v>21</v>
      </c>
    </row>
    <row r="167" spans="1:11" x14ac:dyDescent="0.35">
      <c r="A167" s="339" t="s">
        <v>0</v>
      </c>
      <c r="B167" s="339" t="s">
        <v>0</v>
      </c>
      <c r="C167" s="340">
        <v>1685</v>
      </c>
      <c r="D167" s="2">
        <v>1714</v>
      </c>
      <c r="E167" s="2">
        <v>1746</v>
      </c>
      <c r="F167" s="2">
        <v>1770</v>
      </c>
      <c r="G167" s="2">
        <v>1775</v>
      </c>
      <c r="H167" s="2">
        <v>1843</v>
      </c>
      <c r="I167" s="2">
        <v>1933</v>
      </c>
      <c r="J167" s="2">
        <v>2030</v>
      </c>
      <c r="K167" s="2">
        <v>2051</v>
      </c>
    </row>
    <row r="168" spans="1:11" x14ac:dyDescent="0.35">
      <c r="A168" s="339" t="s">
        <v>3078</v>
      </c>
      <c r="B168" s="339" t="s">
        <v>31</v>
      </c>
      <c r="C168" s="340">
        <v>165</v>
      </c>
      <c r="D168" s="1">
        <v>3</v>
      </c>
      <c r="E168" s="1">
        <v>2</v>
      </c>
      <c r="F168" s="1">
        <v>-170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</row>
    <row r="169" spans="1:11" x14ac:dyDescent="0.35">
      <c r="A169" s="339" t="s">
        <v>0</v>
      </c>
      <c r="B169" s="339" t="s">
        <v>0</v>
      </c>
      <c r="C169" s="340">
        <v>165</v>
      </c>
      <c r="D169" s="2">
        <v>168</v>
      </c>
      <c r="E169" s="2">
        <v>170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</row>
    <row r="170" spans="1:11" x14ac:dyDescent="0.35">
      <c r="A170" s="339" t="s">
        <v>1109</v>
      </c>
      <c r="B170" s="339" t="s">
        <v>31</v>
      </c>
      <c r="C170" s="340">
        <v>1292</v>
      </c>
      <c r="D170" s="1">
        <v>10</v>
      </c>
      <c r="E170" s="1">
        <v>13</v>
      </c>
      <c r="F170" s="1">
        <v>57</v>
      </c>
      <c r="G170" s="1">
        <v>1</v>
      </c>
      <c r="H170" s="1">
        <v>130</v>
      </c>
      <c r="I170" s="1">
        <v>25</v>
      </c>
      <c r="J170" s="1">
        <v>115</v>
      </c>
      <c r="K170" s="1">
        <v>38</v>
      </c>
    </row>
    <row r="171" spans="1:11" x14ac:dyDescent="0.35">
      <c r="A171" s="339" t="s">
        <v>0</v>
      </c>
      <c r="B171" s="339" t="s">
        <v>0</v>
      </c>
      <c r="C171" s="340">
        <v>1292</v>
      </c>
      <c r="D171" s="2">
        <v>1302</v>
      </c>
      <c r="E171" s="2">
        <v>1315</v>
      </c>
      <c r="F171" s="2">
        <v>1372</v>
      </c>
      <c r="G171" s="2">
        <v>1373</v>
      </c>
      <c r="H171" s="2">
        <v>1503</v>
      </c>
      <c r="I171" s="2">
        <v>1528</v>
      </c>
      <c r="J171" s="2">
        <v>1643</v>
      </c>
      <c r="K171" s="2">
        <v>1681</v>
      </c>
    </row>
    <row r="172" spans="1:11" x14ac:dyDescent="0.35">
      <c r="A172" s="339" t="s">
        <v>1110</v>
      </c>
      <c r="B172" s="339" t="s">
        <v>33</v>
      </c>
      <c r="C172" s="340">
        <v>2042</v>
      </c>
      <c r="D172" s="1">
        <v>89</v>
      </c>
      <c r="E172" s="1">
        <v>0</v>
      </c>
      <c r="F172" s="1">
        <v>0</v>
      </c>
      <c r="G172" s="1">
        <v>-36</v>
      </c>
      <c r="H172" s="1">
        <v>0</v>
      </c>
      <c r="I172" s="1">
        <v>0</v>
      </c>
      <c r="J172" s="1">
        <v>0</v>
      </c>
      <c r="K172" s="1">
        <v>0</v>
      </c>
    </row>
    <row r="173" spans="1:11" x14ac:dyDescent="0.35">
      <c r="A173" s="339" t="s">
        <v>0</v>
      </c>
      <c r="B173" s="339" t="s">
        <v>0</v>
      </c>
      <c r="C173" s="340">
        <v>2042</v>
      </c>
      <c r="D173" s="2">
        <v>2131</v>
      </c>
      <c r="E173" s="2">
        <v>2131</v>
      </c>
      <c r="F173" s="2">
        <v>2131</v>
      </c>
      <c r="G173" s="2">
        <v>2095</v>
      </c>
      <c r="H173" s="2">
        <v>2095</v>
      </c>
      <c r="I173" s="2">
        <v>2095</v>
      </c>
      <c r="J173" s="2">
        <v>2095</v>
      </c>
      <c r="K173" s="2">
        <v>2095</v>
      </c>
    </row>
    <row r="174" spans="1:11" x14ac:dyDescent="0.35">
      <c r="A174" s="339" t="s">
        <v>3106</v>
      </c>
      <c r="B174" s="339" t="s">
        <v>33</v>
      </c>
      <c r="C174" s="340">
        <v>845</v>
      </c>
      <c r="D174" s="1">
        <v>8</v>
      </c>
      <c r="E174" s="1">
        <v>11</v>
      </c>
      <c r="F174" s="1">
        <v>34</v>
      </c>
      <c r="G174" s="1">
        <v>3</v>
      </c>
      <c r="H174" s="1">
        <v>125</v>
      </c>
      <c r="I174" s="1">
        <v>58</v>
      </c>
      <c r="J174" s="1">
        <v>-1084</v>
      </c>
      <c r="K174" s="1">
        <v>0</v>
      </c>
    </row>
    <row r="175" spans="1:11" x14ac:dyDescent="0.35">
      <c r="A175" s="339" t="s">
        <v>0</v>
      </c>
      <c r="B175" s="339" t="s">
        <v>0</v>
      </c>
      <c r="C175" s="340">
        <v>845</v>
      </c>
      <c r="D175" s="2">
        <v>853</v>
      </c>
      <c r="E175" s="2">
        <v>864</v>
      </c>
      <c r="F175" s="2">
        <v>898</v>
      </c>
      <c r="G175" s="2">
        <v>901</v>
      </c>
      <c r="H175" s="2">
        <v>1026</v>
      </c>
      <c r="I175" s="2">
        <v>1084</v>
      </c>
      <c r="J175" s="2">
        <v>0</v>
      </c>
      <c r="K175" s="2">
        <v>0</v>
      </c>
    </row>
    <row r="176" spans="1:11" x14ac:dyDescent="0.35">
      <c r="A176" s="339" t="s">
        <v>1111</v>
      </c>
      <c r="B176" s="339" t="s">
        <v>33</v>
      </c>
      <c r="C176" s="340">
        <v>446</v>
      </c>
      <c r="D176" s="1">
        <v>2</v>
      </c>
      <c r="E176" s="1">
        <v>5</v>
      </c>
      <c r="F176" s="1">
        <v>2</v>
      </c>
      <c r="G176" s="1">
        <v>0</v>
      </c>
      <c r="H176" s="1">
        <v>-455</v>
      </c>
      <c r="I176" s="1">
        <v>0</v>
      </c>
      <c r="J176" s="1">
        <v>0</v>
      </c>
      <c r="K176" s="1">
        <v>0</v>
      </c>
    </row>
    <row r="177" spans="1:11" x14ac:dyDescent="0.35">
      <c r="A177" s="339" t="s">
        <v>0</v>
      </c>
      <c r="B177" s="339" t="s">
        <v>0</v>
      </c>
      <c r="C177" s="340">
        <v>446</v>
      </c>
      <c r="D177" s="2">
        <v>448</v>
      </c>
      <c r="E177" s="2">
        <v>453</v>
      </c>
      <c r="F177" s="2">
        <v>455</v>
      </c>
      <c r="G177" s="2">
        <v>455</v>
      </c>
      <c r="H177" s="2">
        <v>0</v>
      </c>
      <c r="I177" s="2">
        <v>0</v>
      </c>
      <c r="J177" s="2">
        <v>0</v>
      </c>
      <c r="K177" s="2">
        <v>0</v>
      </c>
    </row>
    <row r="178" spans="1:11" x14ac:dyDescent="0.35">
      <c r="A178" s="339" t="s">
        <v>1112</v>
      </c>
      <c r="B178" s="339" t="s">
        <v>33</v>
      </c>
      <c r="C178" s="340">
        <v>2301</v>
      </c>
      <c r="D178" s="1">
        <v>-206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</row>
    <row r="179" spans="1:11" x14ac:dyDescent="0.35">
      <c r="A179" s="339" t="s">
        <v>0</v>
      </c>
      <c r="B179" s="339" t="s">
        <v>0</v>
      </c>
      <c r="C179" s="340">
        <v>2301</v>
      </c>
      <c r="D179" s="2">
        <v>2095</v>
      </c>
      <c r="E179" s="2">
        <v>2095</v>
      </c>
      <c r="F179" s="2">
        <v>2095</v>
      </c>
      <c r="G179" s="2">
        <v>2095</v>
      </c>
      <c r="H179" s="2">
        <v>2095</v>
      </c>
      <c r="I179" s="2">
        <v>2095</v>
      </c>
      <c r="J179" s="2">
        <v>2095</v>
      </c>
      <c r="K179" s="2">
        <v>2095</v>
      </c>
    </row>
    <row r="180" spans="1:11" x14ac:dyDescent="0.35">
      <c r="A180" s="339" t="s">
        <v>1113</v>
      </c>
      <c r="B180" s="339" t="s">
        <v>33</v>
      </c>
      <c r="C180" s="340">
        <v>1766</v>
      </c>
      <c r="D180" s="1">
        <v>11</v>
      </c>
      <c r="E180" s="1">
        <v>11</v>
      </c>
      <c r="F180" s="1">
        <v>24</v>
      </c>
      <c r="G180" s="1">
        <v>6</v>
      </c>
      <c r="H180" s="1">
        <v>47</v>
      </c>
      <c r="I180" s="1">
        <v>19</v>
      </c>
      <c r="J180" s="1">
        <v>329</v>
      </c>
      <c r="K180" s="1">
        <v>-118</v>
      </c>
    </row>
    <row r="181" spans="1:11" x14ac:dyDescent="0.35">
      <c r="A181" s="339" t="s">
        <v>0</v>
      </c>
      <c r="B181" s="339" t="s">
        <v>0</v>
      </c>
      <c r="C181" s="340">
        <v>1766</v>
      </c>
      <c r="D181" s="2">
        <v>1777</v>
      </c>
      <c r="E181" s="2">
        <v>1788</v>
      </c>
      <c r="F181" s="2">
        <v>1812</v>
      </c>
      <c r="G181" s="2">
        <v>1818</v>
      </c>
      <c r="H181" s="2">
        <v>1865</v>
      </c>
      <c r="I181" s="2">
        <v>1884</v>
      </c>
      <c r="J181" s="2">
        <v>2213</v>
      </c>
      <c r="K181" s="2">
        <v>2095</v>
      </c>
    </row>
    <row r="182" spans="1:11" x14ac:dyDescent="0.35">
      <c r="A182" s="339" t="s">
        <v>1114</v>
      </c>
      <c r="B182" s="339" t="s">
        <v>33</v>
      </c>
      <c r="C182" s="340">
        <v>1371</v>
      </c>
      <c r="D182" s="1">
        <v>45</v>
      </c>
      <c r="E182" s="1">
        <v>30</v>
      </c>
      <c r="F182" s="1">
        <v>38</v>
      </c>
      <c r="G182" s="1">
        <v>16</v>
      </c>
      <c r="H182" s="1">
        <v>24</v>
      </c>
      <c r="I182" s="1">
        <v>121</v>
      </c>
      <c r="J182" s="1">
        <v>80</v>
      </c>
      <c r="K182" s="1">
        <v>59</v>
      </c>
    </row>
    <row r="183" spans="1:11" x14ac:dyDescent="0.35">
      <c r="A183" s="339" t="s">
        <v>0</v>
      </c>
      <c r="B183" s="339" t="s">
        <v>0</v>
      </c>
      <c r="C183" s="340">
        <v>1371</v>
      </c>
      <c r="D183" s="2">
        <v>1416</v>
      </c>
      <c r="E183" s="2">
        <v>1446</v>
      </c>
      <c r="F183" s="2">
        <v>1484</v>
      </c>
      <c r="G183" s="2">
        <v>1500</v>
      </c>
      <c r="H183" s="2">
        <v>1524</v>
      </c>
      <c r="I183" s="2">
        <v>1645</v>
      </c>
      <c r="J183" s="2">
        <v>1725</v>
      </c>
      <c r="K183" s="2">
        <v>1784</v>
      </c>
    </row>
    <row r="184" spans="1:11" x14ac:dyDescent="0.35">
      <c r="A184" s="339" t="s">
        <v>3099</v>
      </c>
      <c r="B184" s="339" t="s">
        <v>33</v>
      </c>
      <c r="C184" s="340">
        <v>2223</v>
      </c>
      <c r="D184" s="1">
        <v>0</v>
      </c>
      <c r="E184" s="1">
        <v>-128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</row>
    <row r="185" spans="1:11" x14ac:dyDescent="0.35">
      <c r="A185" s="339" t="s">
        <v>0</v>
      </c>
      <c r="B185" s="339" t="s">
        <v>0</v>
      </c>
      <c r="C185" s="340">
        <v>2223</v>
      </c>
      <c r="D185" s="2">
        <v>2223</v>
      </c>
      <c r="E185" s="2">
        <v>2095</v>
      </c>
      <c r="F185" s="2">
        <v>2095</v>
      </c>
      <c r="G185" s="2">
        <v>2095</v>
      </c>
      <c r="H185" s="2">
        <v>2095</v>
      </c>
      <c r="I185" s="2">
        <v>2095</v>
      </c>
      <c r="J185" s="2">
        <v>2095</v>
      </c>
      <c r="K185" s="2">
        <v>2095</v>
      </c>
    </row>
    <row r="186" spans="1:11" x14ac:dyDescent="0.35">
      <c r="A186" s="339" t="s">
        <v>3100</v>
      </c>
      <c r="B186" s="339" t="s">
        <v>33</v>
      </c>
      <c r="C186" s="340">
        <v>414</v>
      </c>
      <c r="D186" s="1">
        <v>6</v>
      </c>
      <c r="E186" s="1">
        <v>20</v>
      </c>
      <c r="F186" s="1">
        <v>41</v>
      </c>
      <c r="G186" s="1">
        <v>5</v>
      </c>
      <c r="H186" s="1">
        <v>14</v>
      </c>
      <c r="I186" s="1">
        <v>-500</v>
      </c>
      <c r="J186" s="1">
        <v>0</v>
      </c>
      <c r="K186" s="1">
        <v>0</v>
      </c>
    </row>
    <row r="187" spans="1:11" x14ac:dyDescent="0.35">
      <c r="A187" s="339" t="s">
        <v>0</v>
      </c>
      <c r="B187" s="339" t="s">
        <v>0</v>
      </c>
      <c r="C187" s="340">
        <v>414</v>
      </c>
      <c r="D187" s="2">
        <v>420</v>
      </c>
      <c r="E187" s="2">
        <v>440</v>
      </c>
      <c r="F187" s="2">
        <v>481</v>
      </c>
      <c r="G187" s="2">
        <v>486</v>
      </c>
      <c r="H187" s="2">
        <v>500</v>
      </c>
      <c r="I187" s="2">
        <v>0</v>
      </c>
      <c r="J187" s="2">
        <v>0</v>
      </c>
      <c r="K187" s="2">
        <v>0</v>
      </c>
    </row>
    <row r="188" spans="1:11" x14ac:dyDescent="0.35">
      <c r="A188" s="339" t="s">
        <v>1115</v>
      </c>
      <c r="B188" s="339" t="s">
        <v>31</v>
      </c>
      <c r="C188" s="340">
        <v>110</v>
      </c>
      <c r="D188" s="1">
        <v>3</v>
      </c>
      <c r="E188" s="1">
        <v>4</v>
      </c>
      <c r="F188" s="1">
        <v>-117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</row>
    <row r="189" spans="1:11" x14ac:dyDescent="0.35">
      <c r="A189" s="339" t="s">
        <v>0</v>
      </c>
      <c r="B189" s="339" t="s">
        <v>0</v>
      </c>
      <c r="C189" s="340">
        <v>110</v>
      </c>
      <c r="D189" s="2">
        <v>113</v>
      </c>
      <c r="E189" s="2">
        <v>117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</row>
    <row r="190" spans="1:11" x14ac:dyDescent="0.35">
      <c r="A190" s="339" t="s">
        <v>47</v>
      </c>
      <c r="B190" s="339" t="s">
        <v>0</v>
      </c>
      <c r="C190" s="341">
        <v>0</v>
      </c>
      <c r="D190" s="1">
        <f>(D166+D168+D170+D172+D174+D176+D178+D180+D182+D184+D186+D188)*(-1)</f>
        <v>0</v>
      </c>
      <c r="E190" s="1">
        <f t="shared" ref="E190:K190" si="4">(E166+E168+E170+E172+E174+E176+E178+E180+E182+E184+E186+E188)*(-1)</f>
        <v>0</v>
      </c>
      <c r="F190" s="1">
        <f t="shared" si="4"/>
        <v>67</v>
      </c>
      <c r="G190" s="1">
        <f t="shared" si="4"/>
        <v>0</v>
      </c>
      <c r="H190" s="1">
        <f t="shared" si="4"/>
        <v>47</v>
      </c>
      <c r="I190" s="1">
        <f t="shared" si="4"/>
        <v>187</v>
      </c>
      <c r="J190" s="1">
        <f t="shared" si="4"/>
        <v>463</v>
      </c>
      <c r="K190" s="1">
        <f t="shared" si="4"/>
        <v>0</v>
      </c>
    </row>
    <row r="191" spans="1:11" x14ac:dyDescent="0.35">
      <c r="A191" s="339" t="s">
        <v>0</v>
      </c>
      <c r="B191" s="339" t="s">
        <v>0</v>
      </c>
      <c r="C191" s="340">
        <v>0</v>
      </c>
      <c r="D191" s="2">
        <v>0</v>
      </c>
      <c r="E191" s="2">
        <v>0</v>
      </c>
      <c r="F191" s="2">
        <v>67</v>
      </c>
      <c r="G191" s="2">
        <v>67</v>
      </c>
      <c r="H191" s="2">
        <v>114</v>
      </c>
      <c r="I191" s="2">
        <v>301</v>
      </c>
      <c r="J191" s="2">
        <v>764</v>
      </c>
      <c r="K191" s="2">
        <v>764</v>
      </c>
    </row>
    <row r="192" spans="1:11" x14ac:dyDescent="0.35">
      <c r="A192" t="s">
        <v>48</v>
      </c>
      <c r="B192" t="s">
        <v>0</v>
      </c>
      <c r="C192" s="2">
        <v>14660</v>
      </c>
      <c r="D192" s="2">
        <v>14660</v>
      </c>
      <c r="E192" s="2">
        <v>14660</v>
      </c>
      <c r="F192" s="2">
        <v>14660</v>
      </c>
      <c r="G192" s="2">
        <v>14660</v>
      </c>
      <c r="H192" s="2">
        <v>14660</v>
      </c>
      <c r="I192" s="2">
        <v>14660</v>
      </c>
      <c r="J192" s="2">
        <v>14660</v>
      </c>
      <c r="K192" s="2">
        <v>14660</v>
      </c>
    </row>
    <row r="196" spans="1:16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</row>
    <row r="197" spans="1:16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</row>
    <row r="198" spans="1:16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</row>
    <row r="199" spans="1:16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</row>
    <row r="200" spans="1:16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</row>
    <row r="201" spans="1:16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</row>
    <row r="202" spans="1:16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  <c r="L202" t="s">
        <v>0</v>
      </c>
      <c r="M202" t="s">
        <v>0</v>
      </c>
      <c r="N202" t="s">
        <v>0</v>
      </c>
      <c r="O202" t="s">
        <v>0</v>
      </c>
      <c r="P202" t="s">
        <v>0</v>
      </c>
    </row>
    <row r="203" spans="1:16" x14ac:dyDescent="0.35">
      <c r="A203" s="339" t="s">
        <v>264</v>
      </c>
      <c r="B203" s="339" t="s">
        <v>2</v>
      </c>
      <c r="C203" s="339" t="s">
        <v>3</v>
      </c>
      <c r="D203" t="s">
        <v>4</v>
      </c>
      <c r="E203" t="s">
        <v>5</v>
      </c>
      <c r="F203" t="s">
        <v>6</v>
      </c>
      <c r="G203" t="s">
        <v>7</v>
      </c>
      <c r="H203" t="s">
        <v>8</v>
      </c>
      <c r="I203" t="s">
        <v>9</v>
      </c>
      <c r="J203" t="s">
        <v>10</v>
      </c>
      <c r="K203" t="s">
        <v>11</v>
      </c>
      <c r="L203" t="s">
        <v>12</v>
      </c>
      <c r="M203" t="s">
        <v>13</v>
      </c>
      <c r="N203" t="s">
        <v>14</v>
      </c>
      <c r="O203" t="s">
        <v>15</v>
      </c>
      <c r="P203" t="s">
        <v>16</v>
      </c>
    </row>
    <row r="204" spans="1:16" x14ac:dyDescent="0.35">
      <c r="A204" s="339" t="s">
        <v>0</v>
      </c>
      <c r="B204" s="339" t="s">
        <v>0</v>
      </c>
      <c r="C204" s="339" t="s">
        <v>17</v>
      </c>
      <c r="D204" t="s">
        <v>1116</v>
      </c>
      <c r="E204" t="s">
        <v>1117</v>
      </c>
      <c r="F204" t="s">
        <v>1118</v>
      </c>
      <c r="G204" t="s">
        <v>1119</v>
      </c>
      <c r="H204" t="s">
        <v>1120</v>
      </c>
      <c r="I204" t="s">
        <v>1121</v>
      </c>
      <c r="J204" t="s">
        <v>1122</v>
      </c>
      <c r="K204" t="s">
        <v>1123</v>
      </c>
      <c r="L204" t="s">
        <v>1124</v>
      </c>
      <c r="M204" t="s">
        <v>1125</v>
      </c>
      <c r="N204" t="s">
        <v>1126</v>
      </c>
      <c r="O204" t="s">
        <v>116</v>
      </c>
      <c r="P204" t="s">
        <v>1127</v>
      </c>
    </row>
    <row r="205" spans="1:16" x14ac:dyDescent="0.35">
      <c r="A205" s="339" t="s">
        <v>3101</v>
      </c>
      <c r="B205" s="339" t="s">
        <v>33</v>
      </c>
      <c r="C205" s="340">
        <v>27</v>
      </c>
      <c r="D205" s="1">
        <v>0</v>
      </c>
      <c r="E205" s="1">
        <v>-27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</row>
    <row r="206" spans="1:16" x14ac:dyDescent="0.35">
      <c r="A206" s="339" t="s">
        <v>0</v>
      </c>
      <c r="B206" s="339" t="s">
        <v>0</v>
      </c>
      <c r="C206" s="340">
        <v>27</v>
      </c>
      <c r="D206" s="2">
        <v>27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35">
      <c r="A207" s="339" t="s">
        <v>1128</v>
      </c>
      <c r="B207" s="339" t="s">
        <v>31</v>
      </c>
      <c r="C207" s="340">
        <v>804</v>
      </c>
      <c r="D207" s="1">
        <v>36</v>
      </c>
      <c r="E207" s="1">
        <v>19</v>
      </c>
      <c r="F207" s="1">
        <v>6</v>
      </c>
      <c r="G207" s="1">
        <v>7</v>
      </c>
      <c r="H207" s="1">
        <v>30</v>
      </c>
      <c r="I207" s="1">
        <v>20</v>
      </c>
      <c r="J207" s="1">
        <v>1</v>
      </c>
      <c r="K207" s="1">
        <v>277</v>
      </c>
      <c r="L207" s="1">
        <v>213</v>
      </c>
      <c r="M207" s="1">
        <v>6</v>
      </c>
      <c r="N207" s="1">
        <v>61</v>
      </c>
      <c r="O207" s="1">
        <v>38</v>
      </c>
      <c r="P207" s="1">
        <v>9</v>
      </c>
    </row>
    <row r="208" spans="1:16" x14ac:dyDescent="0.35">
      <c r="A208" s="339" t="s">
        <v>0</v>
      </c>
      <c r="B208" s="339" t="s">
        <v>0</v>
      </c>
      <c r="C208" s="340">
        <v>804</v>
      </c>
      <c r="D208" s="2">
        <v>840</v>
      </c>
      <c r="E208" s="2">
        <v>859</v>
      </c>
      <c r="F208" s="2">
        <v>865</v>
      </c>
      <c r="G208" s="2">
        <v>872</v>
      </c>
      <c r="H208" s="2">
        <v>902</v>
      </c>
      <c r="I208" s="2">
        <v>922</v>
      </c>
      <c r="J208" s="2">
        <v>923</v>
      </c>
      <c r="K208" s="2">
        <v>1200</v>
      </c>
      <c r="L208" s="2">
        <v>1413</v>
      </c>
      <c r="M208" s="2">
        <v>1419</v>
      </c>
      <c r="N208" s="2">
        <v>1480</v>
      </c>
      <c r="O208" s="2">
        <v>1518</v>
      </c>
      <c r="P208" s="2">
        <v>1527</v>
      </c>
    </row>
    <row r="209" spans="1:16" x14ac:dyDescent="0.35">
      <c r="A209" s="339" t="s">
        <v>1129</v>
      </c>
      <c r="B209" s="339" t="s">
        <v>33</v>
      </c>
      <c r="C209" s="340">
        <v>1048</v>
      </c>
      <c r="D209" s="1">
        <v>15</v>
      </c>
      <c r="E209" s="1">
        <v>12</v>
      </c>
      <c r="F209" s="1">
        <v>16</v>
      </c>
      <c r="G209" s="1">
        <v>67</v>
      </c>
      <c r="H209" s="1">
        <v>58</v>
      </c>
      <c r="I209" s="1">
        <v>45</v>
      </c>
      <c r="J209" s="1">
        <v>10</v>
      </c>
      <c r="K209" s="1">
        <v>47</v>
      </c>
      <c r="L209" s="1">
        <v>120</v>
      </c>
      <c r="M209" s="1">
        <v>5</v>
      </c>
      <c r="N209" s="1">
        <v>494</v>
      </c>
      <c r="O209" s="1">
        <v>-249</v>
      </c>
      <c r="P209" s="1">
        <v>0</v>
      </c>
    </row>
    <row r="210" spans="1:16" x14ac:dyDescent="0.35">
      <c r="A210" s="339" t="s">
        <v>0</v>
      </c>
      <c r="B210" s="339" t="s">
        <v>0</v>
      </c>
      <c r="C210" s="340">
        <v>1048</v>
      </c>
      <c r="D210" s="2">
        <v>1063</v>
      </c>
      <c r="E210" s="2">
        <v>1075</v>
      </c>
      <c r="F210" s="2">
        <v>1091</v>
      </c>
      <c r="G210" s="2">
        <v>1158</v>
      </c>
      <c r="H210" s="2">
        <v>1216</v>
      </c>
      <c r="I210" s="2">
        <v>1261</v>
      </c>
      <c r="J210" s="2">
        <v>1271</v>
      </c>
      <c r="K210" s="2">
        <v>1318</v>
      </c>
      <c r="L210" s="2">
        <v>1438</v>
      </c>
      <c r="M210" s="2">
        <v>1443</v>
      </c>
      <c r="N210" s="2">
        <v>1937</v>
      </c>
      <c r="O210" s="2">
        <v>1688</v>
      </c>
      <c r="P210" s="2">
        <v>1688</v>
      </c>
    </row>
    <row r="211" spans="1:16" x14ac:dyDescent="0.35">
      <c r="A211" s="339" t="s">
        <v>1130</v>
      </c>
      <c r="B211" s="339" t="s">
        <v>31</v>
      </c>
      <c r="C211" s="340">
        <v>687</v>
      </c>
      <c r="D211" s="1">
        <v>25</v>
      </c>
      <c r="E211" s="1">
        <v>9</v>
      </c>
      <c r="F211" s="1">
        <v>3</v>
      </c>
      <c r="G211" s="1">
        <v>18</v>
      </c>
      <c r="H211" s="1">
        <v>39</v>
      </c>
      <c r="I211" s="1">
        <v>11</v>
      </c>
      <c r="J211" s="1">
        <v>1</v>
      </c>
      <c r="K211" s="1">
        <v>-793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</row>
    <row r="212" spans="1:16" x14ac:dyDescent="0.35">
      <c r="A212" s="339" t="s">
        <v>0</v>
      </c>
      <c r="B212" s="339" t="s">
        <v>0</v>
      </c>
      <c r="C212" s="340">
        <v>687</v>
      </c>
      <c r="D212" s="2">
        <v>712</v>
      </c>
      <c r="E212" s="2">
        <v>721</v>
      </c>
      <c r="F212" s="2">
        <v>724</v>
      </c>
      <c r="G212" s="2">
        <v>742</v>
      </c>
      <c r="H212" s="2">
        <v>781</v>
      </c>
      <c r="I212" s="2">
        <v>792</v>
      </c>
      <c r="J212" s="2">
        <v>793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35">
      <c r="A213" s="339" t="s">
        <v>3079</v>
      </c>
      <c r="B213" s="339" t="s">
        <v>33</v>
      </c>
      <c r="C213" s="340">
        <v>651</v>
      </c>
      <c r="D213" s="1">
        <v>14</v>
      </c>
      <c r="E213" s="1">
        <v>15</v>
      </c>
      <c r="F213" s="1">
        <v>7</v>
      </c>
      <c r="G213" s="1">
        <v>15</v>
      </c>
      <c r="H213" s="1">
        <v>122</v>
      </c>
      <c r="I213" s="1">
        <v>13</v>
      </c>
      <c r="J213" s="1">
        <v>1</v>
      </c>
      <c r="K213" s="1">
        <v>61</v>
      </c>
      <c r="L213" s="1">
        <v>-899</v>
      </c>
      <c r="M213" s="1">
        <v>0</v>
      </c>
      <c r="N213" s="1">
        <v>0</v>
      </c>
      <c r="O213" s="1">
        <v>0</v>
      </c>
      <c r="P213" s="1">
        <v>0</v>
      </c>
    </row>
    <row r="214" spans="1:16" x14ac:dyDescent="0.35">
      <c r="A214" s="339" t="s">
        <v>0</v>
      </c>
      <c r="B214" s="339" t="s">
        <v>0</v>
      </c>
      <c r="C214" s="340">
        <v>651</v>
      </c>
      <c r="D214" s="2">
        <v>665</v>
      </c>
      <c r="E214" s="2">
        <v>680</v>
      </c>
      <c r="F214" s="2">
        <v>687</v>
      </c>
      <c r="G214" s="2">
        <v>702</v>
      </c>
      <c r="H214" s="2">
        <v>824</v>
      </c>
      <c r="I214" s="2">
        <v>837</v>
      </c>
      <c r="J214" s="2">
        <v>838</v>
      </c>
      <c r="K214" s="2">
        <v>899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35">
      <c r="A215" s="339" t="s">
        <v>1131</v>
      </c>
      <c r="B215" s="339" t="s">
        <v>31</v>
      </c>
      <c r="C215" s="340">
        <v>1560</v>
      </c>
      <c r="D215" s="1">
        <v>32</v>
      </c>
      <c r="E215" s="1">
        <v>20</v>
      </c>
      <c r="F215" s="1">
        <v>15</v>
      </c>
      <c r="G215" s="1">
        <v>96</v>
      </c>
      <c r="H215" s="1">
        <v>0</v>
      </c>
      <c r="I215" s="1">
        <v>0</v>
      </c>
      <c r="J215" s="1">
        <v>-35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</row>
    <row r="216" spans="1:16" x14ac:dyDescent="0.35">
      <c r="A216" s="339" t="s">
        <v>0</v>
      </c>
      <c r="B216" s="339" t="s">
        <v>0</v>
      </c>
      <c r="C216" s="340">
        <v>1560</v>
      </c>
      <c r="D216" s="2">
        <v>1592</v>
      </c>
      <c r="E216" s="2">
        <v>1612</v>
      </c>
      <c r="F216" s="2">
        <v>1627</v>
      </c>
      <c r="G216" s="2">
        <v>1723</v>
      </c>
      <c r="H216" s="2">
        <v>1723</v>
      </c>
      <c r="I216" s="2">
        <v>1723</v>
      </c>
      <c r="J216" s="2">
        <v>1688</v>
      </c>
      <c r="K216" s="2">
        <v>1688</v>
      </c>
      <c r="L216" s="2">
        <v>1688</v>
      </c>
      <c r="M216" s="2">
        <v>1688</v>
      </c>
      <c r="N216" s="2">
        <v>1688</v>
      </c>
      <c r="O216" s="2">
        <v>1688</v>
      </c>
      <c r="P216" s="2">
        <v>1688</v>
      </c>
    </row>
    <row r="217" spans="1:16" x14ac:dyDescent="0.35">
      <c r="A217" s="339" t="s">
        <v>1132</v>
      </c>
      <c r="B217" s="339" t="s">
        <v>33</v>
      </c>
      <c r="C217" s="340">
        <v>714</v>
      </c>
      <c r="D217" s="1">
        <v>16</v>
      </c>
      <c r="E217" s="1">
        <v>5</v>
      </c>
      <c r="F217" s="1">
        <v>3</v>
      </c>
      <c r="G217" s="1">
        <v>76</v>
      </c>
      <c r="H217" s="1">
        <v>36</v>
      </c>
      <c r="I217" s="1">
        <v>30</v>
      </c>
      <c r="J217" s="1">
        <v>18</v>
      </c>
      <c r="K217" s="1">
        <v>73</v>
      </c>
      <c r="L217" s="1">
        <v>80</v>
      </c>
      <c r="M217" s="1">
        <v>3</v>
      </c>
      <c r="N217" s="1">
        <v>-1054</v>
      </c>
      <c r="O217" s="1">
        <v>0</v>
      </c>
      <c r="P217" s="1">
        <v>0</v>
      </c>
    </row>
    <row r="218" spans="1:16" x14ac:dyDescent="0.35">
      <c r="A218" s="339" t="s">
        <v>0</v>
      </c>
      <c r="B218" s="339" t="s">
        <v>0</v>
      </c>
      <c r="C218" s="340">
        <v>714</v>
      </c>
      <c r="D218" s="2">
        <v>730</v>
      </c>
      <c r="E218" s="2">
        <v>735</v>
      </c>
      <c r="F218" s="2">
        <v>738</v>
      </c>
      <c r="G218" s="2">
        <v>814</v>
      </c>
      <c r="H218" s="2">
        <v>850</v>
      </c>
      <c r="I218" s="2">
        <v>880</v>
      </c>
      <c r="J218" s="2">
        <v>898</v>
      </c>
      <c r="K218" s="2">
        <v>971</v>
      </c>
      <c r="L218" s="2">
        <v>1051</v>
      </c>
      <c r="M218" s="2">
        <v>1054</v>
      </c>
      <c r="N218" s="2">
        <v>0</v>
      </c>
      <c r="O218" s="2">
        <v>0</v>
      </c>
      <c r="P218" s="2">
        <v>0</v>
      </c>
    </row>
    <row r="219" spans="1:16" x14ac:dyDescent="0.35">
      <c r="A219" s="339" t="s">
        <v>1133</v>
      </c>
      <c r="B219" s="339" t="s">
        <v>33</v>
      </c>
      <c r="C219" s="340">
        <v>366</v>
      </c>
      <c r="D219" s="1">
        <v>4</v>
      </c>
      <c r="E219" s="1">
        <v>7</v>
      </c>
      <c r="F219" s="1">
        <v>9</v>
      </c>
      <c r="G219" s="1">
        <v>-386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</row>
    <row r="220" spans="1:16" x14ac:dyDescent="0.35">
      <c r="A220" s="339" t="s">
        <v>0</v>
      </c>
      <c r="B220" s="339" t="s">
        <v>0</v>
      </c>
      <c r="C220" s="340">
        <v>366</v>
      </c>
      <c r="D220" s="2">
        <v>370</v>
      </c>
      <c r="E220" s="2">
        <v>377</v>
      </c>
      <c r="F220" s="2">
        <v>386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35">
      <c r="A221" s="339" t="s">
        <v>3102</v>
      </c>
      <c r="B221" s="339" t="s">
        <v>33</v>
      </c>
      <c r="C221" s="340">
        <v>1057</v>
      </c>
      <c r="D221" s="1">
        <v>31</v>
      </c>
      <c r="E221" s="1">
        <v>9</v>
      </c>
      <c r="F221" s="1">
        <v>22</v>
      </c>
      <c r="G221" s="1">
        <v>41</v>
      </c>
      <c r="H221" s="1">
        <v>33</v>
      </c>
      <c r="I221" s="1">
        <v>130</v>
      </c>
      <c r="J221" s="1">
        <v>2</v>
      </c>
      <c r="K221" s="1">
        <v>103</v>
      </c>
      <c r="L221" s="1">
        <v>120</v>
      </c>
      <c r="M221" s="1">
        <v>7</v>
      </c>
      <c r="N221" s="1">
        <v>170</v>
      </c>
      <c r="O221" s="1">
        <v>0</v>
      </c>
      <c r="P221" s="1">
        <v>-37</v>
      </c>
    </row>
    <row r="222" spans="1:16" x14ac:dyDescent="0.35">
      <c r="A222" s="339" t="s">
        <v>0</v>
      </c>
      <c r="B222" s="339" t="s">
        <v>0</v>
      </c>
      <c r="C222" s="340">
        <v>1057</v>
      </c>
      <c r="D222" s="2">
        <v>1088</v>
      </c>
      <c r="E222" s="2">
        <v>1097</v>
      </c>
      <c r="F222" s="2">
        <v>1119</v>
      </c>
      <c r="G222" s="2">
        <v>1160</v>
      </c>
      <c r="H222" s="2">
        <v>1193</v>
      </c>
      <c r="I222" s="2">
        <v>1323</v>
      </c>
      <c r="J222" s="2">
        <v>1325</v>
      </c>
      <c r="K222" s="2">
        <v>1428</v>
      </c>
      <c r="L222" s="2">
        <v>1548</v>
      </c>
      <c r="M222" s="2">
        <v>1555</v>
      </c>
      <c r="N222" s="2">
        <v>1725</v>
      </c>
      <c r="O222" s="2">
        <v>1725</v>
      </c>
      <c r="P222" s="2">
        <v>1688</v>
      </c>
    </row>
    <row r="223" spans="1:16" x14ac:dyDescent="0.35">
      <c r="A223" s="339" t="s">
        <v>3103</v>
      </c>
      <c r="B223" s="339" t="s">
        <v>33</v>
      </c>
      <c r="C223" s="340">
        <v>773</v>
      </c>
      <c r="D223" s="1">
        <v>30</v>
      </c>
      <c r="E223" s="1">
        <v>6</v>
      </c>
      <c r="F223" s="1">
        <v>21</v>
      </c>
      <c r="G223" s="1">
        <v>13</v>
      </c>
      <c r="H223" s="1">
        <v>34</v>
      </c>
      <c r="I223" s="1">
        <v>108</v>
      </c>
      <c r="J223" s="1">
        <v>2</v>
      </c>
      <c r="K223" s="1">
        <v>36</v>
      </c>
      <c r="L223" s="1">
        <v>59</v>
      </c>
      <c r="M223" s="1">
        <v>5</v>
      </c>
      <c r="N223" s="1">
        <v>62</v>
      </c>
      <c r="O223" s="1">
        <v>76</v>
      </c>
      <c r="P223" s="1">
        <v>20</v>
      </c>
    </row>
    <row r="224" spans="1:16" x14ac:dyDescent="0.35">
      <c r="A224" s="339" t="s">
        <v>0</v>
      </c>
      <c r="B224" s="339" t="s">
        <v>0</v>
      </c>
      <c r="C224" s="340">
        <v>773</v>
      </c>
      <c r="D224" s="2">
        <v>803</v>
      </c>
      <c r="E224" s="2">
        <v>809</v>
      </c>
      <c r="F224" s="2">
        <v>830</v>
      </c>
      <c r="G224" s="2">
        <v>843</v>
      </c>
      <c r="H224" s="2">
        <v>877</v>
      </c>
      <c r="I224" s="2">
        <v>985</v>
      </c>
      <c r="J224" s="2">
        <v>987</v>
      </c>
      <c r="K224" s="2">
        <v>1023</v>
      </c>
      <c r="L224" s="2">
        <v>1082</v>
      </c>
      <c r="M224" s="2">
        <v>1087</v>
      </c>
      <c r="N224" s="2">
        <v>1149</v>
      </c>
      <c r="O224" s="2">
        <v>1225</v>
      </c>
      <c r="P224" s="2">
        <v>1245</v>
      </c>
    </row>
    <row r="225" spans="1:16" x14ac:dyDescent="0.35">
      <c r="A225" s="339" t="s">
        <v>3082</v>
      </c>
      <c r="B225" s="339" t="s">
        <v>33</v>
      </c>
      <c r="C225" s="340">
        <v>1538</v>
      </c>
      <c r="D225" s="1">
        <v>100</v>
      </c>
      <c r="E225" s="1">
        <v>84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-34</v>
      </c>
      <c r="N225" s="1">
        <v>0</v>
      </c>
      <c r="O225" s="1">
        <v>0</v>
      </c>
      <c r="P225" s="1">
        <v>0</v>
      </c>
    </row>
    <row r="226" spans="1:16" x14ac:dyDescent="0.35">
      <c r="A226" s="339" t="s">
        <v>0</v>
      </c>
      <c r="B226" s="339" t="s">
        <v>0</v>
      </c>
      <c r="C226" s="340">
        <v>1538</v>
      </c>
      <c r="D226" s="2">
        <v>1638</v>
      </c>
      <c r="E226" s="2">
        <v>1722</v>
      </c>
      <c r="F226" s="2">
        <v>1722</v>
      </c>
      <c r="G226" s="2">
        <v>1722</v>
      </c>
      <c r="H226" s="2">
        <v>1722</v>
      </c>
      <c r="I226" s="2">
        <v>1722</v>
      </c>
      <c r="J226" s="2">
        <v>1722</v>
      </c>
      <c r="K226" s="2">
        <v>1722</v>
      </c>
      <c r="L226" s="2">
        <v>1722</v>
      </c>
      <c r="M226" s="2">
        <v>1688</v>
      </c>
      <c r="N226" s="2">
        <v>1688</v>
      </c>
      <c r="O226" s="2">
        <v>1688</v>
      </c>
      <c r="P226" s="2">
        <v>1688</v>
      </c>
    </row>
    <row r="227" spans="1:16" x14ac:dyDescent="0.35">
      <c r="A227" s="339" t="s">
        <v>1134</v>
      </c>
      <c r="B227" s="339" t="s">
        <v>33</v>
      </c>
      <c r="C227" s="340">
        <v>320</v>
      </c>
      <c r="D227" s="1">
        <v>2</v>
      </c>
      <c r="E227" s="1">
        <v>1</v>
      </c>
      <c r="F227" s="1">
        <v>-323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</row>
    <row r="228" spans="1:16" x14ac:dyDescent="0.35">
      <c r="A228" s="339" t="s">
        <v>0</v>
      </c>
      <c r="B228" s="339" t="s">
        <v>0</v>
      </c>
      <c r="C228" s="340">
        <v>320</v>
      </c>
      <c r="D228" s="2">
        <v>322</v>
      </c>
      <c r="E228" s="2">
        <v>323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35">
      <c r="A229" s="339" t="s">
        <v>1135</v>
      </c>
      <c r="B229" s="339" t="s">
        <v>31</v>
      </c>
      <c r="C229" s="340">
        <v>818</v>
      </c>
      <c r="D229" s="1">
        <v>103</v>
      </c>
      <c r="E229" s="1">
        <v>12</v>
      </c>
      <c r="F229" s="1">
        <v>2</v>
      </c>
      <c r="G229" s="1">
        <v>8</v>
      </c>
      <c r="H229" s="1">
        <v>23</v>
      </c>
      <c r="I229" s="1">
        <v>11</v>
      </c>
      <c r="J229" s="1">
        <v>0</v>
      </c>
      <c r="K229" s="1">
        <v>80</v>
      </c>
      <c r="L229" s="1">
        <v>103</v>
      </c>
      <c r="M229" s="1">
        <v>8</v>
      </c>
      <c r="N229" s="1">
        <v>50</v>
      </c>
      <c r="O229" s="1">
        <v>25</v>
      </c>
      <c r="P229" s="1">
        <v>8</v>
      </c>
    </row>
    <row r="230" spans="1:16" x14ac:dyDescent="0.35">
      <c r="A230" s="339" t="s">
        <v>0</v>
      </c>
      <c r="B230" s="339" t="s">
        <v>0</v>
      </c>
      <c r="C230" s="340">
        <v>818</v>
      </c>
      <c r="D230" s="2">
        <v>921</v>
      </c>
      <c r="E230" s="2">
        <v>933</v>
      </c>
      <c r="F230" s="2">
        <v>935</v>
      </c>
      <c r="G230" s="2">
        <v>943</v>
      </c>
      <c r="H230" s="2">
        <v>966</v>
      </c>
      <c r="I230" s="2">
        <v>977</v>
      </c>
      <c r="J230" s="2">
        <v>977</v>
      </c>
      <c r="K230" s="2">
        <v>1057</v>
      </c>
      <c r="L230" s="2">
        <v>1160</v>
      </c>
      <c r="M230" s="2">
        <v>1168</v>
      </c>
      <c r="N230" s="2">
        <v>1218</v>
      </c>
      <c r="O230" s="2">
        <v>1243</v>
      </c>
      <c r="P230" s="2">
        <v>1251</v>
      </c>
    </row>
    <row r="231" spans="1:16" x14ac:dyDescent="0.35">
      <c r="A231" s="339" t="s">
        <v>1136</v>
      </c>
      <c r="B231" s="339" t="s">
        <v>31</v>
      </c>
      <c r="C231" s="340">
        <v>427</v>
      </c>
      <c r="D231" s="1">
        <v>5</v>
      </c>
      <c r="E231" s="1">
        <v>24</v>
      </c>
      <c r="F231" s="1">
        <v>0</v>
      </c>
      <c r="G231" s="1">
        <v>15</v>
      </c>
      <c r="H231" s="1">
        <v>-471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</row>
    <row r="232" spans="1:16" x14ac:dyDescent="0.35">
      <c r="A232" s="339" t="s">
        <v>0</v>
      </c>
      <c r="B232" s="339" t="s">
        <v>0</v>
      </c>
      <c r="C232" s="340">
        <v>427</v>
      </c>
      <c r="D232" s="2">
        <v>432</v>
      </c>
      <c r="E232" s="2">
        <v>456</v>
      </c>
      <c r="F232" s="2">
        <v>456</v>
      </c>
      <c r="G232" s="2">
        <v>471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</row>
    <row r="233" spans="1:16" x14ac:dyDescent="0.35">
      <c r="A233" s="339" t="s">
        <v>1137</v>
      </c>
      <c r="B233" s="339" t="s">
        <v>33</v>
      </c>
      <c r="C233" s="340">
        <v>2115</v>
      </c>
      <c r="D233" s="1">
        <v>-427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</row>
    <row r="234" spans="1:16" x14ac:dyDescent="0.35">
      <c r="A234" s="339" t="s">
        <v>0</v>
      </c>
      <c r="B234" s="339" t="s">
        <v>0</v>
      </c>
      <c r="C234" s="340">
        <v>2115</v>
      </c>
      <c r="D234" s="2">
        <v>1688</v>
      </c>
      <c r="E234" s="2">
        <v>1688</v>
      </c>
      <c r="F234" s="2">
        <v>1688</v>
      </c>
      <c r="G234" s="2">
        <v>1688</v>
      </c>
      <c r="H234" s="2">
        <v>1688</v>
      </c>
      <c r="I234" s="2">
        <v>1688</v>
      </c>
      <c r="J234" s="2">
        <v>1688</v>
      </c>
      <c r="K234" s="2">
        <v>1688</v>
      </c>
      <c r="L234" s="2">
        <v>1688</v>
      </c>
      <c r="M234" s="2">
        <v>1688</v>
      </c>
      <c r="N234" s="2">
        <v>1688</v>
      </c>
      <c r="O234" s="2">
        <v>1688</v>
      </c>
      <c r="P234" s="2">
        <v>1688</v>
      </c>
    </row>
    <row r="235" spans="1:16" x14ac:dyDescent="0.35">
      <c r="A235" s="339" t="s">
        <v>3083</v>
      </c>
      <c r="B235" s="339" t="s">
        <v>33</v>
      </c>
      <c r="C235" s="340">
        <v>202</v>
      </c>
      <c r="D235" s="1">
        <v>9</v>
      </c>
      <c r="E235" s="1">
        <v>-211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</row>
    <row r="236" spans="1:16" x14ac:dyDescent="0.35">
      <c r="A236" s="339" t="s">
        <v>0</v>
      </c>
      <c r="B236" s="339" t="s">
        <v>0</v>
      </c>
      <c r="C236" s="340">
        <v>202</v>
      </c>
      <c r="D236" s="2">
        <v>211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</row>
    <row r="237" spans="1:16" x14ac:dyDescent="0.35">
      <c r="A237" s="339" t="s">
        <v>1138</v>
      </c>
      <c r="B237" s="339" t="s">
        <v>33</v>
      </c>
      <c r="C237" s="340">
        <v>394</v>
      </c>
      <c r="D237" s="1">
        <v>5</v>
      </c>
      <c r="E237" s="1">
        <v>3</v>
      </c>
      <c r="F237" s="1">
        <v>175</v>
      </c>
      <c r="G237" s="1">
        <v>6</v>
      </c>
      <c r="H237" s="1">
        <v>8</v>
      </c>
      <c r="I237" s="1">
        <v>-591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</row>
    <row r="238" spans="1:16" x14ac:dyDescent="0.35">
      <c r="A238" s="339" t="s">
        <v>0</v>
      </c>
      <c r="B238" s="339" t="s">
        <v>0</v>
      </c>
      <c r="C238" s="340">
        <v>394</v>
      </c>
      <c r="D238" s="2">
        <v>399</v>
      </c>
      <c r="E238" s="2">
        <v>402</v>
      </c>
      <c r="F238" s="2">
        <v>577</v>
      </c>
      <c r="G238" s="2">
        <v>583</v>
      </c>
      <c r="H238" s="2">
        <v>591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</row>
    <row r="239" spans="1:16" x14ac:dyDescent="0.35">
      <c r="A239" s="339" t="s">
        <v>47</v>
      </c>
      <c r="B239" s="339" t="s">
        <v>0</v>
      </c>
      <c r="C239" s="341">
        <v>0</v>
      </c>
      <c r="D239" s="1">
        <f>(D205+D207+D209+D211+D213+D215+D217+D219+D221+D223+D225+D227+D229+D231+D233+D235+D237)*(-1)</f>
        <v>0</v>
      </c>
      <c r="E239" s="1">
        <f t="shared" ref="E239:P239" si="5">(E205+E207+E209+E211+E213+E215+E217+E219+E221+E223+E225+E227+E229+E231+E233+E235+E237)*(-1)</f>
        <v>12</v>
      </c>
      <c r="F239" s="1">
        <f t="shared" si="5"/>
        <v>44</v>
      </c>
      <c r="G239" s="1">
        <f t="shared" si="5"/>
        <v>24</v>
      </c>
      <c r="H239" s="1">
        <f t="shared" si="5"/>
        <v>88</v>
      </c>
      <c r="I239" s="1">
        <f t="shared" si="5"/>
        <v>223</v>
      </c>
      <c r="J239" s="1">
        <f t="shared" si="5"/>
        <v>0</v>
      </c>
      <c r="K239" s="1">
        <f t="shared" si="5"/>
        <v>116</v>
      </c>
      <c r="L239" s="1">
        <f t="shared" si="5"/>
        <v>204</v>
      </c>
      <c r="M239" s="1">
        <f t="shared" si="5"/>
        <v>0</v>
      </c>
      <c r="N239" s="1">
        <f t="shared" si="5"/>
        <v>217</v>
      </c>
      <c r="O239" s="1">
        <f t="shared" si="5"/>
        <v>110</v>
      </c>
      <c r="P239" s="1">
        <f t="shared" si="5"/>
        <v>0</v>
      </c>
    </row>
    <row r="240" spans="1:16" x14ac:dyDescent="0.35">
      <c r="A240" s="339" t="s">
        <v>0</v>
      </c>
      <c r="B240" s="339" t="s">
        <v>0</v>
      </c>
      <c r="C240" s="340">
        <v>0</v>
      </c>
      <c r="D240" s="2">
        <v>0</v>
      </c>
      <c r="E240" s="2">
        <v>12</v>
      </c>
      <c r="F240" s="2">
        <v>56</v>
      </c>
      <c r="G240" s="2">
        <v>80</v>
      </c>
      <c r="H240" s="2">
        <v>168</v>
      </c>
      <c r="I240" s="2">
        <v>391</v>
      </c>
      <c r="J240" s="2">
        <v>391</v>
      </c>
      <c r="K240" s="2">
        <v>507</v>
      </c>
      <c r="L240" s="2">
        <v>711</v>
      </c>
      <c r="M240" s="2">
        <v>711</v>
      </c>
      <c r="N240" s="2">
        <v>928</v>
      </c>
      <c r="O240" s="2">
        <v>1038</v>
      </c>
      <c r="P240" s="2">
        <v>1038</v>
      </c>
    </row>
    <row r="241" spans="1:16" x14ac:dyDescent="0.35">
      <c r="A241" t="s">
        <v>48</v>
      </c>
      <c r="B241" t="s">
        <v>0</v>
      </c>
      <c r="C241" s="2">
        <v>13501</v>
      </c>
      <c r="D241" s="2">
        <v>13501</v>
      </c>
      <c r="E241" s="2">
        <v>13501</v>
      </c>
      <c r="F241" s="2">
        <v>13501</v>
      </c>
      <c r="G241" s="2">
        <v>13501</v>
      </c>
      <c r="H241" s="2">
        <v>13501</v>
      </c>
      <c r="I241" s="2">
        <v>13501</v>
      </c>
      <c r="J241" s="2">
        <v>13501</v>
      </c>
      <c r="K241" s="2">
        <v>13501</v>
      </c>
      <c r="L241" s="2">
        <v>13501</v>
      </c>
      <c r="M241" s="2">
        <v>13501</v>
      </c>
      <c r="N241" s="2">
        <v>13501</v>
      </c>
      <c r="O241" s="2">
        <v>13501</v>
      </c>
      <c r="P241" s="2">
        <v>13501</v>
      </c>
    </row>
    <row r="244" spans="1:16" x14ac:dyDescent="0.35">
      <c r="A244" s="2"/>
      <c r="B244" s="2"/>
      <c r="C244" s="2"/>
      <c r="D244" s="2"/>
      <c r="E244" s="2"/>
      <c r="F244" s="2"/>
      <c r="G244" s="2"/>
      <c r="H244" s="239" t="s">
        <v>2648</v>
      </c>
      <c r="I244" s="2"/>
      <c r="J244" s="2"/>
      <c r="K244" s="2"/>
      <c r="L244" s="239" t="s">
        <v>2649</v>
      </c>
    </row>
    <row r="245" spans="1:16" x14ac:dyDescent="0.35">
      <c r="D245" s="240" t="s">
        <v>2529</v>
      </c>
      <c r="E245" s="240" t="s">
        <v>2650</v>
      </c>
      <c r="F245" s="240" t="s">
        <v>2651</v>
      </c>
      <c r="G245" s="240" t="s">
        <v>2650</v>
      </c>
      <c r="H245" s="240" t="s">
        <v>2652</v>
      </c>
      <c r="I245" s="240" t="s">
        <v>2653</v>
      </c>
      <c r="J245" s="240" t="s">
        <v>2649</v>
      </c>
      <c r="K245" s="240" t="s">
        <v>2654</v>
      </c>
      <c r="L245" s="240" t="s">
        <v>2652</v>
      </c>
    </row>
    <row r="246" spans="1:16" x14ac:dyDescent="0.35">
      <c r="D246" s="240" t="s">
        <v>2655</v>
      </c>
      <c r="E246" s="240" t="s">
        <v>2655</v>
      </c>
      <c r="F246" s="240" t="s">
        <v>2652</v>
      </c>
      <c r="G246" s="240" t="s">
        <v>2656</v>
      </c>
      <c r="H246" s="240" t="s">
        <v>2656</v>
      </c>
      <c r="I246" s="240" t="s">
        <v>2655</v>
      </c>
      <c r="J246" s="240" t="s">
        <v>2652</v>
      </c>
      <c r="K246" s="240" t="s">
        <v>2656</v>
      </c>
      <c r="L246" s="240" t="s">
        <v>2656</v>
      </c>
    </row>
    <row r="247" spans="1:16" x14ac:dyDescent="0.35">
      <c r="A247" s="238" t="e">
        <f>SUMIFS($C$10:$C$505,#REF!, B247)</f>
        <v>#REF!</v>
      </c>
      <c r="B247" t="s">
        <v>2657</v>
      </c>
      <c r="C247" t="s">
        <v>2535</v>
      </c>
      <c r="D247" s="241" t="e">
        <f>E247+I247</f>
        <v>#REF!</v>
      </c>
      <c r="E247" s="238" t="e">
        <f>COUNTIFS(#REF!, B247,$B$10:$B$505,"F")</f>
        <v>#REF!</v>
      </c>
      <c r="F247" s="242">
        <f t="shared" ref="F247:F273" si="6">IFERROR(E247/D247,0)</f>
        <v>0</v>
      </c>
      <c r="G247" t="e">
        <f>COUNTIFS(#REF!, B247,$B$10:$B$505,"F",#REF!,"Elected")</f>
        <v>#REF!</v>
      </c>
      <c r="H247" s="243">
        <f>IFERROR(G247/D247,0)</f>
        <v>0</v>
      </c>
      <c r="I247" s="244" t="e">
        <f>COUNTIFS(#REF!, B247,$B$10:$B$505,"M")</f>
        <v>#REF!</v>
      </c>
      <c r="J247" s="242">
        <f>IFERROR(I247/D247,0)</f>
        <v>0</v>
      </c>
      <c r="K247" t="e">
        <f>COUNTIFS(#REF!, B247,$B$10:$B$505,"M",#REF!,"Elected")</f>
        <v>#REF!</v>
      </c>
      <c r="L247" s="242">
        <f>IFERROR(K247/D247,0)</f>
        <v>0</v>
      </c>
    </row>
    <row r="248" spans="1:16" x14ac:dyDescent="0.35">
      <c r="A248" s="238" t="e">
        <f>SUMIFS($C$10:$C$505,#REF!, B248)</f>
        <v>#REF!</v>
      </c>
      <c r="B248" t="s">
        <v>2658</v>
      </c>
      <c r="C248" t="s">
        <v>2534</v>
      </c>
      <c r="D248" s="241" t="e">
        <f t="shared" ref="D248:D273" si="7">E248+I248</f>
        <v>#REF!</v>
      </c>
      <c r="E248" s="238" t="e">
        <f>COUNTIFS(#REF!, B248,$B$10:$B$505,"F")</f>
        <v>#REF!</v>
      </c>
      <c r="F248" s="242">
        <f t="shared" si="6"/>
        <v>0</v>
      </c>
      <c r="G248" t="e">
        <f>COUNTIFS(#REF!, B248,$B$10:$B$283,"F",#REF!,"Elected")</f>
        <v>#REF!</v>
      </c>
      <c r="H248" s="243">
        <f t="shared" ref="H248:H273" si="8">IFERROR(G248/D248,0)</f>
        <v>0</v>
      </c>
      <c r="I248" s="244" t="e">
        <f>COUNTIFS(#REF!, B248,$B$10:$B$505,"M")</f>
        <v>#REF!</v>
      </c>
      <c r="J248" s="242">
        <f t="shared" ref="J248:J273" si="9">IFERROR(I248/D248,0)</f>
        <v>0</v>
      </c>
      <c r="K248" t="e">
        <f>COUNTIFS(#REF!, B248,$B$10:$B$505,"M",#REF!,"Elected")</f>
        <v>#REF!</v>
      </c>
      <c r="L248" s="242">
        <f t="shared" ref="L248:L273" si="10">IFERROR(K248/D248,0)</f>
        <v>0</v>
      </c>
    </row>
    <row r="249" spans="1:16" x14ac:dyDescent="0.35">
      <c r="A249" s="238" t="e">
        <f>SUMIFS($C$10:$C$505,#REF!, B249)</f>
        <v>#REF!</v>
      </c>
      <c r="B249" t="s">
        <v>2659</v>
      </c>
      <c r="C249" t="s">
        <v>2536</v>
      </c>
      <c r="D249" s="241" t="e">
        <f t="shared" si="7"/>
        <v>#REF!</v>
      </c>
      <c r="E249" s="238" t="e">
        <f>COUNTIFS(#REF!, B249,$B$10:$B$505,"F")</f>
        <v>#REF!</v>
      </c>
      <c r="F249" s="242">
        <f t="shared" si="6"/>
        <v>0</v>
      </c>
      <c r="G249" t="e">
        <f>COUNTIFS(#REF!, B249,$B$10:$B$283,"F",#REF!,"Elected")</f>
        <v>#REF!</v>
      </c>
      <c r="H249" s="243">
        <f t="shared" si="8"/>
        <v>0</v>
      </c>
      <c r="I249" s="244" t="e">
        <f>COUNTIFS(#REF!, B249,$B$10:$B$505,"M")</f>
        <v>#REF!</v>
      </c>
      <c r="J249" s="242">
        <f t="shared" si="9"/>
        <v>0</v>
      </c>
      <c r="K249" t="e">
        <f>COUNTIFS(#REF!, B249,$B$10:$B$505,"M",#REF!,"Elected")</f>
        <v>#REF!</v>
      </c>
      <c r="L249" s="242">
        <f t="shared" si="10"/>
        <v>0</v>
      </c>
    </row>
    <row r="250" spans="1:16" x14ac:dyDescent="0.35">
      <c r="A250" s="238" t="e">
        <f>SUMIFS($C$10:$C$505,#REF!, B250)</f>
        <v>#REF!</v>
      </c>
      <c r="B250" t="s">
        <v>2661</v>
      </c>
      <c r="C250" t="s">
        <v>2727</v>
      </c>
      <c r="D250" s="241" t="e">
        <f t="shared" si="7"/>
        <v>#REF!</v>
      </c>
      <c r="E250" s="238" t="e">
        <f>COUNTIFS(#REF!, B250,$B$10:$B$505,"F")</f>
        <v>#REF!</v>
      </c>
      <c r="F250" s="242">
        <f t="shared" si="6"/>
        <v>0</v>
      </c>
      <c r="G250" t="e">
        <f>COUNTIFS(#REF!, B250,$B$10:$B$283,"F",#REF!,"Elected")</f>
        <v>#REF!</v>
      </c>
      <c r="H250" s="243">
        <f t="shared" si="8"/>
        <v>0</v>
      </c>
      <c r="I250" s="244" t="e">
        <f>COUNTIFS(#REF!, B250,$B$10:$B$505,"M")</f>
        <v>#REF!</v>
      </c>
      <c r="J250" s="242">
        <f t="shared" si="9"/>
        <v>0</v>
      </c>
      <c r="K250" t="e">
        <f>COUNTIFS(#REF!, B250,$B$10:$B$505,"M",#REF!,"Elected")</f>
        <v>#REF!</v>
      </c>
      <c r="L250" s="242">
        <f t="shared" si="10"/>
        <v>0</v>
      </c>
    </row>
    <row r="251" spans="1:16" x14ac:dyDescent="0.35">
      <c r="A251" s="238" t="e">
        <f>SUMIFS($C$10:$C$505,#REF!, B251)</f>
        <v>#REF!</v>
      </c>
      <c r="B251" t="s">
        <v>2663</v>
      </c>
      <c r="C251" t="s">
        <v>2574</v>
      </c>
      <c r="D251" s="241" t="e">
        <f t="shared" si="7"/>
        <v>#REF!</v>
      </c>
      <c r="E251" s="238" t="e">
        <f>COUNTIFS(#REF!, B251,$B$10:$B$505,"F")</f>
        <v>#REF!</v>
      </c>
      <c r="F251" s="242">
        <f t="shared" si="6"/>
        <v>0</v>
      </c>
      <c r="G251" t="e">
        <f>COUNTIFS(#REF!, B251,$B$10:$B$283,"F",#REF!,"Elected")</f>
        <v>#REF!</v>
      </c>
      <c r="H251" s="243">
        <f t="shared" si="8"/>
        <v>0</v>
      </c>
      <c r="I251" s="244" t="e">
        <f>COUNTIFS(#REF!, B251,$B$10:$B$505,"M")</f>
        <v>#REF!</v>
      </c>
      <c r="J251" s="242">
        <f t="shared" si="9"/>
        <v>0</v>
      </c>
      <c r="K251" t="e">
        <f>COUNTIFS(#REF!, B251,$B$10:$B$505,"M",#REF!,"Elected")</f>
        <v>#REF!</v>
      </c>
      <c r="L251" s="242">
        <f t="shared" si="10"/>
        <v>0</v>
      </c>
    </row>
    <row r="252" spans="1:16" x14ac:dyDescent="0.35">
      <c r="A252" s="238" t="e">
        <f>SUMIFS($C$10:$C$505,#REF!, B252)</f>
        <v>#REF!</v>
      </c>
      <c r="B252" t="s">
        <v>2689</v>
      </c>
      <c r="C252" t="s">
        <v>2573</v>
      </c>
      <c r="D252" s="241" t="e">
        <f t="shared" si="7"/>
        <v>#REF!</v>
      </c>
      <c r="E252" s="238" t="e">
        <f>COUNTIFS(#REF!, B252,$B$10:$B$505,"F")</f>
        <v>#REF!</v>
      </c>
      <c r="F252" s="242">
        <f t="shared" si="6"/>
        <v>0</v>
      </c>
      <c r="G252" t="e">
        <f>COUNTIFS(#REF!, B252,$B$10:$B$283,"F",#REF!,"Elected")</f>
        <v>#REF!</v>
      </c>
      <c r="H252" s="243">
        <f t="shared" si="8"/>
        <v>0</v>
      </c>
      <c r="I252" s="244" t="e">
        <f>COUNTIFS(#REF!, B252,$B$10:$B$505,"M")</f>
        <v>#REF!</v>
      </c>
      <c r="J252" s="242">
        <f t="shared" si="9"/>
        <v>0</v>
      </c>
      <c r="K252" t="e">
        <f>COUNTIFS(#REF!, B252,$B$10:$B$505,"M",#REF!,"Elected")</f>
        <v>#REF!</v>
      </c>
      <c r="L252" s="242">
        <f t="shared" si="10"/>
        <v>0</v>
      </c>
    </row>
    <row r="253" spans="1:16" x14ac:dyDescent="0.35">
      <c r="A253" s="238" t="e">
        <f>SUMIFS($C$10:$C$505,#REF!, B253)</f>
        <v>#REF!</v>
      </c>
      <c r="B253" t="s">
        <v>2662</v>
      </c>
      <c r="C253" t="s">
        <v>2575</v>
      </c>
      <c r="D253" s="241" t="e">
        <f t="shared" si="7"/>
        <v>#REF!</v>
      </c>
      <c r="E253" s="238" t="e">
        <f>COUNTIFS(#REF!, B253,$B$10:$B$505,"F")</f>
        <v>#REF!</v>
      </c>
      <c r="F253" s="242">
        <f t="shared" si="6"/>
        <v>0</v>
      </c>
      <c r="G253" t="e">
        <f>COUNTIFS(#REF!, B253,$B$10:$B$283,"F",#REF!,"Elected")</f>
        <v>#REF!</v>
      </c>
      <c r="H253" s="243">
        <f t="shared" si="8"/>
        <v>0</v>
      </c>
      <c r="I253" s="244" t="e">
        <f>COUNTIFS(#REF!, B253,$B$10:$B$505,"M")</f>
        <v>#REF!</v>
      </c>
      <c r="J253" s="242">
        <f t="shared" si="9"/>
        <v>0</v>
      </c>
      <c r="K253" t="e">
        <f>COUNTIFS(#REF!, B253,$B$10:$B$505,"M",#REF!,"Elected")</f>
        <v>#REF!</v>
      </c>
      <c r="L253" s="242">
        <f t="shared" si="10"/>
        <v>0</v>
      </c>
    </row>
    <row r="254" spans="1:16" x14ac:dyDescent="0.35">
      <c r="A254" s="238" t="e">
        <f>SUMIFS($C$10:$C$505,#REF!, B254)</f>
        <v>#REF!</v>
      </c>
      <c r="B254" t="s">
        <v>2660</v>
      </c>
      <c r="C254" t="s">
        <v>2594</v>
      </c>
      <c r="D254" s="241" t="e">
        <f t="shared" si="7"/>
        <v>#REF!</v>
      </c>
      <c r="E254" s="238" t="e">
        <f>COUNTIFS(#REF!, B254,$B$10:$B$505,"F")</f>
        <v>#REF!</v>
      </c>
      <c r="F254" s="242">
        <f t="shared" si="6"/>
        <v>0</v>
      </c>
      <c r="G254" t="e">
        <f>COUNTIFS(#REF!, B254,$B$10:$B$283,"F",#REF!,"Elected")</f>
        <v>#REF!</v>
      </c>
      <c r="H254" s="243">
        <f t="shared" si="8"/>
        <v>0</v>
      </c>
      <c r="I254" s="244" t="e">
        <f>COUNTIFS(#REF!, B254,$B$10:$B$505,"M")</f>
        <v>#REF!</v>
      </c>
      <c r="J254" s="242">
        <f t="shared" si="9"/>
        <v>0</v>
      </c>
      <c r="K254" t="e">
        <f>COUNTIFS(#REF!, B254,$B$10:$B$505,"M",#REF!,"Elected")</f>
        <v>#REF!</v>
      </c>
      <c r="L254" s="242">
        <f t="shared" si="10"/>
        <v>0</v>
      </c>
    </row>
    <row r="255" spans="1:16" x14ac:dyDescent="0.35">
      <c r="A255" s="238" t="e">
        <f>SUMIFS($C$10:$C$505,#REF!, B255)</f>
        <v>#REF!</v>
      </c>
      <c r="B255" t="s">
        <v>3107</v>
      </c>
      <c r="C255" t="s">
        <v>2576</v>
      </c>
      <c r="D255" s="241" t="e">
        <f t="shared" si="7"/>
        <v>#REF!</v>
      </c>
      <c r="E255" s="238" t="e">
        <f>COUNTIFS(#REF!, B255,$B$10:$B$505,"F")</f>
        <v>#REF!</v>
      </c>
      <c r="F255" s="242">
        <f t="shared" si="6"/>
        <v>0</v>
      </c>
      <c r="G255" t="e">
        <f>COUNTIFS(#REF!, B255,$B$10:$B$283,"F",#REF!,"Elected")</f>
        <v>#REF!</v>
      </c>
      <c r="H255" s="243">
        <f t="shared" si="8"/>
        <v>0</v>
      </c>
      <c r="I255" s="244" t="e">
        <f>COUNTIFS(#REF!, B255,$B$10:$B$505,"M")</f>
        <v>#REF!</v>
      </c>
      <c r="J255" s="242">
        <f t="shared" si="9"/>
        <v>0</v>
      </c>
      <c r="K255" t="e">
        <f>COUNTIFS(#REF!, B255,$B$10:$B$505,"M",#REF!,"Elected")</f>
        <v>#REF!</v>
      </c>
      <c r="L255" s="242">
        <f t="shared" si="10"/>
        <v>0</v>
      </c>
    </row>
    <row r="256" spans="1:16" x14ac:dyDescent="0.35">
      <c r="A256" s="238" t="e">
        <f>SUMIFS($C$10:$C$505,#REF!, B256)</f>
        <v>#REF!</v>
      </c>
      <c r="C256" t="s">
        <v>2590</v>
      </c>
      <c r="D256" s="241" t="e">
        <f t="shared" si="7"/>
        <v>#REF!</v>
      </c>
      <c r="E256" s="238" t="e">
        <f>COUNTIFS(#REF!, B256,$B$10:$B$505,"F")</f>
        <v>#REF!</v>
      </c>
      <c r="F256" s="242">
        <f t="shared" si="6"/>
        <v>0</v>
      </c>
      <c r="G256" t="e">
        <f>COUNTIFS(#REF!, B256,$B$10:$B$283,"F",#REF!,"Elected")</f>
        <v>#REF!</v>
      </c>
      <c r="H256" s="243">
        <f t="shared" si="8"/>
        <v>0</v>
      </c>
      <c r="I256" s="244" t="e">
        <f>COUNTIFS(#REF!, B256,$B$10:$B$505,"M")</f>
        <v>#REF!</v>
      </c>
      <c r="J256" s="242">
        <f t="shared" si="9"/>
        <v>0</v>
      </c>
      <c r="K256" t="e">
        <f>COUNTIFS(#REF!, B256,$B$10:$B$505,"M",#REF!,"Elected")</f>
        <v>#REF!</v>
      </c>
      <c r="L256" s="242">
        <f t="shared" si="10"/>
        <v>0</v>
      </c>
    </row>
    <row r="257" spans="1:12" x14ac:dyDescent="0.35">
      <c r="A257" s="238" t="e">
        <f>SUMIFS($C$10:$C$505,#REF!, B257)</f>
        <v>#REF!</v>
      </c>
      <c r="B257" t="s">
        <v>2671</v>
      </c>
      <c r="C257" t="s">
        <v>2582</v>
      </c>
      <c r="D257" s="241" t="e">
        <f t="shared" si="7"/>
        <v>#REF!</v>
      </c>
      <c r="E257" s="238" t="e">
        <f>COUNTIFS(#REF!, B257,$B$10:$B$505,"F")</f>
        <v>#REF!</v>
      </c>
      <c r="F257" s="242">
        <f t="shared" si="6"/>
        <v>0</v>
      </c>
      <c r="G257" t="e">
        <f>COUNTIFS(#REF!, B257,$B$10:$B$283,"F",#REF!,"Elected")</f>
        <v>#REF!</v>
      </c>
      <c r="H257" s="243">
        <f t="shared" si="8"/>
        <v>0</v>
      </c>
      <c r="I257" s="244" t="e">
        <f>COUNTIFS(#REF!, B257,$B$10:$B$505,"M")</f>
        <v>#REF!</v>
      </c>
      <c r="J257" s="242">
        <f t="shared" si="9"/>
        <v>0</v>
      </c>
      <c r="K257" t="e">
        <f>COUNTIFS(#REF!, B257,$B$10:$B$505,"M",#REF!,"Elected")</f>
        <v>#REF!</v>
      </c>
      <c r="L257" s="242">
        <f t="shared" si="10"/>
        <v>0</v>
      </c>
    </row>
    <row r="258" spans="1:12" x14ac:dyDescent="0.35">
      <c r="A258" s="238" t="e">
        <f>SUMIFS($C$10:$C$505,#REF!, B258)</f>
        <v>#REF!</v>
      </c>
      <c r="B258" t="s">
        <v>2665</v>
      </c>
      <c r="C258" t="s">
        <v>2598</v>
      </c>
      <c r="D258" s="241" t="e">
        <f t="shared" si="7"/>
        <v>#REF!</v>
      </c>
      <c r="E258" s="238" t="e">
        <f>COUNTIFS(#REF!, B258,$B$10:$B$505,"F")</f>
        <v>#REF!</v>
      </c>
      <c r="F258" s="242">
        <f t="shared" si="6"/>
        <v>0</v>
      </c>
      <c r="G258" t="e">
        <f>COUNTIFS(#REF!, B258,$B$10:$B$283,"F",#REF!,"Elected")</f>
        <v>#REF!</v>
      </c>
      <c r="H258" s="243">
        <f t="shared" si="8"/>
        <v>0</v>
      </c>
      <c r="I258" s="244" t="e">
        <f>COUNTIFS(#REF!, B258,$B$10:$B$505,"M")</f>
        <v>#REF!</v>
      </c>
      <c r="J258" s="242">
        <f t="shared" si="9"/>
        <v>0</v>
      </c>
      <c r="K258" t="e">
        <f>COUNTIFS(#REF!, B258,$B$10:$B$505,"M",#REF!,"Elected")</f>
        <v>#REF!</v>
      </c>
      <c r="L258" s="242">
        <f t="shared" si="10"/>
        <v>0</v>
      </c>
    </row>
    <row r="259" spans="1:12" x14ac:dyDescent="0.35">
      <c r="A259" s="238" t="e">
        <f>SUMIFS($C$10:$C$505,#REF!, B259)</f>
        <v>#REF!</v>
      </c>
      <c r="B259" t="s">
        <v>2666</v>
      </c>
      <c r="C259" t="s">
        <v>2584</v>
      </c>
      <c r="D259" s="241" t="e">
        <f t="shared" si="7"/>
        <v>#REF!</v>
      </c>
      <c r="E259" s="238" t="e">
        <f>COUNTIFS(#REF!, B259,$B$10:$B$505,"F")</f>
        <v>#REF!</v>
      </c>
      <c r="F259" s="242">
        <f t="shared" si="6"/>
        <v>0</v>
      </c>
      <c r="G259" t="e">
        <f>COUNTIFS(#REF!, B259,$B$10:$B$283,"F",#REF!,"Elected")</f>
        <v>#REF!</v>
      </c>
      <c r="H259" s="243">
        <f t="shared" si="8"/>
        <v>0</v>
      </c>
      <c r="I259" s="244" t="e">
        <f>COUNTIFS(#REF!, B259,$B$10:$B$505,"M")</f>
        <v>#REF!</v>
      </c>
      <c r="J259" s="242">
        <f t="shared" si="9"/>
        <v>0</v>
      </c>
      <c r="K259" t="e">
        <f>COUNTIFS(#REF!, B259,$B$10:$B$505,"M",#REF!,"Elected")</f>
        <v>#REF!</v>
      </c>
      <c r="L259" s="242">
        <f t="shared" si="10"/>
        <v>0</v>
      </c>
    </row>
    <row r="260" spans="1:12" x14ac:dyDescent="0.35">
      <c r="A260" s="238" t="e">
        <f>SUMIFS($C$10:$C$505,#REF!, B260)</f>
        <v>#REF!</v>
      </c>
      <c r="B260" t="s">
        <v>2667</v>
      </c>
      <c r="C260" t="s">
        <v>2577</v>
      </c>
      <c r="D260" s="241" t="e">
        <f t="shared" si="7"/>
        <v>#REF!</v>
      </c>
      <c r="E260" s="238" t="e">
        <f>COUNTIFS(#REF!, B260,$B$10:$B$505,"F")</f>
        <v>#REF!</v>
      </c>
      <c r="F260" s="242">
        <f t="shared" si="6"/>
        <v>0</v>
      </c>
      <c r="G260" t="e">
        <f>COUNTIFS(#REF!, B260,$B$10:$B$283,"F",#REF!,"Elected")</f>
        <v>#REF!</v>
      </c>
      <c r="H260" s="243">
        <f t="shared" si="8"/>
        <v>0</v>
      </c>
      <c r="I260" s="244" t="e">
        <f>COUNTIFS(#REF!, B260,$B$10:$B$505,"M")</f>
        <v>#REF!</v>
      </c>
      <c r="J260" s="242">
        <f t="shared" si="9"/>
        <v>0</v>
      </c>
      <c r="K260" t="e">
        <f>COUNTIFS(#REF!, B260,$B$10:$B$505,"M",#REF!,"Elected")</f>
        <v>#REF!</v>
      </c>
      <c r="L260" s="242">
        <f t="shared" si="10"/>
        <v>0</v>
      </c>
    </row>
    <row r="261" spans="1:12" x14ac:dyDescent="0.35">
      <c r="A261" s="238" t="e">
        <f>SUMIFS($C$10:$C$505,#REF!, B261)</f>
        <v>#REF!</v>
      </c>
      <c r="B261" t="s">
        <v>2670</v>
      </c>
      <c r="C261" t="s">
        <v>2578</v>
      </c>
      <c r="D261" s="241" t="e">
        <f t="shared" si="7"/>
        <v>#REF!</v>
      </c>
      <c r="E261" s="238" t="e">
        <f>COUNTIFS(#REF!, B261,$B$10:$B$505,"F")</f>
        <v>#REF!</v>
      </c>
      <c r="F261" s="242">
        <f t="shared" si="6"/>
        <v>0</v>
      </c>
      <c r="G261" t="e">
        <f>COUNTIFS(#REF!, B261,$B$10:$B$283,"F",#REF!,"Elected")</f>
        <v>#REF!</v>
      </c>
      <c r="H261" s="243">
        <f t="shared" si="8"/>
        <v>0</v>
      </c>
      <c r="I261" s="244" t="e">
        <f>COUNTIFS(#REF!, B261,$B$10:$B$505,"M")</f>
        <v>#REF!</v>
      </c>
      <c r="J261" s="242">
        <f t="shared" si="9"/>
        <v>0</v>
      </c>
      <c r="K261" t="e">
        <f>COUNTIFS(#REF!, B261,$B$10:$B$505,"M",#REF!,"Elected")</f>
        <v>#REF!</v>
      </c>
      <c r="L261" s="242">
        <f t="shared" si="10"/>
        <v>0</v>
      </c>
    </row>
    <row r="262" spans="1:12" x14ac:dyDescent="0.35">
      <c r="A262" s="238" t="e">
        <f>SUMIFS($C$10:$C$505,#REF!, B262)</f>
        <v>#REF!</v>
      </c>
      <c r="C262" t="s">
        <v>2581</v>
      </c>
      <c r="D262" s="241" t="e">
        <f t="shared" si="7"/>
        <v>#REF!</v>
      </c>
      <c r="E262" s="238" t="e">
        <f>COUNTIFS(#REF!, B262,$B$10:$B$505,"F")</f>
        <v>#REF!</v>
      </c>
      <c r="F262" s="242">
        <f t="shared" si="6"/>
        <v>0</v>
      </c>
      <c r="G262" t="e">
        <f>COUNTIFS(#REF!, B262,$B$10:$B$283,"F",#REF!,"Elected")</f>
        <v>#REF!</v>
      </c>
      <c r="H262" s="243">
        <f t="shared" si="8"/>
        <v>0</v>
      </c>
      <c r="I262" s="244" t="e">
        <f>COUNTIFS(#REF!, B262,$B$10:$B$505,"M")</f>
        <v>#REF!</v>
      </c>
      <c r="J262" s="242">
        <f t="shared" si="9"/>
        <v>0</v>
      </c>
      <c r="K262" t="e">
        <f>COUNTIFS(#REF!, B262,$B$10:$B$505,"M",#REF!,"Elected")</f>
        <v>#REF!</v>
      </c>
      <c r="L262" s="242">
        <f t="shared" si="10"/>
        <v>0</v>
      </c>
    </row>
    <row r="263" spans="1:12" x14ac:dyDescent="0.35">
      <c r="A263" s="238" t="e">
        <f>SUMIFS($C$10:$C$505,#REF!, B263)</f>
        <v>#REF!</v>
      </c>
      <c r="B263" t="s">
        <v>3073</v>
      </c>
      <c r="C263" t="s">
        <v>2579</v>
      </c>
      <c r="D263" s="241" t="e">
        <f t="shared" si="7"/>
        <v>#REF!</v>
      </c>
      <c r="E263" s="238" t="e">
        <f>COUNTIFS(#REF!, B263,$B$10:$B$505,"F")</f>
        <v>#REF!</v>
      </c>
      <c r="F263" s="242">
        <f t="shared" si="6"/>
        <v>0</v>
      </c>
      <c r="G263" t="e">
        <f>COUNTIFS(#REF!, B263,$B$10:$B$283,"F",#REF!,"Elected")</f>
        <v>#REF!</v>
      </c>
      <c r="H263" s="243">
        <f t="shared" si="8"/>
        <v>0</v>
      </c>
      <c r="I263" s="244" t="e">
        <f>COUNTIFS(#REF!, B263,$B$10:$B$505,"M")</f>
        <v>#REF!</v>
      </c>
      <c r="J263" s="242">
        <f t="shared" si="9"/>
        <v>0</v>
      </c>
      <c r="K263" t="e">
        <f>COUNTIFS(#REF!, B263,$B$10:$B$505,"M",#REF!,"Elected")</f>
        <v>#REF!</v>
      </c>
      <c r="L263" s="242">
        <f t="shared" si="10"/>
        <v>0</v>
      </c>
    </row>
    <row r="264" spans="1:12" x14ac:dyDescent="0.35">
      <c r="A264" s="238" t="e">
        <f>SUMIFS($C$10:$C$505,#REF!, B264)</f>
        <v>#REF!</v>
      </c>
      <c r="B264" t="s">
        <v>2690</v>
      </c>
      <c r="C264" t="s">
        <v>2585</v>
      </c>
      <c r="D264" s="241" t="e">
        <f t="shared" si="7"/>
        <v>#REF!</v>
      </c>
      <c r="E264" s="238" t="e">
        <f>COUNTIFS(#REF!, B264,$B$10:$B$505,"F")</f>
        <v>#REF!</v>
      </c>
      <c r="F264" s="242">
        <f t="shared" si="6"/>
        <v>0</v>
      </c>
      <c r="G264" t="e">
        <f>COUNTIFS(#REF!, B264,$B$10:$B$283,"F",#REF!,"Elected")</f>
        <v>#REF!</v>
      </c>
      <c r="H264" s="243">
        <f t="shared" si="8"/>
        <v>0</v>
      </c>
      <c r="I264" s="244" t="e">
        <f>COUNTIFS(#REF!, B264,$B$10:$B$505,"M")</f>
        <v>#REF!</v>
      </c>
      <c r="J264" s="242">
        <f t="shared" si="9"/>
        <v>0</v>
      </c>
      <c r="K264" t="e">
        <f>COUNTIFS(#REF!, B264,$B$10:$B$505,"M",#REF!,"Elected")</f>
        <v>#REF!</v>
      </c>
      <c r="L264" s="242">
        <f t="shared" si="10"/>
        <v>0</v>
      </c>
    </row>
    <row r="265" spans="1:12" x14ac:dyDescent="0.35">
      <c r="A265" s="238" t="e">
        <f>SUMIFS($C$10:$C$505,#REF!, B265)</f>
        <v>#REF!</v>
      </c>
      <c r="C265" t="s">
        <v>2591</v>
      </c>
      <c r="D265" s="241" t="e">
        <f t="shared" si="7"/>
        <v>#REF!</v>
      </c>
      <c r="E265" s="238" t="e">
        <f>COUNTIFS(#REF!, B265,$B$10:$B$505,"F")</f>
        <v>#REF!</v>
      </c>
      <c r="F265" s="242">
        <f t="shared" si="6"/>
        <v>0</v>
      </c>
      <c r="G265" t="e">
        <f>COUNTIFS(#REF!, B265,$B$10:$B$283,"F",#REF!,"Elected")</f>
        <v>#REF!</v>
      </c>
      <c r="H265" s="243">
        <f t="shared" si="8"/>
        <v>0</v>
      </c>
      <c r="I265" s="244" t="e">
        <f>COUNTIFS(#REF!, B265,$B$10:$B$505,"M")</f>
        <v>#REF!</v>
      </c>
      <c r="J265" s="242">
        <f t="shared" si="9"/>
        <v>0</v>
      </c>
      <c r="K265" t="e">
        <f>COUNTIFS(#REF!, B265,$B$10:$B$505,"M",#REF!,"Elected")</f>
        <v>#REF!</v>
      </c>
      <c r="L265" s="242">
        <f t="shared" si="10"/>
        <v>0</v>
      </c>
    </row>
    <row r="266" spans="1:12" x14ac:dyDescent="0.35">
      <c r="A266" s="238" t="e">
        <f>SUMIFS($C$10:$C$505,#REF!, B266)</f>
        <v>#REF!</v>
      </c>
      <c r="B266" t="s">
        <v>2664</v>
      </c>
      <c r="C266" t="s">
        <v>2586</v>
      </c>
      <c r="D266" s="241" t="e">
        <f t="shared" si="7"/>
        <v>#REF!</v>
      </c>
      <c r="E266" s="238" t="e">
        <f>COUNTIFS(#REF!, B266,$B$10:$B$505,"F")</f>
        <v>#REF!</v>
      </c>
      <c r="F266" s="242">
        <f t="shared" si="6"/>
        <v>0</v>
      </c>
      <c r="G266" t="e">
        <f>COUNTIFS(#REF!, B266,$B$10:$B$283,"F",#REF!,"Elected")</f>
        <v>#REF!</v>
      </c>
      <c r="H266" s="243">
        <f t="shared" si="8"/>
        <v>0</v>
      </c>
      <c r="I266" s="244" t="e">
        <f>COUNTIFS(#REF!, B266,$B$10:$B$505,"M")</f>
        <v>#REF!</v>
      </c>
      <c r="J266" s="242">
        <f t="shared" si="9"/>
        <v>0</v>
      </c>
      <c r="K266" t="e">
        <f>COUNTIFS(#REF!, B266,$B$10:$B$505,"M",#REF!,"Elected")</f>
        <v>#REF!</v>
      </c>
      <c r="L266" s="242">
        <f t="shared" si="10"/>
        <v>0</v>
      </c>
    </row>
    <row r="267" spans="1:12" x14ac:dyDescent="0.35">
      <c r="A267" s="238" t="e">
        <f>SUMIFS($C$10:$C$505,#REF!, B267)</f>
        <v>#REF!</v>
      </c>
      <c r="B267" t="s">
        <v>2669</v>
      </c>
      <c r="C267" t="s">
        <v>2587</v>
      </c>
      <c r="D267" s="241" t="e">
        <f>E267+I267</f>
        <v>#REF!</v>
      </c>
      <c r="E267" s="238" t="e">
        <f>COUNTIFS(#REF!, B267,$B$10:$B$505,"F")</f>
        <v>#REF!</v>
      </c>
      <c r="F267" s="242">
        <f t="shared" si="6"/>
        <v>0</v>
      </c>
      <c r="G267" t="e">
        <f>COUNTIFS(#REF!, B267,$B$10:$B$283,"F",#REF!,"Elected")</f>
        <v>#REF!</v>
      </c>
      <c r="H267" s="243">
        <f t="shared" si="8"/>
        <v>0</v>
      </c>
      <c r="I267" s="244" t="e">
        <f>COUNTIFS(#REF!, B267,$B$10:$B$505,"M")</f>
        <v>#REF!</v>
      </c>
      <c r="J267" s="242">
        <f t="shared" si="9"/>
        <v>0</v>
      </c>
      <c r="K267" t="e">
        <f>COUNTIFS(#REF!, B267,$B$10:$B$505,"M",#REF!,"Elected")</f>
        <v>#REF!</v>
      </c>
      <c r="L267" s="242">
        <f t="shared" si="10"/>
        <v>0</v>
      </c>
    </row>
    <row r="268" spans="1:12" x14ac:dyDescent="0.35">
      <c r="A268" s="238" t="e">
        <f>SUMIFS($C$10:$C$505,#REF!, B268)</f>
        <v>#REF!</v>
      </c>
      <c r="B268" t="s">
        <v>2928</v>
      </c>
      <c r="C268" t="s">
        <v>2580</v>
      </c>
      <c r="D268" s="241" t="e">
        <f t="shared" si="7"/>
        <v>#REF!</v>
      </c>
      <c r="E268" s="238" t="e">
        <f>COUNTIFS(#REF!, B268,$B$10:$B$505,"F")</f>
        <v>#REF!</v>
      </c>
      <c r="F268" s="242">
        <f t="shared" si="6"/>
        <v>0</v>
      </c>
      <c r="G268" t="e">
        <f>COUNTIFS(#REF!, B268,$B$10:$B$283,"F",#REF!,"Elected")</f>
        <v>#REF!</v>
      </c>
      <c r="H268" s="243">
        <f t="shared" si="8"/>
        <v>0</v>
      </c>
      <c r="I268" s="244" t="e">
        <f>COUNTIFS(#REF!, B268,$B$10:$B$505,"M")</f>
        <v>#REF!</v>
      </c>
      <c r="J268" s="242">
        <f t="shared" si="9"/>
        <v>0</v>
      </c>
      <c r="K268" t="e">
        <f>COUNTIFS(#REF!, B268,$B$10:$B$505,"M",#REF!,"Elected")</f>
        <v>#REF!</v>
      </c>
      <c r="L268" s="242">
        <f t="shared" si="10"/>
        <v>0</v>
      </c>
    </row>
    <row r="269" spans="1:12" x14ac:dyDescent="0.35">
      <c r="A269" s="238" t="e">
        <f>SUMIFS($C$10:$C$505,#REF!, B269)</f>
        <v>#REF!</v>
      </c>
      <c r="C269" t="s">
        <v>2592</v>
      </c>
      <c r="D269" s="241" t="e">
        <f t="shared" si="7"/>
        <v>#REF!</v>
      </c>
      <c r="E269" s="238" t="e">
        <f>COUNTIFS(#REF!, B269,$B$10:$B$505,"F")</f>
        <v>#REF!</v>
      </c>
      <c r="F269" s="242">
        <f t="shared" si="6"/>
        <v>0</v>
      </c>
      <c r="G269" t="e">
        <f>COUNTIFS(#REF!, B269,$B$10:$B$283,"F",#REF!,"Elected")</f>
        <v>#REF!</v>
      </c>
      <c r="H269" s="243">
        <f t="shared" si="8"/>
        <v>0</v>
      </c>
      <c r="I269" s="244" t="e">
        <f>COUNTIFS(#REF!, B269,$B$10:$B$505,"M")</f>
        <v>#REF!</v>
      </c>
      <c r="J269" s="242">
        <f t="shared" si="9"/>
        <v>0</v>
      </c>
      <c r="K269" t="e">
        <f>COUNTIFS(#REF!, B269,$B$10:$B$505,"M",#REF!,"Elected")</f>
        <v>#REF!</v>
      </c>
      <c r="L269" s="242">
        <f t="shared" si="10"/>
        <v>0</v>
      </c>
    </row>
    <row r="270" spans="1:12" x14ac:dyDescent="0.35">
      <c r="A270" s="238" t="e">
        <f>SUMIFS($C$10:$C$505,#REF!, B270)</f>
        <v>#REF!</v>
      </c>
      <c r="B270" t="s">
        <v>2807</v>
      </c>
      <c r="C270" t="s">
        <v>2597</v>
      </c>
      <c r="D270" s="241" t="e">
        <f t="shared" si="7"/>
        <v>#REF!</v>
      </c>
      <c r="E270" s="238" t="e">
        <f>COUNTIFS(#REF!, B270,$B$10:$B$505,"F")</f>
        <v>#REF!</v>
      </c>
      <c r="F270" s="242">
        <f t="shared" si="6"/>
        <v>0</v>
      </c>
      <c r="G270" t="e">
        <f>COUNTIFS(#REF!, B270,$B$10:$B$283,"F",#REF!,"Elected")</f>
        <v>#REF!</v>
      </c>
      <c r="H270" s="243">
        <f t="shared" si="8"/>
        <v>0</v>
      </c>
      <c r="I270" s="244" t="e">
        <f>COUNTIFS(#REF!, B270,$B$10:$B$505,"M")</f>
        <v>#REF!</v>
      </c>
      <c r="J270" s="242">
        <f t="shared" si="9"/>
        <v>0</v>
      </c>
      <c r="K270" t="e">
        <f>COUNTIFS(#REF!, B270,$B$10:$B$505,"M",#REF!,"Elected")</f>
        <v>#REF!</v>
      </c>
      <c r="L270" s="242">
        <f t="shared" si="10"/>
        <v>0</v>
      </c>
    </row>
    <row r="271" spans="1:12" x14ac:dyDescent="0.35">
      <c r="A271" s="238" t="e">
        <f>SUMIFS($C$10:$C$505,#REF!, B271)</f>
        <v>#REF!</v>
      </c>
      <c r="B271" t="s">
        <v>2668</v>
      </c>
      <c r="C271" t="s">
        <v>2588</v>
      </c>
      <c r="D271" s="241" t="e">
        <f t="shared" si="7"/>
        <v>#REF!</v>
      </c>
      <c r="E271" s="238" t="e">
        <f>COUNTIFS(#REF!, B271,$B$10:$B$505,"F")</f>
        <v>#REF!</v>
      </c>
      <c r="F271" s="242">
        <f t="shared" si="6"/>
        <v>0</v>
      </c>
      <c r="G271" t="e">
        <f>COUNTIFS(#REF!, B271,$B$10:$B$283,"F",#REF!,"Elected")</f>
        <v>#REF!</v>
      </c>
      <c r="H271" s="243">
        <f t="shared" si="8"/>
        <v>0</v>
      </c>
      <c r="I271" s="244" t="e">
        <f>COUNTIFS(#REF!, B271,$B$10:$B$505,"M")</f>
        <v>#REF!</v>
      </c>
      <c r="J271" s="242">
        <f t="shared" si="9"/>
        <v>0</v>
      </c>
      <c r="K271" t="e">
        <f>COUNTIFS(#REF!, B271,$B$10:$B$505,"M",#REF!,"Elected")</f>
        <v>#REF!</v>
      </c>
      <c r="L271" s="242">
        <f t="shared" si="10"/>
        <v>0</v>
      </c>
    </row>
    <row r="272" spans="1:12" x14ac:dyDescent="0.35">
      <c r="A272" s="238" t="e">
        <f>SUMIFS($C$10:$C$505,#REF!, B272)</f>
        <v>#REF!</v>
      </c>
      <c r="B272" t="s">
        <v>2692</v>
      </c>
      <c r="C272" t="s">
        <v>2589</v>
      </c>
      <c r="D272" s="241" t="e">
        <f t="shared" si="7"/>
        <v>#REF!</v>
      </c>
      <c r="E272" s="238" t="e">
        <f>COUNTIFS(#REF!, B272,$B$10:$B$505,"F")</f>
        <v>#REF!</v>
      </c>
      <c r="F272" s="242">
        <f t="shared" si="6"/>
        <v>0</v>
      </c>
      <c r="G272" t="e">
        <f>COUNTIFS(#REF!, B272,$B$10:$B$283,"F",#REF!,"Elected")</f>
        <v>#REF!</v>
      </c>
      <c r="H272" s="243">
        <f t="shared" si="8"/>
        <v>0</v>
      </c>
      <c r="I272" s="244" t="e">
        <f>COUNTIFS(#REF!, B272,$B$10:$B$505,"M")</f>
        <v>#REF!</v>
      </c>
      <c r="J272" s="242">
        <f t="shared" si="9"/>
        <v>0</v>
      </c>
      <c r="K272" t="e">
        <f>COUNTIFS(#REF!, B272,$B$10:$B$505,"M",#REF!,"Elected")</f>
        <v>#REF!</v>
      </c>
      <c r="L272" s="242">
        <f t="shared" si="10"/>
        <v>0</v>
      </c>
    </row>
    <row r="273" spans="1:12" x14ac:dyDescent="0.35">
      <c r="A273" s="238" t="e">
        <f>SUMIFS($C$10:$C$505,#REF!, B273)</f>
        <v>#REF!</v>
      </c>
      <c r="B273" t="s">
        <v>2672</v>
      </c>
      <c r="C273" t="s">
        <v>2530</v>
      </c>
      <c r="D273" s="241" t="e">
        <f t="shared" si="7"/>
        <v>#REF!</v>
      </c>
      <c r="E273" s="238" t="e">
        <f>COUNTIFS(#REF!, B273,$B$10:$B$505,"F")</f>
        <v>#REF!</v>
      </c>
      <c r="F273" s="242">
        <f t="shared" si="6"/>
        <v>0</v>
      </c>
      <c r="G273" t="e">
        <f>COUNTIFS(#REF!, B273,$B$10:$B$283,"F",#REF!,"Elected")</f>
        <v>#REF!</v>
      </c>
      <c r="H273" s="243">
        <f t="shared" si="8"/>
        <v>0</v>
      </c>
      <c r="I273" s="244" t="e">
        <f>COUNTIFS(#REF!, B273,$B$10:$B$505,"M")</f>
        <v>#REF!</v>
      </c>
      <c r="J273" s="242">
        <f t="shared" si="9"/>
        <v>0</v>
      </c>
      <c r="K273" t="e">
        <f>COUNTIFS(#REF!, B273,$B$10:$B$505,"M",#REF!,"Elected")</f>
        <v>#REF!</v>
      </c>
      <c r="L273" s="242">
        <f t="shared" si="10"/>
        <v>0</v>
      </c>
    </row>
    <row r="274" spans="1:12" x14ac:dyDescent="0.35">
      <c r="A274" s="238" t="e">
        <f>SUM(A247:A273)</f>
        <v>#REF!</v>
      </c>
      <c r="B274" s="238"/>
      <c r="D274" s="241" t="e">
        <f>SUM(D247:D273)</f>
        <v>#REF!</v>
      </c>
      <c r="E274" s="238" t="e">
        <f>SUM(E247:E273)</f>
        <v>#REF!</v>
      </c>
      <c r="G274" t="e">
        <f>SUM(G247:G273)</f>
        <v>#REF!</v>
      </c>
      <c r="I274" s="244" t="e">
        <f>SUM(I247:I273)</f>
        <v>#REF!</v>
      </c>
      <c r="K274" t="e">
        <f>SUM(K247:K273)</f>
        <v>#REF!</v>
      </c>
    </row>
    <row r="275" spans="1:12" ht="15" thickBot="1" x14ac:dyDescent="0.4"/>
    <row r="276" spans="1:12" x14ac:dyDescent="0.35">
      <c r="C276" s="245" t="s">
        <v>2673</v>
      </c>
      <c r="D276" s="246"/>
      <c r="E276" s="247" t="e">
        <f>E274+I274</f>
        <v>#REF!</v>
      </c>
      <c r="F276" s="246" t="s">
        <v>2674</v>
      </c>
      <c r="G276" s="248"/>
      <c r="H276" s="248"/>
      <c r="I276" s="245" t="s">
        <v>2675</v>
      </c>
      <c r="J276" s="246" t="s">
        <v>2676</v>
      </c>
      <c r="K276" s="249" t="e">
        <f>K274</f>
        <v>#REF!</v>
      </c>
    </row>
    <row r="277" spans="1:12" ht="15" thickBot="1" x14ac:dyDescent="0.4">
      <c r="C277" s="250" t="s">
        <v>2677</v>
      </c>
      <c r="D277" s="251" t="e">
        <f>LEFT(MID(#REF!,FIND("(",#REF!)+1,LEN(#REF!)),FIND(")",MID(#REF!,FIND("(",#REF!)+1,LEN(#REF!)))-1)</f>
        <v>#REF!</v>
      </c>
      <c r="E277" s="251" t="e">
        <f>#REF!</f>
        <v>#REF!</v>
      </c>
      <c r="F277" s="251" t="s">
        <v>2678</v>
      </c>
      <c r="G277" s="252"/>
      <c r="H277" s="252"/>
      <c r="I277" s="253"/>
      <c r="J277" s="240" t="s">
        <v>2679</v>
      </c>
      <c r="K277" s="254" t="e">
        <f>G274</f>
        <v>#REF!</v>
      </c>
    </row>
    <row r="278" spans="1:12" ht="15" thickBot="1" x14ac:dyDescent="0.4">
      <c r="I278" s="250"/>
      <c r="J278" s="251" t="s">
        <v>2680</v>
      </c>
      <c r="K278" s="255" t="e">
        <f>SUM(K276:K277)</f>
        <v>#REF!</v>
      </c>
    </row>
  </sheetData>
  <mergeCells count="267"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203:A204"/>
    <mergeCell ref="B203:B204"/>
    <mergeCell ref="C203:C204"/>
    <mergeCell ref="A205:A206"/>
    <mergeCell ref="B205:B206"/>
    <mergeCell ref="C205:C206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02:A103"/>
    <mergeCell ref="B102:B103"/>
    <mergeCell ref="C102:C103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55:A56"/>
    <mergeCell ref="B55:B56"/>
    <mergeCell ref="C55:C56"/>
    <mergeCell ref="A68:A69"/>
    <mergeCell ref="B68:B69"/>
    <mergeCell ref="C68:C69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39:A40"/>
    <mergeCell ref="B39:B40"/>
    <mergeCell ref="C39:C40"/>
    <mergeCell ref="A41:A42"/>
    <mergeCell ref="B41:B42"/>
    <mergeCell ref="C41:C42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C333"/>
  <sheetViews>
    <sheetView topLeftCell="A250" zoomScale="69" zoomScaleNormal="70" workbookViewId="0">
      <selection activeCell="E251" sqref="E251:G252"/>
    </sheetView>
  </sheetViews>
  <sheetFormatPr defaultRowHeight="14.5" x14ac:dyDescent="0.35"/>
  <cols>
    <col min="1" max="1" width="54.453125" bestFit="1" customWidth="1"/>
  </cols>
  <sheetData>
    <row r="1" spans="1:55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55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55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55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55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AM5" s="2"/>
      <c r="AN5" s="2"/>
      <c r="AO5" s="2"/>
      <c r="AP5" s="2"/>
      <c r="AQ5" s="2"/>
      <c r="AR5" s="2"/>
      <c r="AS5" s="2"/>
      <c r="AT5" s="239" t="s">
        <v>2648</v>
      </c>
      <c r="AU5" s="2"/>
      <c r="AV5" s="2"/>
      <c r="AW5" s="2"/>
      <c r="AX5" s="239" t="s">
        <v>2649</v>
      </c>
    </row>
    <row r="6" spans="1:55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AP6" s="240" t="s">
        <v>2529</v>
      </c>
      <c r="AQ6" s="240" t="s">
        <v>2650</v>
      </c>
      <c r="AR6" s="240" t="s">
        <v>2651</v>
      </c>
      <c r="AS6" s="240" t="s">
        <v>2650</v>
      </c>
      <c r="AT6" s="240" t="s">
        <v>2652</v>
      </c>
      <c r="AU6" s="240" t="s">
        <v>2653</v>
      </c>
      <c r="AV6" s="240" t="s">
        <v>2649</v>
      </c>
      <c r="AW6" s="240" t="s">
        <v>2654</v>
      </c>
      <c r="AX6" s="240" t="s">
        <v>2652</v>
      </c>
    </row>
    <row r="7" spans="1:55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Y7" s="240" t="s">
        <v>2682</v>
      </c>
      <c r="Z7" s="240" t="s">
        <v>2683</v>
      </c>
      <c r="AP7" s="240" t="s">
        <v>2655</v>
      </c>
      <c r="AQ7" s="240" t="s">
        <v>2655</v>
      </c>
      <c r="AR7" s="240" t="s">
        <v>2652</v>
      </c>
      <c r="AS7" s="240" t="s">
        <v>2656</v>
      </c>
      <c r="AT7" s="240" t="s">
        <v>2656</v>
      </c>
      <c r="AU7" s="240" t="s">
        <v>2655</v>
      </c>
      <c r="AV7" s="240" t="s">
        <v>2652</v>
      </c>
      <c r="AW7" s="240" t="s">
        <v>2656</v>
      </c>
      <c r="AX7" s="240" t="s">
        <v>2656</v>
      </c>
      <c r="AZ7" s="240" t="s">
        <v>3661</v>
      </c>
      <c r="BB7" s="240" t="s">
        <v>3687</v>
      </c>
      <c r="BC7" s="240" t="s">
        <v>3688</v>
      </c>
    </row>
    <row r="8" spans="1:55" x14ac:dyDescent="0.35">
      <c r="A8" s="339" t="s">
        <v>79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Y8" s="240" t="s">
        <v>2684</v>
      </c>
      <c r="Z8" s="240" t="s">
        <v>2685</v>
      </c>
      <c r="AM8" s="238">
        <f>SUMIFS($C$10:$C$505, $X$10:$X$505, AN8)</f>
        <v>16132</v>
      </c>
      <c r="AN8" t="s">
        <v>2657</v>
      </c>
      <c r="AO8" t="s">
        <v>2535</v>
      </c>
      <c r="AP8" s="241">
        <f>AQ8+AU8</f>
        <v>14</v>
      </c>
      <c r="AQ8" s="238">
        <f>COUNTIFS($X$10:$X$505, AN8,$B$10:$B$505,"F")</f>
        <v>3</v>
      </c>
      <c r="AR8" s="242">
        <f t="shared" ref="AR8:AR34" si="0">IFERROR(AQ8/AP8,0)</f>
        <v>0.21428571428571427</v>
      </c>
      <c r="AS8">
        <f>COUNTIFS($X$10:$X$505, AN8,$B$10:$B$505,"F",$Z$10:$Z$505,"Elected")</f>
        <v>3</v>
      </c>
      <c r="AT8" s="243">
        <f>IFERROR(AS8/AP8,0)</f>
        <v>0.21428571428571427</v>
      </c>
      <c r="AU8" s="244">
        <f>COUNTIFS($X$10:$X$505, AN8,$B$10:$B$505,"M")</f>
        <v>11</v>
      </c>
      <c r="AV8" s="242">
        <f>IFERROR(AU8/AP8,0)</f>
        <v>0.7857142857142857</v>
      </c>
      <c r="AW8">
        <f>COUNTIFS($X$10:$X$505, AN8,$B$10:$B$505,"M",$Z$10:$Z$505,"Elected")</f>
        <v>9</v>
      </c>
      <c r="AX8" s="242">
        <f>IFERROR(AW8/AP8,0)</f>
        <v>0.6428571428571429</v>
      </c>
      <c r="AZ8">
        <f>AW8+AS8</f>
        <v>12</v>
      </c>
      <c r="BB8">
        <f>AC303</f>
        <v>34</v>
      </c>
      <c r="BC8">
        <f>AD303</f>
        <v>31</v>
      </c>
    </row>
    <row r="9" spans="1:55" ht="15.5" x14ac:dyDescent="0.35">
      <c r="A9" s="339" t="s">
        <v>0</v>
      </c>
      <c r="B9" s="339" t="s">
        <v>0</v>
      </c>
      <c r="C9" s="339" t="s">
        <v>17</v>
      </c>
      <c r="D9" t="s">
        <v>1139</v>
      </c>
      <c r="E9" t="s">
        <v>1140</v>
      </c>
      <c r="F9" t="s">
        <v>1141</v>
      </c>
      <c r="G9" t="s">
        <v>1142</v>
      </c>
      <c r="H9" t="s">
        <v>1143</v>
      </c>
      <c r="I9" t="s">
        <v>1144</v>
      </c>
      <c r="J9" t="s">
        <v>1145</v>
      </c>
      <c r="K9" t="s">
        <v>1146</v>
      </c>
      <c r="L9" t="s">
        <v>1147</v>
      </c>
      <c r="X9" s="256" t="s">
        <v>2681</v>
      </c>
      <c r="Y9" s="240" t="s">
        <v>2686</v>
      </c>
      <c r="Z9" s="240" t="s">
        <v>2687</v>
      </c>
      <c r="AB9" t="s">
        <v>2526</v>
      </c>
      <c r="AC9" t="s">
        <v>2525</v>
      </c>
      <c r="AD9" t="s">
        <v>2524</v>
      </c>
      <c r="AE9" t="s">
        <v>2523</v>
      </c>
      <c r="AF9" t="s">
        <v>759</v>
      </c>
      <c r="AG9" t="s">
        <v>2522</v>
      </c>
      <c r="AH9" t="s">
        <v>2521</v>
      </c>
      <c r="AI9" t="s">
        <v>2520</v>
      </c>
      <c r="AJ9" t="s">
        <v>2519</v>
      </c>
      <c r="AK9" t="s">
        <v>2518</v>
      </c>
      <c r="AM9" s="238">
        <f t="shared" ref="AM9:AM34" si="1">SUMIFS($C$10:$C$505, $X$10:$X$505, AN9)</f>
        <v>21192</v>
      </c>
      <c r="AN9" t="s">
        <v>2658</v>
      </c>
      <c r="AO9" t="s">
        <v>2534</v>
      </c>
      <c r="AP9" s="241">
        <f t="shared" ref="AP9:AP27" si="2">AQ9+AU9</f>
        <v>15</v>
      </c>
      <c r="AQ9" s="238">
        <f t="shared" ref="AQ9:AQ34" si="3">COUNTIFS($X$10:$X$505, AN9,$B$10:$B$505,"F")</f>
        <v>6</v>
      </c>
      <c r="AR9" s="242">
        <f t="shared" si="0"/>
        <v>0.4</v>
      </c>
      <c r="AS9">
        <f t="shared" ref="AS9:AS34" si="4">COUNTIFS($X$10:$X$283, AN9,$B$10:$B$283,"F",$Z$10:$Z$283,"Elected")</f>
        <v>4</v>
      </c>
      <c r="AT9" s="243">
        <f t="shared" ref="AT9:AT34" si="5">IFERROR(AS9/AP9,0)</f>
        <v>0.26666666666666666</v>
      </c>
      <c r="AU9" s="244">
        <f t="shared" ref="AU9:AU34" si="6">COUNTIFS($X$10:$X$505, AN9,$B$10:$B$505,"M")</f>
        <v>9</v>
      </c>
      <c r="AV9" s="242">
        <f t="shared" ref="AV9:AV34" si="7">IFERROR(AU9/AP9,0)</f>
        <v>0.6</v>
      </c>
      <c r="AW9">
        <f t="shared" ref="AW9:AW34" si="8">COUNTIFS($X$10:$X$505, AN9,$B$10:$B$505,"M",$Z$10:$Z$505,"Elected")</f>
        <v>7</v>
      </c>
      <c r="AX9" s="242">
        <f t="shared" ref="AX9:AX34" si="9">IFERROR(AW9/AP9,0)</f>
        <v>0.46666666666666667</v>
      </c>
      <c r="AZ9">
        <f t="shared" ref="AZ9:AZ35" si="10">AW9+AS9</f>
        <v>11</v>
      </c>
    </row>
    <row r="10" spans="1:55" x14ac:dyDescent="0.35">
      <c r="A10" s="339" t="s">
        <v>1148</v>
      </c>
      <c r="B10" s="339" t="s">
        <v>31</v>
      </c>
      <c r="C10" s="340">
        <v>967</v>
      </c>
      <c r="D10" s="1">
        <v>55</v>
      </c>
      <c r="E10" s="1">
        <v>3</v>
      </c>
      <c r="F10" s="1">
        <v>1</v>
      </c>
      <c r="G10" s="1">
        <v>133</v>
      </c>
      <c r="H10" s="1">
        <v>11</v>
      </c>
      <c r="I10" s="1">
        <v>86</v>
      </c>
      <c r="J10" s="1">
        <v>29</v>
      </c>
      <c r="K10" s="1">
        <v>91</v>
      </c>
      <c r="L10" s="1">
        <v>98</v>
      </c>
      <c r="X10" t="str">
        <f>LEFT(MID(A10,FIND("(",A10)+1,LEN(A10)),FIND(")",MID(A10,FIND("(",A10)+1,LEN(A10)))-1)</f>
        <v>FF</v>
      </c>
      <c r="Z10" t="str">
        <f>Y11</f>
        <v>Elected</v>
      </c>
      <c r="AB10">
        <v>5</v>
      </c>
      <c r="AC10" s="238">
        <v>21249</v>
      </c>
      <c r="AD10" s="238">
        <f>AH10+AF10</f>
        <v>10066</v>
      </c>
      <c r="AE10" s="227">
        <f>SUM(AD10/AC10*100)</f>
        <v>47.371641018400865</v>
      </c>
      <c r="AF10">
        <v>122</v>
      </c>
      <c r="AG10" s="227">
        <f>SUM(AF10/AC10*100)</f>
        <v>0.57414466563132383</v>
      </c>
      <c r="AH10" s="238">
        <v>9944</v>
      </c>
      <c r="AI10">
        <v>13</v>
      </c>
      <c r="AJ10">
        <v>5</v>
      </c>
      <c r="AK10" s="227">
        <f>SUM(AJ10/AI10*100)</f>
        <v>38.461538461538467</v>
      </c>
      <c r="AM10" s="238">
        <f t="shared" si="1"/>
        <v>6618</v>
      </c>
      <c r="AN10" t="s">
        <v>2659</v>
      </c>
      <c r="AO10" t="s">
        <v>2536</v>
      </c>
      <c r="AP10" s="241">
        <f t="shared" si="2"/>
        <v>14</v>
      </c>
      <c r="AQ10" s="238">
        <f t="shared" si="3"/>
        <v>8</v>
      </c>
      <c r="AR10" s="242">
        <f t="shared" si="0"/>
        <v>0.5714285714285714</v>
      </c>
      <c r="AS10">
        <f t="shared" si="4"/>
        <v>1</v>
      </c>
      <c r="AT10" s="243">
        <f t="shared" si="5"/>
        <v>7.1428571428571425E-2</v>
      </c>
      <c r="AU10" s="244">
        <f t="shared" si="6"/>
        <v>6</v>
      </c>
      <c r="AV10" s="242">
        <f t="shared" si="7"/>
        <v>0.42857142857142855</v>
      </c>
      <c r="AW10">
        <f t="shared" si="8"/>
        <v>0</v>
      </c>
      <c r="AX10" s="242">
        <f t="shared" si="9"/>
        <v>0</v>
      </c>
      <c r="AZ10">
        <f t="shared" si="10"/>
        <v>1</v>
      </c>
    </row>
    <row r="11" spans="1:55" x14ac:dyDescent="0.35">
      <c r="A11" s="339" t="s">
        <v>0</v>
      </c>
      <c r="B11" s="339" t="s">
        <v>0</v>
      </c>
      <c r="C11" s="340">
        <v>967</v>
      </c>
      <c r="D11" s="2">
        <v>1022</v>
      </c>
      <c r="E11" s="2">
        <v>1025</v>
      </c>
      <c r="F11" s="2">
        <v>1026</v>
      </c>
      <c r="G11" s="2">
        <v>1159</v>
      </c>
      <c r="H11" s="2">
        <v>1170</v>
      </c>
      <c r="I11" s="2">
        <v>1256</v>
      </c>
      <c r="J11" s="2">
        <v>1285</v>
      </c>
      <c r="K11" s="2">
        <v>1376</v>
      </c>
      <c r="L11" s="2">
        <v>1474</v>
      </c>
      <c r="Y11" t="str">
        <f>IF(EXACT(A10,UPPER(A10)),"Elected","Excluded")</f>
        <v>Elected</v>
      </c>
      <c r="AM11" s="238">
        <f t="shared" si="1"/>
        <v>7247</v>
      </c>
      <c r="AN11" t="s">
        <v>2661</v>
      </c>
      <c r="AO11" t="s">
        <v>2727</v>
      </c>
      <c r="AP11" s="241">
        <f t="shared" si="2"/>
        <v>8</v>
      </c>
      <c r="AQ11" s="238">
        <f t="shared" si="3"/>
        <v>4</v>
      </c>
      <c r="AR11" s="242">
        <f t="shared" si="0"/>
        <v>0.5</v>
      </c>
      <c r="AS11">
        <f t="shared" si="4"/>
        <v>3</v>
      </c>
      <c r="AT11" s="243">
        <f t="shared" si="5"/>
        <v>0.375</v>
      </c>
      <c r="AU11" s="244">
        <f t="shared" si="6"/>
        <v>4</v>
      </c>
      <c r="AV11" s="242">
        <f t="shared" si="7"/>
        <v>0.5</v>
      </c>
      <c r="AW11">
        <f t="shared" si="8"/>
        <v>2</v>
      </c>
      <c r="AX11" s="242">
        <f t="shared" si="9"/>
        <v>0.25</v>
      </c>
      <c r="AZ11">
        <f t="shared" si="10"/>
        <v>5</v>
      </c>
    </row>
    <row r="12" spans="1:55" x14ac:dyDescent="0.35">
      <c r="A12" s="339" t="s">
        <v>3110</v>
      </c>
      <c r="B12" s="339" t="s">
        <v>31</v>
      </c>
      <c r="C12" s="340">
        <v>2347</v>
      </c>
      <c r="D12" s="1">
        <v>-689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X12" t="str">
        <f t="shared" ref="X12" si="11">LEFT(MID(A12,FIND("(",A12)+1,LEN(A12)),FIND(")",MID(A12,FIND("(",A12)+1,LEN(A12)))-1)</f>
        <v>LAB</v>
      </c>
      <c r="Z12" t="str">
        <f>Y13</f>
        <v>Elected</v>
      </c>
      <c r="AC12" t="s">
        <v>3687</v>
      </c>
      <c r="AD12" t="s">
        <v>3688</v>
      </c>
      <c r="AM12" s="238">
        <f t="shared" si="1"/>
        <v>10071</v>
      </c>
      <c r="AN12" t="s">
        <v>2663</v>
      </c>
      <c r="AO12" t="s">
        <v>2574</v>
      </c>
      <c r="AP12" s="241">
        <f t="shared" si="2"/>
        <v>8</v>
      </c>
      <c r="AQ12" s="238">
        <f t="shared" si="3"/>
        <v>3</v>
      </c>
      <c r="AR12" s="242">
        <f t="shared" si="0"/>
        <v>0.375</v>
      </c>
      <c r="AS12">
        <f t="shared" si="4"/>
        <v>2</v>
      </c>
      <c r="AT12" s="243">
        <f t="shared" si="5"/>
        <v>0.25</v>
      </c>
      <c r="AU12" s="244">
        <f t="shared" si="6"/>
        <v>5</v>
      </c>
      <c r="AV12" s="242">
        <f t="shared" si="7"/>
        <v>0.625</v>
      </c>
      <c r="AW12">
        <f t="shared" si="8"/>
        <v>5</v>
      </c>
      <c r="AX12" s="242">
        <f t="shared" si="9"/>
        <v>0.625</v>
      </c>
      <c r="AZ12">
        <f t="shared" si="10"/>
        <v>7</v>
      </c>
    </row>
    <row r="13" spans="1:55" x14ac:dyDescent="0.35">
      <c r="A13" s="339" t="s">
        <v>0</v>
      </c>
      <c r="B13" s="339" t="s">
        <v>0</v>
      </c>
      <c r="C13" s="340">
        <v>2347</v>
      </c>
      <c r="D13" s="2">
        <v>1658</v>
      </c>
      <c r="E13" s="2">
        <v>1658</v>
      </c>
      <c r="F13" s="2">
        <v>1658</v>
      </c>
      <c r="G13" s="2">
        <v>1658</v>
      </c>
      <c r="H13" s="2">
        <v>1658</v>
      </c>
      <c r="I13" s="2">
        <v>1658</v>
      </c>
      <c r="J13" s="2">
        <v>1658</v>
      </c>
      <c r="K13" s="2">
        <v>1658</v>
      </c>
      <c r="L13" s="2">
        <v>1658</v>
      </c>
      <c r="Y13" t="str">
        <f t="shared" ref="Y13" si="12">IF(EXACT(A12,UPPER(A12)),"Elected","Excluded")</f>
        <v>Elected</v>
      </c>
      <c r="AC13">
        <v>5</v>
      </c>
      <c r="AD13">
        <v>5</v>
      </c>
      <c r="AM13" s="238">
        <f t="shared" si="1"/>
        <v>2556</v>
      </c>
      <c r="AN13" t="s">
        <v>2689</v>
      </c>
      <c r="AO13" t="s">
        <v>2573</v>
      </c>
      <c r="AP13" s="241">
        <f t="shared" si="2"/>
        <v>7</v>
      </c>
      <c r="AQ13" s="238">
        <f t="shared" si="3"/>
        <v>2</v>
      </c>
      <c r="AR13" s="242">
        <f t="shared" si="0"/>
        <v>0.2857142857142857</v>
      </c>
      <c r="AS13">
        <f t="shared" si="4"/>
        <v>0</v>
      </c>
      <c r="AT13" s="243">
        <f t="shared" si="5"/>
        <v>0</v>
      </c>
      <c r="AU13" s="244">
        <f t="shared" si="6"/>
        <v>5</v>
      </c>
      <c r="AV13" s="242">
        <f t="shared" si="7"/>
        <v>0.7142857142857143</v>
      </c>
      <c r="AW13">
        <f t="shared" si="8"/>
        <v>0</v>
      </c>
      <c r="AX13" s="242">
        <f t="shared" si="9"/>
        <v>0</v>
      </c>
      <c r="AZ13">
        <f t="shared" si="10"/>
        <v>0</v>
      </c>
    </row>
    <row r="14" spans="1:55" x14ac:dyDescent="0.35">
      <c r="A14" s="339" t="s">
        <v>1149</v>
      </c>
      <c r="B14" s="339" t="s">
        <v>31</v>
      </c>
      <c r="C14" s="340">
        <v>360</v>
      </c>
      <c r="D14" s="1">
        <v>26</v>
      </c>
      <c r="E14" s="1">
        <v>4</v>
      </c>
      <c r="F14" s="1">
        <v>0</v>
      </c>
      <c r="G14" s="1">
        <v>2</v>
      </c>
      <c r="H14" s="1">
        <v>12</v>
      </c>
      <c r="I14" s="1">
        <v>9</v>
      </c>
      <c r="J14" s="1">
        <v>-413</v>
      </c>
      <c r="K14" s="1">
        <v>0</v>
      </c>
      <c r="L14" s="1">
        <v>0</v>
      </c>
      <c r="X14" t="str">
        <f t="shared" ref="X14" si="13">LEFT(MID(A14,FIND("(",A14)+1,LEN(A14)),FIND(")",MID(A14,FIND("(",A14)+1,LEN(A14)))-1)</f>
        <v>SF</v>
      </c>
      <c r="Z14" t="str">
        <f t="shared" ref="Z14" si="14">Y15</f>
        <v>Excluded</v>
      </c>
      <c r="AM14" s="238">
        <f t="shared" si="1"/>
        <v>3027</v>
      </c>
      <c r="AN14" t="s">
        <v>2662</v>
      </c>
      <c r="AO14" t="s">
        <v>2575</v>
      </c>
      <c r="AP14" s="241">
        <f t="shared" si="2"/>
        <v>5</v>
      </c>
      <c r="AQ14" s="238">
        <f t="shared" si="3"/>
        <v>0</v>
      </c>
      <c r="AR14" s="242">
        <f t="shared" si="0"/>
        <v>0</v>
      </c>
      <c r="AS14">
        <f t="shared" si="4"/>
        <v>0</v>
      </c>
      <c r="AT14" s="243">
        <f t="shared" si="5"/>
        <v>0</v>
      </c>
      <c r="AU14" s="244">
        <f t="shared" si="6"/>
        <v>5</v>
      </c>
      <c r="AV14" s="242">
        <f t="shared" si="7"/>
        <v>1</v>
      </c>
      <c r="AW14">
        <f t="shared" si="8"/>
        <v>1</v>
      </c>
      <c r="AX14" s="242">
        <f t="shared" si="9"/>
        <v>0.2</v>
      </c>
      <c r="AZ14">
        <f t="shared" si="10"/>
        <v>1</v>
      </c>
    </row>
    <row r="15" spans="1:55" x14ac:dyDescent="0.35">
      <c r="A15" s="339" t="s">
        <v>0</v>
      </c>
      <c r="B15" s="339" t="s">
        <v>0</v>
      </c>
      <c r="C15" s="340">
        <v>360</v>
      </c>
      <c r="D15" s="2">
        <v>386</v>
      </c>
      <c r="E15" s="2">
        <v>390</v>
      </c>
      <c r="F15" s="2">
        <v>390</v>
      </c>
      <c r="G15" s="2">
        <v>392</v>
      </c>
      <c r="H15" s="2">
        <v>404</v>
      </c>
      <c r="I15" s="2">
        <v>413</v>
      </c>
      <c r="J15" s="2">
        <v>0</v>
      </c>
      <c r="K15" s="2">
        <v>0</v>
      </c>
      <c r="L15" s="2">
        <v>0</v>
      </c>
      <c r="Y15" t="str">
        <f t="shared" ref="Y15" si="15">IF(EXACT(A14,UPPER(A14)),"Elected","Excluded")</f>
        <v>Excluded</v>
      </c>
      <c r="AM15" s="238">
        <f t="shared" si="1"/>
        <v>0</v>
      </c>
      <c r="AN15" t="s">
        <v>2660</v>
      </c>
      <c r="AO15" t="s">
        <v>2594</v>
      </c>
      <c r="AP15" s="241">
        <f t="shared" si="2"/>
        <v>0</v>
      </c>
      <c r="AQ15" s="238">
        <f t="shared" si="3"/>
        <v>0</v>
      </c>
      <c r="AR15" s="242">
        <f t="shared" si="0"/>
        <v>0</v>
      </c>
      <c r="AS15">
        <f t="shared" si="4"/>
        <v>0</v>
      </c>
      <c r="AT15" s="243">
        <f t="shared" si="5"/>
        <v>0</v>
      </c>
      <c r="AU15" s="244">
        <f t="shared" si="6"/>
        <v>0</v>
      </c>
      <c r="AV15" s="242">
        <f t="shared" si="7"/>
        <v>0</v>
      </c>
      <c r="AW15">
        <f t="shared" si="8"/>
        <v>0</v>
      </c>
      <c r="AX15" s="242">
        <f t="shared" si="9"/>
        <v>0</v>
      </c>
      <c r="AZ15">
        <f t="shared" si="10"/>
        <v>0</v>
      </c>
    </row>
    <row r="16" spans="1:55" x14ac:dyDescent="0.35">
      <c r="A16" s="339" t="s">
        <v>3123</v>
      </c>
      <c r="B16" s="339" t="s">
        <v>33</v>
      </c>
      <c r="C16" s="340">
        <v>903</v>
      </c>
      <c r="D16" s="1">
        <v>27</v>
      </c>
      <c r="E16" s="1">
        <v>17</v>
      </c>
      <c r="F16" s="1">
        <v>0</v>
      </c>
      <c r="G16" s="1">
        <v>14</v>
      </c>
      <c r="H16" s="1">
        <v>228</v>
      </c>
      <c r="I16" s="1">
        <v>13</v>
      </c>
      <c r="J16" s="1">
        <v>19</v>
      </c>
      <c r="K16" s="1">
        <v>29</v>
      </c>
      <c r="L16" s="1">
        <v>151</v>
      </c>
      <c r="X16" t="str">
        <f t="shared" ref="X16" si="16">LEFT(MID(A16,FIND("(",A16)+1,LEN(A16)),FIND(")",MID(A16,FIND("(",A16)+1,LEN(A16)))-1)</f>
        <v>INDI</v>
      </c>
      <c r="Z16" t="str">
        <f t="shared" ref="Z16" si="17">Y17</f>
        <v>Excluded</v>
      </c>
      <c r="AM16" s="238">
        <f t="shared" si="1"/>
        <v>1156</v>
      </c>
      <c r="AN16" t="s">
        <v>3107</v>
      </c>
      <c r="AO16" t="s">
        <v>2576</v>
      </c>
      <c r="AP16" s="241">
        <f t="shared" si="2"/>
        <v>2</v>
      </c>
      <c r="AQ16" s="238">
        <f t="shared" si="3"/>
        <v>2</v>
      </c>
      <c r="AR16" s="242">
        <f t="shared" si="0"/>
        <v>1</v>
      </c>
      <c r="AS16">
        <f t="shared" si="4"/>
        <v>0</v>
      </c>
      <c r="AT16" s="243">
        <f t="shared" si="5"/>
        <v>0</v>
      </c>
      <c r="AU16" s="244">
        <f t="shared" si="6"/>
        <v>0</v>
      </c>
      <c r="AV16" s="242">
        <f t="shared" si="7"/>
        <v>0</v>
      </c>
      <c r="AW16">
        <f t="shared" si="8"/>
        <v>0</v>
      </c>
      <c r="AX16" s="242">
        <f t="shared" si="9"/>
        <v>0</v>
      </c>
      <c r="AZ16">
        <f t="shared" si="10"/>
        <v>0</v>
      </c>
    </row>
    <row r="17" spans="1:52" x14ac:dyDescent="0.35">
      <c r="A17" s="339" t="s">
        <v>0</v>
      </c>
      <c r="B17" s="339" t="s">
        <v>0</v>
      </c>
      <c r="C17" s="340">
        <v>903</v>
      </c>
      <c r="D17" s="2">
        <v>930</v>
      </c>
      <c r="E17" s="2">
        <v>947</v>
      </c>
      <c r="F17" s="2">
        <v>947</v>
      </c>
      <c r="G17" s="2">
        <v>961</v>
      </c>
      <c r="H17" s="2">
        <v>1189</v>
      </c>
      <c r="I17" s="2">
        <v>1202</v>
      </c>
      <c r="J17" s="2">
        <v>1221</v>
      </c>
      <c r="K17" s="2">
        <v>1250</v>
      </c>
      <c r="L17" s="2">
        <v>1401</v>
      </c>
      <c r="Y17" t="str">
        <f t="shared" ref="Y17" si="18">IF(EXACT(A16,UPPER(A16)),"Elected","Excluded")</f>
        <v>Excluded</v>
      </c>
      <c r="AM17" s="238">
        <f t="shared" si="1"/>
        <v>0</v>
      </c>
      <c r="AO17" t="s">
        <v>2590</v>
      </c>
      <c r="AP17" s="241">
        <f t="shared" si="2"/>
        <v>0</v>
      </c>
      <c r="AQ17" s="238">
        <f t="shared" si="3"/>
        <v>0</v>
      </c>
      <c r="AR17" s="242">
        <f t="shared" si="0"/>
        <v>0</v>
      </c>
      <c r="AS17">
        <f t="shared" si="4"/>
        <v>0</v>
      </c>
      <c r="AT17" s="243">
        <f t="shared" si="5"/>
        <v>0</v>
      </c>
      <c r="AU17" s="244">
        <f t="shared" si="6"/>
        <v>0</v>
      </c>
      <c r="AV17" s="242">
        <f t="shared" si="7"/>
        <v>0</v>
      </c>
      <c r="AW17">
        <f t="shared" si="8"/>
        <v>0</v>
      </c>
      <c r="AX17" s="242">
        <f t="shared" si="9"/>
        <v>0</v>
      </c>
      <c r="AZ17">
        <f t="shared" si="10"/>
        <v>0</v>
      </c>
    </row>
    <row r="18" spans="1:52" x14ac:dyDescent="0.35">
      <c r="A18" s="339" t="s">
        <v>3108</v>
      </c>
      <c r="B18" s="339" t="s">
        <v>33</v>
      </c>
      <c r="C18" s="340">
        <v>339</v>
      </c>
      <c r="D18" s="1">
        <v>6</v>
      </c>
      <c r="E18" s="1">
        <v>3</v>
      </c>
      <c r="F18" s="1">
        <v>0</v>
      </c>
      <c r="G18" s="1">
        <v>3</v>
      </c>
      <c r="H18" s="1">
        <v>-351</v>
      </c>
      <c r="I18" s="1">
        <v>0</v>
      </c>
      <c r="J18" s="1">
        <v>0</v>
      </c>
      <c r="K18" s="1">
        <v>0</v>
      </c>
      <c r="L18" s="1">
        <v>0</v>
      </c>
      <c r="X18" t="str">
        <f t="shared" ref="X18" si="19">LEFT(MID(A18,FIND("(",A18)+1,LEN(A18)),FIND(")",MID(A18,FIND("(",A18)+1,LEN(A18)))-1)</f>
        <v>IFP</v>
      </c>
      <c r="Z18" t="str">
        <f>Y19</f>
        <v>Excluded</v>
      </c>
      <c r="AM18" s="238">
        <f t="shared" si="1"/>
        <v>0</v>
      </c>
      <c r="AN18" t="s">
        <v>2671</v>
      </c>
      <c r="AO18" t="s">
        <v>2582</v>
      </c>
      <c r="AP18" s="241">
        <f t="shared" si="2"/>
        <v>0</v>
      </c>
      <c r="AQ18" s="238">
        <f t="shared" si="3"/>
        <v>0</v>
      </c>
      <c r="AR18" s="242">
        <f t="shared" si="0"/>
        <v>0</v>
      </c>
      <c r="AS18">
        <f t="shared" si="4"/>
        <v>0</v>
      </c>
      <c r="AT18" s="243">
        <f t="shared" si="5"/>
        <v>0</v>
      </c>
      <c r="AU18" s="244">
        <f t="shared" si="6"/>
        <v>0</v>
      </c>
      <c r="AV18" s="242">
        <f t="shared" si="7"/>
        <v>0</v>
      </c>
      <c r="AW18">
        <f t="shared" si="8"/>
        <v>0</v>
      </c>
      <c r="AX18" s="242">
        <f t="shared" si="9"/>
        <v>0</v>
      </c>
      <c r="AZ18">
        <f t="shared" si="10"/>
        <v>0</v>
      </c>
    </row>
    <row r="19" spans="1:52" x14ac:dyDescent="0.35">
      <c r="A19" s="339" t="s">
        <v>0</v>
      </c>
      <c r="B19" s="339" t="s">
        <v>0</v>
      </c>
      <c r="C19" s="340">
        <v>339</v>
      </c>
      <c r="D19" s="2">
        <v>345</v>
      </c>
      <c r="E19" s="2">
        <v>348</v>
      </c>
      <c r="F19" s="2">
        <v>348</v>
      </c>
      <c r="G19" s="2">
        <v>351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Y19" t="str">
        <f t="shared" ref="Y19" si="20">IF(EXACT(A18,UPPER(A18)),"Elected","Excluded")</f>
        <v>Excluded</v>
      </c>
      <c r="AM19" s="238">
        <f t="shared" si="1"/>
        <v>339</v>
      </c>
      <c r="AN19" t="s">
        <v>2665</v>
      </c>
      <c r="AO19" t="s">
        <v>2598</v>
      </c>
      <c r="AP19" s="241">
        <f t="shared" si="2"/>
        <v>1</v>
      </c>
      <c r="AQ19" s="238">
        <f t="shared" si="3"/>
        <v>0</v>
      </c>
      <c r="AR19" s="242">
        <f t="shared" si="0"/>
        <v>0</v>
      </c>
      <c r="AS19">
        <f t="shared" si="4"/>
        <v>0</v>
      </c>
      <c r="AT19" s="243">
        <f t="shared" si="5"/>
        <v>0</v>
      </c>
      <c r="AU19" s="244">
        <f t="shared" si="6"/>
        <v>1</v>
      </c>
      <c r="AV19" s="242">
        <f t="shared" si="7"/>
        <v>1</v>
      </c>
      <c r="AW19">
        <f t="shared" si="8"/>
        <v>0</v>
      </c>
      <c r="AX19" s="242">
        <f t="shared" si="9"/>
        <v>0</v>
      </c>
      <c r="AZ19">
        <f t="shared" si="10"/>
        <v>0</v>
      </c>
    </row>
    <row r="20" spans="1:52" x14ac:dyDescent="0.35">
      <c r="A20" s="339" t="s">
        <v>1150</v>
      </c>
      <c r="B20" s="339" t="s">
        <v>33</v>
      </c>
      <c r="C20" s="340">
        <v>1076</v>
      </c>
      <c r="D20" s="1">
        <v>113</v>
      </c>
      <c r="E20" s="1">
        <v>0</v>
      </c>
      <c r="F20" s="1">
        <v>2</v>
      </c>
      <c r="G20" s="1">
        <v>92</v>
      </c>
      <c r="H20" s="1">
        <v>10</v>
      </c>
      <c r="I20" s="1">
        <v>109</v>
      </c>
      <c r="J20" s="1">
        <v>16</v>
      </c>
      <c r="K20" s="1">
        <v>31</v>
      </c>
      <c r="L20" s="1">
        <v>77</v>
      </c>
      <c r="X20" t="str">
        <f t="shared" ref="X20" si="21">LEFT(MID(A20,FIND("(",A20)+1,LEN(A20)),FIND(")",MID(A20,FIND("(",A20)+1,LEN(A20)))-1)</f>
        <v>FF</v>
      </c>
      <c r="Z20" t="str">
        <f t="shared" ref="Z20" si="22">Y21</f>
        <v>Elected</v>
      </c>
      <c r="AM20" s="238">
        <f t="shared" si="1"/>
        <v>0</v>
      </c>
      <c r="AN20" t="s">
        <v>2666</v>
      </c>
      <c r="AO20" t="s">
        <v>2584</v>
      </c>
      <c r="AP20" s="241">
        <f t="shared" si="2"/>
        <v>0</v>
      </c>
      <c r="AQ20" s="238">
        <f t="shared" si="3"/>
        <v>0</v>
      </c>
      <c r="AR20" s="242">
        <f t="shared" si="0"/>
        <v>0</v>
      </c>
      <c r="AS20">
        <f t="shared" si="4"/>
        <v>0</v>
      </c>
      <c r="AT20" s="243">
        <f t="shared" si="5"/>
        <v>0</v>
      </c>
      <c r="AU20" s="244">
        <f t="shared" si="6"/>
        <v>0</v>
      </c>
      <c r="AV20" s="242">
        <f t="shared" si="7"/>
        <v>0</v>
      </c>
      <c r="AW20">
        <f t="shared" si="8"/>
        <v>0</v>
      </c>
      <c r="AX20" s="242">
        <f t="shared" si="9"/>
        <v>0</v>
      </c>
      <c r="AZ20">
        <f t="shared" si="10"/>
        <v>0</v>
      </c>
    </row>
    <row r="21" spans="1:52" x14ac:dyDescent="0.35">
      <c r="A21" s="339" t="s">
        <v>0</v>
      </c>
      <c r="B21" s="339" t="s">
        <v>0</v>
      </c>
      <c r="C21" s="340">
        <v>1076</v>
      </c>
      <c r="D21" s="2">
        <v>1189</v>
      </c>
      <c r="E21" s="2">
        <v>1189</v>
      </c>
      <c r="F21" s="2">
        <v>1191</v>
      </c>
      <c r="G21" s="2">
        <v>1283</v>
      </c>
      <c r="H21" s="2">
        <v>1293</v>
      </c>
      <c r="I21" s="2">
        <v>1402</v>
      </c>
      <c r="J21" s="2">
        <v>1418</v>
      </c>
      <c r="K21" s="2">
        <v>1449</v>
      </c>
      <c r="L21" s="2">
        <v>1526</v>
      </c>
      <c r="Y21" t="str">
        <f t="shared" ref="Y21" si="23">IF(EXACT(A20,UPPER(A20)),"Elected","Excluded")</f>
        <v>Elected</v>
      </c>
      <c r="AM21" s="238">
        <f t="shared" si="1"/>
        <v>0</v>
      </c>
      <c r="AN21" t="s">
        <v>2667</v>
      </c>
      <c r="AO21" t="s">
        <v>2577</v>
      </c>
      <c r="AP21" s="241">
        <f t="shared" si="2"/>
        <v>0</v>
      </c>
      <c r="AQ21" s="238">
        <f t="shared" si="3"/>
        <v>0</v>
      </c>
      <c r="AR21" s="242">
        <f t="shared" si="0"/>
        <v>0</v>
      </c>
      <c r="AS21">
        <f t="shared" si="4"/>
        <v>0</v>
      </c>
      <c r="AT21" s="243">
        <f t="shared" si="5"/>
        <v>0</v>
      </c>
      <c r="AU21" s="244">
        <f t="shared" si="6"/>
        <v>0</v>
      </c>
      <c r="AV21" s="242">
        <f t="shared" si="7"/>
        <v>0</v>
      </c>
      <c r="AW21">
        <f t="shared" si="8"/>
        <v>0</v>
      </c>
      <c r="AX21" s="242">
        <f t="shared" si="9"/>
        <v>0</v>
      </c>
      <c r="AZ21">
        <f t="shared" si="10"/>
        <v>0</v>
      </c>
    </row>
    <row r="22" spans="1:52" x14ac:dyDescent="0.35">
      <c r="A22" s="339" t="s">
        <v>1151</v>
      </c>
      <c r="B22" s="339" t="s">
        <v>33</v>
      </c>
      <c r="C22" s="340">
        <v>1638</v>
      </c>
      <c r="D22" s="1">
        <v>27</v>
      </c>
      <c r="E22" s="1">
        <v>0</v>
      </c>
      <c r="F22" s="1">
        <v>-7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X22" t="str">
        <f t="shared" ref="X22" si="24">LEFT(MID(A22,FIND("(",A22)+1,LEN(A22)),FIND(")",MID(A22,FIND("(",A22)+1,LEN(A22)))-1)</f>
        <v>FG</v>
      </c>
      <c r="Z22" t="str">
        <f t="shared" ref="Z22" si="25">Y23</f>
        <v>Elected</v>
      </c>
      <c r="AM22" s="238">
        <f t="shared" si="1"/>
        <v>0</v>
      </c>
      <c r="AN22" t="s">
        <v>2670</v>
      </c>
      <c r="AO22" t="s">
        <v>2578</v>
      </c>
      <c r="AP22" s="241">
        <f t="shared" si="2"/>
        <v>0</v>
      </c>
      <c r="AQ22" s="238">
        <f t="shared" si="3"/>
        <v>0</v>
      </c>
      <c r="AR22" s="242">
        <f t="shared" si="0"/>
        <v>0</v>
      </c>
      <c r="AS22">
        <f t="shared" si="4"/>
        <v>0</v>
      </c>
      <c r="AT22" s="243">
        <f t="shared" si="5"/>
        <v>0</v>
      </c>
      <c r="AU22" s="244">
        <f t="shared" si="6"/>
        <v>0</v>
      </c>
      <c r="AV22" s="242">
        <f t="shared" si="7"/>
        <v>0</v>
      </c>
      <c r="AW22">
        <f t="shared" si="8"/>
        <v>0</v>
      </c>
      <c r="AX22" s="242">
        <f t="shared" si="9"/>
        <v>0</v>
      </c>
      <c r="AZ22">
        <f t="shared" si="10"/>
        <v>0</v>
      </c>
    </row>
    <row r="23" spans="1:52" x14ac:dyDescent="0.35">
      <c r="A23" s="339" t="s">
        <v>0</v>
      </c>
      <c r="B23" s="339" t="s">
        <v>0</v>
      </c>
      <c r="C23" s="340">
        <v>1638</v>
      </c>
      <c r="D23" s="2">
        <v>1665</v>
      </c>
      <c r="E23" s="2">
        <v>1665</v>
      </c>
      <c r="F23" s="2">
        <v>1658</v>
      </c>
      <c r="G23" s="2">
        <v>1658</v>
      </c>
      <c r="H23" s="2">
        <v>1658</v>
      </c>
      <c r="I23" s="2">
        <v>1658</v>
      </c>
      <c r="J23" s="2">
        <v>1658</v>
      </c>
      <c r="K23" s="2">
        <v>1658</v>
      </c>
      <c r="L23" s="2">
        <v>1658</v>
      </c>
      <c r="Y23" t="str">
        <f t="shared" ref="Y23" si="26">IF(EXACT(A22,UPPER(A22)),"Elected","Excluded")</f>
        <v>Elected</v>
      </c>
      <c r="AM23" s="238">
        <f t="shared" si="1"/>
        <v>0</v>
      </c>
      <c r="AO23" t="s">
        <v>2581</v>
      </c>
      <c r="AP23" s="241">
        <f t="shared" si="2"/>
        <v>0</v>
      </c>
      <c r="AQ23" s="238">
        <f t="shared" si="3"/>
        <v>0</v>
      </c>
      <c r="AR23" s="242">
        <f t="shared" si="0"/>
        <v>0</v>
      </c>
      <c r="AS23">
        <f t="shared" si="4"/>
        <v>0</v>
      </c>
      <c r="AT23" s="243">
        <f t="shared" si="5"/>
        <v>0</v>
      </c>
      <c r="AU23" s="244">
        <f t="shared" si="6"/>
        <v>0</v>
      </c>
      <c r="AV23" s="242">
        <f t="shared" si="7"/>
        <v>0</v>
      </c>
      <c r="AW23">
        <f t="shared" si="8"/>
        <v>0</v>
      </c>
      <c r="AX23" s="242">
        <f t="shared" si="9"/>
        <v>0</v>
      </c>
      <c r="AZ23">
        <f t="shared" si="10"/>
        <v>0</v>
      </c>
    </row>
    <row r="24" spans="1:52" x14ac:dyDescent="0.35">
      <c r="A24" s="339" t="s">
        <v>1152</v>
      </c>
      <c r="B24" s="339" t="s">
        <v>33</v>
      </c>
      <c r="C24" s="340">
        <v>319</v>
      </c>
      <c r="D24" s="1">
        <v>37</v>
      </c>
      <c r="E24" s="1">
        <v>1</v>
      </c>
      <c r="F24" s="1">
        <v>1</v>
      </c>
      <c r="G24" s="1">
        <v>35</v>
      </c>
      <c r="H24" s="1">
        <v>5</v>
      </c>
      <c r="I24" s="1">
        <v>-398</v>
      </c>
      <c r="J24" s="1">
        <v>0</v>
      </c>
      <c r="K24" s="1">
        <v>0</v>
      </c>
      <c r="L24" s="1">
        <v>0</v>
      </c>
      <c r="X24" t="str">
        <f t="shared" ref="X24" si="27">LEFT(MID(A24,FIND("(",A24)+1,LEN(A24)),FIND(")",MID(A24,FIND("(",A24)+1,LEN(A24)))-1)</f>
        <v>FG</v>
      </c>
      <c r="Z24" t="str">
        <f t="shared" ref="Z24" si="28">Y25</f>
        <v>Excluded</v>
      </c>
      <c r="AM24" s="238">
        <f t="shared" si="1"/>
        <v>0</v>
      </c>
      <c r="AN24" t="s">
        <v>3073</v>
      </c>
      <c r="AO24" t="s">
        <v>2579</v>
      </c>
      <c r="AP24" s="241">
        <f t="shared" si="2"/>
        <v>0</v>
      </c>
      <c r="AQ24" s="238">
        <f t="shared" si="3"/>
        <v>0</v>
      </c>
      <c r="AR24" s="242">
        <f t="shared" si="0"/>
        <v>0</v>
      </c>
      <c r="AS24">
        <f t="shared" si="4"/>
        <v>0</v>
      </c>
      <c r="AT24" s="243">
        <f t="shared" si="5"/>
        <v>0</v>
      </c>
      <c r="AU24" s="244">
        <f t="shared" si="6"/>
        <v>0</v>
      </c>
      <c r="AV24" s="242">
        <f t="shared" si="7"/>
        <v>0</v>
      </c>
      <c r="AW24">
        <f t="shared" si="8"/>
        <v>0</v>
      </c>
      <c r="AX24" s="242">
        <f t="shared" si="9"/>
        <v>0</v>
      </c>
      <c r="AZ24">
        <f t="shared" si="10"/>
        <v>0</v>
      </c>
    </row>
    <row r="25" spans="1:52" x14ac:dyDescent="0.35">
      <c r="A25" s="339" t="s">
        <v>0</v>
      </c>
      <c r="B25" s="339" t="s">
        <v>0</v>
      </c>
      <c r="C25" s="340">
        <v>319</v>
      </c>
      <c r="D25" s="2">
        <v>356</v>
      </c>
      <c r="E25" s="2">
        <v>357</v>
      </c>
      <c r="F25" s="2">
        <v>358</v>
      </c>
      <c r="G25" s="2">
        <v>393</v>
      </c>
      <c r="H25" s="2">
        <v>398</v>
      </c>
      <c r="I25" s="2">
        <v>0</v>
      </c>
      <c r="J25" s="2">
        <v>0</v>
      </c>
      <c r="K25" s="2">
        <v>0</v>
      </c>
      <c r="L25" s="2">
        <v>0</v>
      </c>
      <c r="Y25" t="str">
        <f t="shared" ref="Y25" si="29">IF(EXACT(A24,UPPER(A24)),"Elected","Excluded")</f>
        <v>Excluded</v>
      </c>
      <c r="AM25" s="238">
        <f t="shared" si="1"/>
        <v>0</v>
      </c>
      <c r="AN25" t="s">
        <v>2690</v>
      </c>
      <c r="AO25" t="s">
        <v>2585</v>
      </c>
      <c r="AP25" s="241">
        <f t="shared" si="2"/>
        <v>0</v>
      </c>
      <c r="AQ25" s="238">
        <f t="shared" si="3"/>
        <v>0</v>
      </c>
      <c r="AR25" s="242">
        <f t="shared" si="0"/>
        <v>0</v>
      </c>
      <c r="AS25">
        <f t="shared" si="4"/>
        <v>0</v>
      </c>
      <c r="AT25" s="243">
        <f t="shared" si="5"/>
        <v>0</v>
      </c>
      <c r="AU25" s="244">
        <f t="shared" si="6"/>
        <v>0</v>
      </c>
      <c r="AV25" s="242">
        <f t="shared" si="7"/>
        <v>0</v>
      </c>
      <c r="AW25">
        <f t="shared" si="8"/>
        <v>0</v>
      </c>
      <c r="AX25" s="242">
        <f t="shared" si="9"/>
        <v>0</v>
      </c>
      <c r="AZ25">
        <f t="shared" si="10"/>
        <v>0</v>
      </c>
    </row>
    <row r="26" spans="1:52" x14ac:dyDescent="0.35">
      <c r="A26" s="339" t="s">
        <v>3111</v>
      </c>
      <c r="B26" s="339" t="s">
        <v>33</v>
      </c>
      <c r="C26" s="340">
        <v>732</v>
      </c>
      <c r="D26" s="1">
        <v>325</v>
      </c>
      <c r="E26" s="1">
        <v>4</v>
      </c>
      <c r="F26" s="1">
        <v>2</v>
      </c>
      <c r="G26" s="1">
        <v>14</v>
      </c>
      <c r="H26" s="1">
        <v>4</v>
      </c>
      <c r="I26" s="1">
        <v>67</v>
      </c>
      <c r="J26" s="1">
        <v>48</v>
      </c>
      <c r="K26" s="1">
        <v>121</v>
      </c>
      <c r="L26" s="1">
        <v>269</v>
      </c>
      <c r="X26" t="str">
        <f t="shared" ref="X26" si="30">LEFT(MID(A26,FIND("(",A26)+1,LEN(A26)),FIND(")",MID(A26,FIND("(",A26)+1,LEN(A26)))-1)</f>
        <v>LAB</v>
      </c>
      <c r="Z26" t="str">
        <f t="shared" ref="Z26" si="31">Y27</f>
        <v>Elected</v>
      </c>
      <c r="AM26" s="238">
        <f t="shared" si="1"/>
        <v>0</v>
      </c>
      <c r="AO26" t="s">
        <v>2591</v>
      </c>
      <c r="AP26" s="241">
        <f t="shared" si="2"/>
        <v>0</v>
      </c>
      <c r="AQ26" s="238">
        <f t="shared" si="3"/>
        <v>0</v>
      </c>
      <c r="AR26" s="242">
        <f t="shared" si="0"/>
        <v>0</v>
      </c>
      <c r="AS26">
        <f t="shared" si="4"/>
        <v>0</v>
      </c>
      <c r="AT26" s="243">
        <f t="shared" si="5"/>
        <v>0</v>
      </c>
      <c r="AU26" s="244">
        <f t="shared" si="6"/>
        <v>0</v>
      </c>
      <c r="AV26" s="242">
        <f t="shared" si="7"/>
        <v>0</v>
      </c>
      <c r="AW26">
        <f t="shared" si="8"/>
        <v>0</v>
      </c>
      <c r="AX26" s="242">
        <f t="shared" si="9"/>
        <v>0</v>
      </c>
      <c r="AZ26">
        <f t="shared" si="10"/>
        <v>0</v>
      </c>
    </row>
    <row r="27" spans="1:52" x14ac:dyDescent="0.35">
      <c r="A27" s="339" t="s">
        <v>0</v>
      </c>
      <c r="B27" s="339" t="s">
        <v>0</v>
      </c>
      <c r="C27" s="340">
        <v>732</v>
      </c>
      <c r="D27" s="2">
        <v>1057</v>
      </c>
      <c r="E27" s="2">
        <v>1061</v>
      </c>
      <c r="F27" s="2">
        <v>1063</v>
      </c>
      <c r="G27" s="2">
        <v>1077</v>
      </c>
      <c r="H27" s="2">
        <v>1081</v>
      </c>
      <c r="I27" s="2">
        <v>1148</v>
      </c>
      <c r="J27" s="2">
        <v>1196</v>
      </c>
      <c r="K27" s="2">
        <v>1317</v>
      </c>
      <c r="L27" s="2">
        <v>1586</v>
      </c>
      <c r="Y27" t="str">
        <f t="shared" ref="Y27" si="32">IF(EXACT(A26,UPPER(A26)),"Elected","Excluded")</f>
        <v>Elected</v>
      </c>
      <c r="AM27" s="238">
        <f t="shared" si="1"/>
        <v>1015</v>
      </c>
      <c r="AN27" t="s">
        <v>2664</v>
      </c>
      <c r="AO27" t="s">
        <v>2586</v>
      </c>
      <c r="AP27" s="241">
        <f t="shared" si="2"/>
        <v>2</v>
      </c>
      <c r="AQ27" s="238">
        <f t="shared" si="3"/>
        <v>1</v>
      </c>
      <c r="AR27" s="242">
        <f t="shared" si="0"/>
        <v>0.5</v>
      </c>
      <c r="AS27">
        <f t="shared" si="4"/>
        <v>0</v>
      </c>
      <c r="AT27" s="243">
        <f t="shared" si="5"/>
        <v>0</v>
      </c>
      <c r="AU27" s="244">
        <f t="shared" si="6"/>
        <v>1</v>
      </c>
      <c r="AV27" s="242">
        <f t="shared" si="7"/>
        <v>0.5</v>
      </c>
      <c r="AW27">
        <f t="shared" si="8"/>
        <v>0</v>
      </c>
      <c r="AX27" s="242">
        <f t="shared" si="9"/>
        <v>0</v>
      </c>
      <c r="AZ27">
        <f t="shared" si="10"/>
        <v>0</v>
      </c>
    </row>
    <row r="28" spans="1:52" x14ac:dyDescent="0.35">
      <c r="A28" s="339" t="s">
        <v>3116</v>
      </c>
      <c r="B28" s="339" t="s">
        <v>31</v>
      </c>
      <c r="C28" s="340">
        <v>45</v>
      </c>
      <c r="D28" s="1">
        <v>2</v>
      </c>
      <c r="E28" s="1">
        <v>-47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X28" t="str">
        <f t="shared" ref="X28" si="33">LEFT(MID(A28,FIND("(",A28)+1,LEN(A28)),FIND(")",MID(A28,FIND("(",A28)+1,LEN(A28)))-1)</f>
        <v>NON-P</v>
      </c>
      <c r="Z28" t="str">
        <f t="shared" ref="Z28" si="34">Y29</f>
        <v>Excluded</v>
      </c>
      <c r="AM28" s="238">
        <f t="shared" si="1"/>
        <v>0</v>
      </c>
      <c r="AN28" t="s">
        <v>2669</v>
      </c>
      <c r="AO28" t="s">
        <v>2587</v>
      </c>
      <c r="AP28" s="241">
        <f>AQ28+AU28</f>
        <v>0</v>
      </c>
      <c r="AQ28" s="238">
        <f t="shared" si="3"/>
        <v>0</v>
      </c>
      <c r="AR28" s="242">
        <f t="shared" si="0"/>
        <v>0</v>
      </c>
      <c r="AS28">
        <f t="shared" si="4"/>
        <v>0</v>
      </c>
      <c r="AT28" s="243">
        <f t="shared" si="5"/>
        <v>0</v>
      </c>
      <c r="AU28" s="244">
        <f t="shared" si="6"/>
        <v>0</v>
      </c>
      <c r="AV28" s="242">
        <f t="shared" si="7"/>
        <v>0</v>
      </c>
      <c r="AW28">
        <f t="shared" si="8"/>
        <v>0</v>
      </c>
      <c r="AX28" s="242">
        <f t="shared" si="9"/>
        <v>0</v>
      </c>
      <c r="AZ28">
        <f t="shared" si="10"/>
        <v>0</v>
      </c>
    </row>
    <row r="29" spans="1:52" x14ac:dyDescent="0.35">
      <c r="A29" s="339" t="s">
        <v>0</v>
      </c>
      <c r="B29" s="339" t="s">
        <v>0</v>
      </c>
      <c r="C29" s="340">
        <v>45</v>
      </c>
      <c r="D29" s="2">
        <v>47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Y29" t="str">
        <f t="shared" ref="Y29" si="35">IF(EXACT(A28,UPPER(A28)),"Elected","Excluded")</f>
        <v>Excluded</v>
      </c>
      <c r="AM29" s="238">
        <f t="shared" si="1"/>
        <v>0</v>
      </c>
      <c r="AN29" t="s">
        <v>2928</v>
      </c>
      <c r="AO29" t="s">
        <v>2580</v>
      </c>
      <c r="AP29" s="241">
        <f t="shared" ref="AP29:AP34" si="36">AQ29+AU29</f>
        <v>0</v>
      </c>
      <c r="AQ29" s="238">
        <f t="shared" si="3"/>
        <v>0</v>
      </c>
      <c r="AR29" s="242">
        <f t="shared" si="0"/>
        <v>0</v>
      </c>
      <c r="AS29">
        <f t="shared" si="4"/>
        <v>0</v>
      </c>
      <c r="AT29" s="243">
        <f t="shared" si="5"/>
        <v>0</v>
      </c>
      <c r="AU29" s="244">
        <f t="shared" si="6"/>
        <v>0</v>
      </c>
      <c r="AV29" s="242">
        <f t="shared" si="7"/>
        <v>0</v>
      </c>
      <c r="AW29">
        <f t="shared" si="8"/>
        <v>0</v>
      </c>
      <c r="AX29" s="242">
        <f t="shared" si="9"/>
        <v>0</v>
      </c>
      <c r="AZ29">
        <f t="shared" si="10"/>
        <v>0</v>
      </c>
    </row>
    <row r="30" spans="1:52" x14ac:dyDescent="0.35">
      <c r="A30" s="339" t="s">
        <v>1153</v>
      </c>
      <c r="B30" s="339" t="s">
        <v>33</v>
      </c>
      <c r="C30" s="340">
        <v>328</v>
      </c>
      <c r="D30" s="1">
        <v>14</v>
      </c>
      <c r="E30" s="1">
        <v>0</v>
      </c>
      <c r="F30" s="1">
        <v>1</v>
      </c>
      <c r="G30" s="1">
        <v>-343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X30" t="str">
        <f t="shared" ref="X30" si="37">LEFT(MID(A30,FIND("(",A30)+1,LEN(A30)),FIND(")",MID(A30,FIND("(",A30)+1,LEN(A30)))-1)</f>
        <v>FF</v>
      </c>
      <c r="Z30" t="str">
        <f t="shared" ref="Z30" si="38">Y31</f>
        <v>Excluded</v>
      </c>
      <c r="AM30" s="238">
        <f t="shared" si="1"/>
        <v>0</v>
      </c>
      <c r="AO30" t="s">
        <v>2592</v>
      </c>
      <c r="AP30" s="241">
        <f t="shared" si="36"/>
        <v>0</v>
      </c>
      <c r="AQ30" s="238">
        <f t="shared" si="3"/>
        <v>0</v>
      </c>
      <c r="AR30" s="242">
        <f t="shared" si="0"/>
        <v>0</v>
      </c>
      <c r="AS30">
        <f t="shared" si="4"/>
        <v>0</v>
      </c>
      <c r="AT30" s="243">
        <f t="shared" si="5"/>
        <v>0</v>
      </c>
      <c r="AU30" s="244">
        <f t="shared" si="6"/>
        <v>0</v>
      </c>
      <c r="AV30" s="242">
        <f t="shared" si="7"/>
        <v>0</v>
      </c>
      <c r="AW30">
        <f t="shared" si="8"/>
        <v>0</v>
      </c>
      <c r="AX30" s="242">
        <f t="shared" si="9"/>
        <v>0</v>
      </c>
      <c r="AZ30">
        <f t="shared" si="10"/>
        <v>0</v>
      </c>
    </row>
    <row r="31" spans="1:52" x14ac:dyDescent="0.35">
      <c r="A31" s="339" t="s">
        <v>0</v>
      </c>
      <c r="B31" s="339" t="s">
        <v>0</v>
      </c>
      <c r="C31" s="340">
        <v>328</v>
      </c>
      <c r="D31" s="2">
        <v>342</v>
      </c>
      <c r="E31" s="2">
        <v>342</v>
      </c>
      <c r="F31" s="2">
        <v>343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Y31" t="str">
        <f t="shared" ref="Y31" si="39">IF(EXACT(A30,UPPER(A30)),"Elected","Excluded")</f>
        <v>Excluded</v>
      </c>
      <c r="AM31" s="238">
        <f t="shared" si="1"/>
        <v>0</v>
      </c>
      <c r="AN31" t="s">
        <v>2807</v>
      </c>
      <c r="AO31" t="s">
        <v>2597</v>
      </c>
      <c r="AP31" s="241">
        <f t="shared" si="36"/>
        <v>0</v>
      </c>
      <c r="AQ31" s="238">
        <f t="shared" si="3"/>
        <v>0</v>
      </c>
      <c r="AR31" s="242">
        <f t="shared" si="0"/>
        <v>0</v>
      </c>
      <c r="AS31">
        <f t="shared" si="4"/>
        <v>0</v>
      </c>
      <c r="AT31" s="243">
        <f t="shared" si="5"/>
        <v>0</v>
      </c>
      <c r="AU31" s="244">
        <f t="shared" si="6"/>
        <v>0</v>
      </c>
      <c r="AV31" s="242">
        <f t="shared" si="7"/>
        <v>0</v>
      </c>
      <c r="AW31">
        <f t="shared" si="8"/>
        <v>0</v>
      </c>
      <c r="AX31" s="242">
        <f t="shared" si="9"/>
        <v>0</v>
      </c>
      <c r="AZ31">
        <f t="shared" si="10"/>
        <v>0</v>
      </c>
    </row>
    <row r="32" spans="1:52" x14ac:dyDescent="0.35">
      <c r="A32" s="339" t="s">
        <v>1154</v>
      </c>
      <c r="B32" s="339" t="s">
        <v>33</v>
      </c>
      <c r="C32" s="340">
        <v>537</v>
      </c>
      <c r="D32" s="1">
        <v>41</v>
      </c>
      <c r="E32" s="1">
        <v>5</v>
      </c>
      <c r="F32" s="1">
        <v>0</v>
      </c>
      <c r="G32" s="1">
        <v>4</v>
      </c>
      <c r="H32" s="1">
        <v>11</v>
      </c>
      <c r="I32" s="1">
        <v>22</v>
      </c>
      <c r="J32" s="1">
        <v>234</v>
      </c>
      <c r="K32" s="1">
        <v>72</v>
      </c>
      <c r="L32" s="1">
        <v>-926</v>
      </c>
      <c r="X32" t="str">
        <f t="shared" ref="X32" si="40">LEFT(MID(A32,FIND("(",A32)+1,LEN(A32)),FIND(")",MID(A32,FIND("(",A32)+1,LEN(A32)))-1)</f>
        <v>SF</v>
      </c>
      <c r="Z32" t="str">
        <f t="shared" ref="Z32" si="41">Y33</f>
        <v>Excluded</v>
      </c>
      <c r="AM32" s="238">
        <f t="shared" si="1"/>
        <v>0</v>
      </c>
      <c r="AN32" t="s">
        <v>2668</v>
      </c>
      <c r="AO32" t="s">
        <v>2588</v>
      </c>
      <c r="AP32" s="241">
        <f t="shared" si="36"/>
        <v>0</v>
      </c>
      <c r="AQ32" s="238">
        <f t="shared" si="3"/>
        <v>0</v>
      </c>
      <c r="AR32" s="242">
        <f t="shared" si="0"/>
        <v>0</v>
      </c>
      <c r="AS32">
        <f t="shared" si="4"/>
        <v>0</v>
      </c>
      <c r="AT32" s="243">
        <f t="shared" si="5"/>
        <v>0</v>
      </c>
      <c r="AU32" s="244">
        <f t="shared" si="6"/>
        <v>0</v>
      </c>
      <c r="AV32" s="242">
        <f t="shared" si="7"/>
        <v>0</v>
      </c>
      <c r="AW32">
        <f t="shared" si="8"/>
        <v>0</v>
      </c>
      <c r="AX32" s="242">
        <f t="shared" si="9"/>
        <v>0</v>
      </c>
      <c r="AZ32">
        <f t="shared" si="10"/>
        <v>0</v>
      </c>
    </row>
    <row r="33" spans="1:52" x14ac:dyDescent="0.35">
      <c r="A33" s="339" t="s">
        <v>0</v>
      </c>
      <c r="B33" s="339" t="s">
        <v>0</v>
      </c>
      <c r="C33" s="340">
        <v>537</v>
      </c>
      <c r="D33" s="2">
        <v>578</v>
      </c>
      <c r="E33" s="2">
        <v>583</v>
      </c>
      <c r="F33" s="2">
        <v>583</v>
      </c>
      <c r="G33" s="2">
        <v>587</v>
      </c>
      <c r="H33" s="2">
        <v>598</v>
      </c>
      <c r="I33" s="2">
        <v>620</v>
      </c>
      <c r="J33" s="2">
        <v>854</v>
      </c>
      <c r="K33" s="2">
        <v>926</v>
      </c>
      <c r="L33" s="2">
        <v>0</v>
      </c>
      <c r="Y33" t="str">
        <f t="shared" ref="Y33" si="42">IF(EXACT(A32,UPPER(A32)),"Elected","Excluded")</f>
        <v>Excluded</v>
      </c>
      <c r="AM33" s="238">
        <f t="shared" si="1"/>
        <v>0</v>
      </c>
      <c r="AN33" t="s">
        <v>2692</v>
      </c>
      <c r="AO33" t="s">
        <v>2589</v>
      </c>
      <c r="AP33" s="241">
        <f t="shared" si="36"/>
        <v>0</v>
      </c>
      <c r="AQ33" s="238">
        <f t="shared" si="3"/>
        <v>0</v>
      </c>
      <c r="AR33" s="242">
        <f t="shared" si="0"/>
        <v>0</v>
      </c>
      <c r="AS33">
        <f t="shared" si="4"/>
        <v>0</v>
      </c>
      <c r="AT33" s="243">
        <f t="shared" si="5"/>
        <v>0</v>
      </c>
      <c r="AU33" s="244">
        <f t="shared" si="6"/>
        <v>0</v>
      </c>
      <c r="AV33" s="242">
        <f t="shared" si="7"/>
        <v>0</v>
      </c>
      <c r="AW33">
        <f t="shared" si="8"/>
        <v>0</v>
      </c>
      <c r="AX33" s="242">
        <f t="shared" si="9"/>
        <v>0</v>
      </c>
      <c r="AZ33">
        <f t="shared" si="10"/>
        <v>0</v>
      </c>
    </row>
    <row r="34" spans="1:52" x14ac:dyDescent="0.35">
      <c r="A34" s="339" t="s">
        <v>1155</v>
      </c>
      <c r="B34" s="339" t="s">
        <v>31</v>
      </c>
      <c r="C34" s="340">
        <v>353</v>
      </c>
      <c r="D34" s="1">
        <v>16</v>
      </c>
      <c r="E34" s="1">
        <v>8</v>
      </c>
      <c r="F34" s="1">
        <v>0</v>
      </c>
      <c r="G34" s="1">
        <v>10</v>
      </c>
      <c r="H34" s="1">
        <v>11</v>
      </c>
      <c r="I34" s="1">
        <v>21</v>
      </c>
      <c r="J34" s="1">
        <v>23</v>
      </c>
      <c r="K34" s="1">
        <v>-442</v>
      </c>
      <c r="L34" s="1">
        <v>0</v>
      </c>
      <c r="X34" t="str">
        <f t="shared" ref="X34" si="43">LEFT(MID(A34,FIND("(",A34)+1,LEN(A34)),FIND(")",MID(A34,FIND("(",A34)+1,LEN(A34)))-1)</f>
        <v>SD</v>
      </c>
      <c r="Z34" t="str">
        <f t="shared" ref="Z34" si="44">Y35</f>
        <v>Excluded</v>
      </c>
      <c r="AM34" s="238">
        <f t="shared" si="1"/>
        <v>5980</v>
      </c>
      <c r="AN34" t="s">
        <v>2672</v>
      </c>
      <c r="AO34" t="s">
        <v>2530</v>
      </c>
      <c r="AP34" s="241">
        <f t="shared" si="36"/>
        <v>14</v>
      </c>
      <c r="AQ34" s="238">
        <f t="shared" si="3"/>
        <v>6</v>
      </c>
      <c r="AR34" s="242">
        <f t="shared" si="0"/>
        <v>0.42857142857142855</v>
      </c>
      <c r="AS34">
        <f t="shared" si="4"/>
        <v>0</v>
      </c>
      <c r="AT34" s="243">
        <f t="shared" si="5"/>
        <v>0</v>
      </c>
      <c r="AU34" s="244">
        <f t="shared" si="6"/>
        <v>8</v>
      </c>
      <c r="AV34" s="242">
        <f t="shared" si="7"/>
        <v>0.5714285714285714</v>
      </c>
      <c r="AW34">
        <f t="shared" si="8"/>
        <v>3</v>
      </c>
      <c r="AX34" s="242">
        <f t="shared" si="9"/>
        <v>0.21428571428571427</v>
      </c>
      <c r="AZ34">
        <f t="shared" si="10"/>
        <v>3</v>
      </c>
    </row>
    <row r="35" spans="1:52" x14ac:dyDescent="0.35">
      <c r="A35" s="339" t="s">
        <v>0</v>
      </c>
      <c r="B35" s="339" t="s">
        <v>0</v>
      </c>
      <c r="C35" s="340">
        <v>353</v>
      </c>
      <c r="D35" s="2">
        <v>369</v>
      </c>
      <c r="E35" s="2">
        <v>377</v>
      </c>
      <c r="F35" s="2">
        <v>377</v>
      </c>
      <c r="G35" s="2">
        <v>387</v>
      </c>
      <c r="H35" s="2">
        <v>398</v>
      </c>
      <c r="I35" s="2">
        <v>419</v>
      </c>
      <c r="J35" s="2">
        <v>442</v>
      </c>
      <c r="K35" s="2">
        <v>0</v>
      </c>
      <c r="L35" s="2">
        <v>0</v>
      </c>
      <c r="Y35" t="str">
        <f t="shared" ref="Y35" si="45">IF(EXACT(A34,UPPER(A34)),"Elected","Excluded")</f>
        <v>Excluded</v>
      </c>
      <c r="AM35" s="238">
        <f>SUM(AM8:AM34)</f>
        <v>75333</v>
      </c>
      <c r="AN35" s="238"/>
      <c r="AP35" s="241">
        <f>SUM(AP8:AP34)</f>
        <v>90</v>
      </c>
      <c r="AQ35" s="238">
        <f>SUM(AQ8:AQ34)</f>
        <v>35</v>
      </c>
      <c r="AS35">
        <f>SUM(AS8:AS34)</f>
        <v>13</v>
      </c>
      <c r="AU35" s="244">
        <f>SUM(AU8:AU34)</f>
        <v>55</v>
      </c>
      <c r="AW35">
        <f>SUM(AW8:AW34)</f>
        <v>27</v>
      </c>
      <c r="AZ35">
        <f t="shared" si="10"/>
        <v>40</v>
      </c>
    </row>
    <row r="36" spans="1:52" ht="15" thickBot="1" x14ac:dyDescent="0.4">
      <c r="A36" s="339" t="s">
        <v>47</v>
      </c>
      <c r="B36" s="339" t="s">
        <v>0</v>
      </c>
      <c r="C36" s="341">
        <v>0</v>
      </c>
      <c r="D36" s="1">
        <f>(D10+D12+D14+D16+D18+D20+D22+D24+D26+D28+D30+D32+D34)*(-1)</f>
        <v>0</v>
      </c>
      <c r="E36" s="1">
        <f t="shared" ref="E36:L36" si="46">(E10+E12+E14+E16+E18+E20+E22+E24+E26+E28+E30+E32+E34)*(-1)</f>
        <v>2</v>
      </c>
      <c r="F36" s="1">
        <f t="shared" si="46"/>
        <v>0</v>
      </c>
      <c r="G36" s="1">
        <f t="shared" si="46"/>
        <v>36</v>
      </c>
      <c r="H36" s="1">
        <f t="shared" si="46"/>
        <v>59</v>
      </c>
      <c r="I36" s="1">
        <f t="shared" si="46"/>
        <v>71</v>
      </c>
      <c r="J36" s="1">
        <f t="shared" si="46"/>
        <v>44</v>
      </c>
      <c r="K36" s="1">
        <f t="shared" si="46"/>
        <v>98</v>
      </c>
      <c r="L36" s="1">
        <f t="shared" si="46"/>
        <v>331</v>
      </c>
    </row>
    <row r="37" spans="1:52" x14ac:dyDescent="0.35">
      <c r="A37" s="339" t="s">
        <v>0</v>
      </c>
      <c r="B37" s="339" t="s">
        <v>0</v>
      </c>
      <c r="C37" s="340">
        <v>0</v>
      </c>
      <c r="D37" s="2">
        <v>0</v>
      </c>
      <c r="E37" s="2">
        <v>2</v>
      </c>
      <c r="F37" s="2">
        <v>2</v>
      </c>
      <c r="G37" s="2">
        <v>38</v>
      </c>
      <c r="H37" s="2">
        <v>97</v>
      </c>
      <c r="I37" s="2">
        <v>168</v>
      </c>
      <c r="J37" s="2">
        <v>212</v>
      </c>
      <c r="K37" s="2">
        <v>310</v>
      </c>
      <c r="L37" s="2">
        <v>641</v>
      </c>
      <c r="AO37" s="245" t="s">
        <v>2673</v>
      </c>
      <c r="AP37" s="246"/>
      <c r="AQ37" s="247">
        <f>AQ35+AU35</f>
        <v>90</v>
      </c>
      <c r="AR37" s="246" t="s">
        <v>2674</v>
      </c>
      <c r="AS37" s="248"/>
      <c r="AT37" s="248"/>
      <c r="AU37" s="245" t="s">
        <v>2675</v>
      </c>
      <c r="AV37" s="246" t="s">
        <v>2676</v>
      </c>
      <c r="AW37" s="249">
        <f>AW35</f>
        <v>27</v>
      </c>
    </row>
    <row r="38" spans="1:52" ht="15" thickBot="1" x14ac:dyDescent="0.4">
      <c r="A38" t="s">
        <v>48</v>
      </c>
      <c r="B38" t="s">
        <v>0</v>
      </c>
      <c r="C38" s="2">
        <v>9944</v>
      </c>
      <c r="D38" s="2">
        <v>9944</v>
      </c>
      <c r="E38" s="2">
        <v>9944</v>
      </c>
      <c r="F38" s="2">
        <v>9944</v>
      </c>
      <c r="G38" s="2">
        <v>9944</v>
      </c>
      <c r="H38" s="2">
        <v>9944</v>
      </c>
      <c r="I38" s="2">
        <v>9944</v>
      </c>
      <c r="J38" s="2">
        <v>9944</v>
      </c>
      <c r="K38" s="2">
        <v>9944</v>
      </c>
      <c r="L38" s="2">
        <v>9944</v>
      </c>
      <c r="AO38" s="250" t="s">
        <v>2677</v>
      </c>
      <c r="AP38" s="251" t="e">
        <f>LEFT(MID(#REF!,FIND("(",#REF!)+1,LEN(#REF!)),FIND(")",MID(#REF!,FIND("(",#REF!)+1,LEN(#REF!)))-1)</f>
        <v>#REF!</v>
      </c>
      <c r="AQ38" s="251">
        <f>BW8</f>
        <v>0</v>
      </c>
      <c r="AR38" s="251" t="s">
        <v>2678</v>
      </c>
      <c r="AS38" s="252"/>
      <c r="AT38" s="252"/>
      <c r="AU38" s="253"/>
      <c r="AV38" s="240" t="s">
        <v>2679</v>
      </c>
      <c r="AW38" s="254">
        <f>AS35</f>
        <v>13</v>
      </c>
    </row>
    <row r="39" spans="1:52" ht="15" thickBot="1" x14ac:dyDescent="0.4">
      <c r="AU39" s="250"/>
      <c r="AV39" s="251" t="s">
        <v>2680</v>
      </c>
      <c r="AW39" s="255">
        <f>SUM(AW37:AW38)</f>
        <v>40</v>
      </c>
    </row>
    <row r="42" spans="1:5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5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5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5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5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5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</row>
    <row r="48" spans="1:5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</row>
    <row r="49" spans="1:37" x14ac:dyDescent="0.35">
      <c r="A49" s="339" t="s">
        <v>49</v>
      </c>
      <c r="B49" s="339" t="s">
        <v>2</v>
      </c>
      <c r="C49" s="339" t="s">
        <v>3</v>
      </c>
      <c r="D49" t="s">
        <v>4</v>
      </c>
      <c r="E49" t="s">
        <v>5</v>
      </c>
      <c r="F49" t="s">
        <v>6</v>
      </c>
      <c r="G49" t="s">
        <v>7</v>
      </c>
      <c r="H49" t="s">
        <v>8</v>
      </c>
      <c r="I49" t="s">
        <v>9</v>
      </c>
    </row>
    <row r="50" spans="1:37" x14ac:dyDescent="0.35">
      <c r="A50" s="339" t="s">
        <v>0</v>
      </c>
      <c r="B50" s="339" t="s">
        <v>0</v>
      </c>
      <c r="C50" s="339" t="s">
        <v>17</v>
      </c>
      <c r="D50" t="s">
        <v>1156</v>
      </c>
      <c r="E50" t="s">
        <v>1157</v>
      </c>
      <c r="F50" t="s">
        <v>1158</v>
      </c>
      <c r="G50" t="s">
        <v>1159</v>
      </c>
      <c r="H50" t="s">
        <v>1160</v>
      </c>
      <c r="I50" t="s">
        <v>1161</v>
      </c>
      <c r="AB50" t="s">
        <v>2526</v>
      </c>
      <c r="AC50" t="s">
        <v>2525</v>
      </c>
      <c r="AD50" t="s">
        <v>2524</v>
      </c>
      <c r="AE50" t="s">
        <v>2523</v>
      </c>
      <c r="AF50" t="s">
        <v>759</v>
      </c>
      <c r="AG50" t="s">
        <v>2522</v>
      </c>
      <c r="AH50" t="s">
        <v>2521</v>
      </c>
      <c r="AI50" t="s">
        <v>2520</v>
      </c>
      <c r="AJ50" t="s">
        <v>2519</v>
      </c>
      <c r="AK50" t="s">
        <v>2518</v>
      </c>
    </row>
    <row r="51" spans="1:37" x14ac:dyDescent="0.35">
      <c r="A51" s="339" t="s">
        <v>3112</v>
      </c>
      <c r="B51" s="339" t="s">
        <v>33</v>
      </c>
      <c r="C51" s="340">
        <v>672</v>
      </c>
      <c r="D51" s="1">
        <v>68</v>
      </c>
      <c r="E51" s="1">
        <v>9</v>
      </c>
      <c r="F51" s="1">
        <v>219</v>
      </c>
      <c r="G51" s="1">
        <v>5</v>
      </c>
      <c r="H51" s="1">
        <v>175</v>
      </c>
      <c r="I51" s="1">
        <v>105</v>
      </c>
      <c r="X51" t="str">
        <f>LEFT(MID(A51,FIND("(",A51)+1,LEN(A51)),FIND(")",MID(A51,FIND("(",A51)+1,LEN(A51)))-1)</f>
        <v>LAB</v>
      </c>
      <c r="Z51" t="str">
        <f>Y52</f>
        <v>Elected</v>
      </c>
      <c r="AB51">
        <v>4</v>
      </c>
      <c r="AC51" s="238">
        <v>16662</v>
      </c>
      <c r="AD51" s="238">
        <f>AH51+AF51</f>
        <v>6956</v>
      </c>
      <c r="AE51" s="227">
        <f>SUM(AD51/AC51*100)</f>
        <v>41.747689353018849</v>
      </c>
      <c r="AF51">
        <v>81</v>
      </c>
      <c r="AG51" s="227">
        <f>SUM(AF51/AC51*100)</f>
        <v>0.48613611811307172</v>
      </c>
      <c r="AH51" s="238">
        <v>6875</v>
      </c>
      <c r="AI51">
        <v>8</v>
      </c>
      <c r="AJ51">
        <v>3</v>
      </c>
      <c r="AK51" s="227">
        <f>SUM(AJ51/AI51*100)</f>
        <v>37.5</v>
      </c>
    </row>
    <row r="52" spans="1:37" x14ac:dyDescent="0.35">
      <c r="A52" s="339" t="s">
        <v>0</v>
      </c>
      <c r="B52" s="339" t="s">
        <v>0</v>
      </c>
      <c r="C52" s="340">
        <v>672</v>
      </c>
      <c r="D52" s="2">
        <v>740</v>
      </c>
      <c r="E52" s="2">
        <v>749</v>
      </c>
      <c r="F52" s="2">
        <v>968</v>
      </c>
      <c r="G52" s="2">
        <v>973</v>
      </c>
      <c r="H52" s="2">
        <v>1148</v>
      </c>
      <c r="I52" s="2">
        <v>1253</v>
      </c>
      <c r="Y52" t="str">
        <f>IF(EXACT(A51,UPPER(A51)),"Elected","Excluded")</f>
        <v>Elected</v>
      </c>
    </row>
    <row r="53" spans="1:37" x14ac:dyDescent="0.35">
      <c r="A53" s="339" t="s">
        <v>3127</v>
      </c>
      <c r="B53" s="339" t="s">
        <v>33</v>
      </c>
      <c r="C53" s="340">
        <v>389</v>
      </c>
      <c r="D53" s="1">
        <v>34</v>
      </c>
      <c r="E53" s="1">
        <v>6</v>
      </c>
      <c r="F53" s="1">
        <v>-429</v>
      </c>
      <c r="G53" s="1">
        <v>0</v>
      </c>
      <c r="H53" s="1">
        <v>0</v>
      </c>
      <c r="I53" s="1">
        <v>0</v>
      </c>
      <c r="X53" t="str">
        <f t="shared" ref="X53" si="47">LEFT(MID(A53,FIND("(",A53)+1,LEN(A53)),FIND(")",MID(A53,FIND("(",A53)+1,LEN(A53)))-1)</f>
        <v>GRN</v>
      </c>
      <c r="Z53" t="str">
        <f>Y54</f>
        <v>Excluded</v>
      </c>
      <c r="AC53" t="s">
        <v>3687</v>
      </c>
      <c r="AD53" t="s">
        <v>3688</v>
      </c>
    </row>
    <row r="54" spans="1:37" x14ac:dyDescent="0.35">
      <c r="A54" s="339" t="s">
        <v>0</v>
      </c>
      <c r="B54" s="339" t="s">
        <v>0</v>
      </c>
      <c r="C54" s="340">
        <v>389</v>
      </c>
      <c r="D54" s="2">
        <v>423</v>
      </c>
      <c r="E54" s="2">
        <v>429</v>
      </c>
      <c r="F54" s="2">
        <v>0</v>
      </c>
      <c r="G54" s="2">
        <v>0</v>
      </c>
      <c r="H54" s="2">
        <v>0</v>
      </c>
      <c r="I54" s="2">
        <v>0</v>
      </c>
      <c r="Y54" t="str">
        <f t="shared" ref="Y54" si="48">IF(EXACT(A53,UPPER(A53)),"Elected","Excluded")</f>
        <v>Excluded</v>
      </c>
      <c r="AC54">
        <v>1</v>
      </c>
      <c r="AD54">
        <v>1</v>
      </c>
    </row>
    <row r="55" spans="1:37" x14ac:dyDescent="0.35">
      <c r="A55" s="339" t="s">
        <v>1162</v>
      </c>
      <c r="B55" s="339" t="s">
        <v>33</v>
      </c>
      <c r="C55" s="340">
        <v>593</v>
      </c>
      <c r="D55" s="1">
        <v>14</v>
      </c>
      <c r="E55" s="1">
        <v>6</v>
      </c>
      <c r="F55" s="1">
        <v>37</v>
      </c>
      <c r="G55" s="1">
        <v>0</v>
      </c>
      <c r="H55" s="1">
        <v>87</v>
      </c>
      <c r="I55" s="1">
        <v>102</v>
      </c>
      <c r="X55" t="str">
        <f t="shared" ref="X55" si="49">LEFT(MID(A55,FIND("(",A55)+1,LEN(A55)),FIND(")",MID(A55,FIND("(",A55)+1,LEN(A55)))-1)</f>
        <v>SF</v>
      </c>
      <c r="Z55" t="str">
        <f t="shared" ref="Z55" si="50">Y56</f>
        <v>Excluded</v>
      </c>
    </row>
    <row r="56" spans="1:37" x14ac:dyDescent="0.35">
      <c r="A56" s="339" t="s">
        <v>0</v>
      </c>
      <c r="B56" s="339" t="s">
        <v>0</v>
      </c>
      <c r="C56" s="340">
        <v>593</v>
      </c>
      <c r="D56" s="2">
        <v>607</v>
      </c>
      <c r="E56" s="2">
        <v>613</v>
      </c>
      <c r="F56" s="2">
        <v>650</v>
      </c>
      <c r="G56" s="2">
        <v>650</v>
      </c>
      <c r="H56" s="2">
        <v>737</v>
      </c>
      <c r="I56" s="2">
        <v>839</v>
      </c>
      <c r="Y56" t="str">
        <f t="shared" ref="Y56" si="51">IF(EXACT(A55,UPPER(A55)),"Elected","Excluded")</f>
        <v>Excluded</v>
      </c>
    </row>
    <row r="57" spans="1:37" x14ac:dyDescent="0.35">
      <c r="A57" s="339" t="s">
        <v>1163</v>
      </c>
      <c r="B57" s="339" t="s">
        <v>31</v>
      </c>
      <c r="C57" s="340">
        <v>1412</v>
      </c>
      <c r="D57" s="1">
        <v>0</v>
      </c>
      <c r="E57" s="1">
        <v>-36</v>
      </c>
      <c r="F57" s="1">
        <v>0</v>
      </c>
      <c r="G57" s="1">
        <v>0</v>
      </c>
      <c r="H57" s="1">
        <v>0</v>
      </c>
      <c r="I57" s="1">
        <v>0</v>
      </c>
      <c r="X57" t="str">
        <f t="shared" ref="X57" si="52">LEFT(MID(A57,FIND("(",A57)+1,LEN(A57)),FIND(")",MID(A57,FIND("(",A57)+1,LEN(A57)))-1)</f>
        <v>SD</v>
      </c>
      <c r="Z57" t="str">
        <f t="shared" ref="Z57" si="53">Y58</f>
        <v>Elected</v>
      </c>
    </row>
    <row r="58" spans="1:37" x14ac:dyDescent="0.35">
      <c r="A58" s="339" t="s">
        <v>0</v>
      </c>
      <c r="B58" s="339" t="s">
        <v>0</v>
      </c>
      <c r="C58" s="340">
        <v>1412</v>
      </c>
      <c r="D58" s="2">
        <v>1412</v>
      </c>
      <c r="E58" s="2">
        <v>1376</v>
      </c>
      <c r="F58" s="2">
        <v>1376</v>
      </c>
      <c r="G58" s="2">
        <v>1376</v>
      </c>
      <c r="H58" s="2">
        <v>1376</v>
      </c>
      <c r="I58" s="2">
        <v>1376</v>
      </c>
      <c r="Y58" t="str">
        <f t="shared" ref="Y58" si="54">IF(EXACT(A57,UPPER(A57)),"Elected","Excluded")</f>
        <v>Elected</v>
      </c>
    </row>
    <row r="59" spans="1:37" x14ac:dyDescent="0.35">
      <c r="A59" s="339" t="s">
        <v>1164</v>
      </c>
      <c r="B59" s="339" t="s">
        <v>31</v>
      </c>
      <c r="C59" s="340">
        <v>1221</v>
      </c>
      <c r="D59" s="1">
        <v>154</v>
      </c>
      <c r="E59" s="1">
        <v>8</v>
      </c>
      <c r="F59" s="1">
        <v>0</v>
      </c>
      <c r="G59" s="1">
        <v>-7</v>
      </c>
      <c r="H59" s="1">
        <v>0</v>
      </c>
      <c r="I59" s="1">
        <v>0</v>
      </c>
      <c r="X59" t="str">
        <f t="shared" ref="X59" si="55">LEFT(MID(A59,FIND("(",A59)+1,LEN(A59)),FIND(")",MID(A59,FIND("(",A59)+1,LEN(A59)))-1)</f>
        <v>FG</v>
      </c>
      <c r="Z59" t="str">
        <f>Y60</f>
        <v>Elected</v>
      </c>
    </row>
    <row r="60" spans="1:37" x14ac:dyDescent="0.35">
      <c r="A60" s="339" t="s">
        <v>0</v>
      </c>
      <c r="B60" s="339" t="s">
        <v>0</v>
      </c>
      <c r="C60" s="340">
        <v>1221</v>
      </c>
      <c r="D60" s="2">
        <v>1375</v>
      </c>
      <c r="E60" s="2">
        <v>1383</v>
      </c>
      <c r="F60" s="2">
        <v>1383</v>
      </c>
      <c r="G60" s="2">
        <v>1376</v>
      </c>
      <c r="H60" s="2">
        <v>1376</v>
      </c>
      <c r="I60" s="2">
        <v>1376</v>
      </c>
      <c r="Y60" t="str">
        <f t="shared" ref="Y60" si="56">IF(EXACT(A59,UPPER(A59)),"Elected","Excluded")</f>
        <v>Elected</v>
      </c>
    </row>
    <row r="61" spans="1:37" x14ac:dyDescent="0.35">
      <c r="A61" s="339" t="s">
        <v>3117</v>
      </c>
      <c r="B61" s="339" t="s">
        <v>31</v>
      </c>
      <c r="C61" s="340">
        <v>415</v>
      </c>
      <c r="D61" s="1">
        <v>27</v>
      </c>
      <c r="E61" s="1">
        <v>6</v>
      </c>
      <c r="F61" s="1">
        <v>66</v>
      </c>
      <c r="G61" s="1">
        <v>2</v>
      </c>
      <c r="H61" s="1">
        <v>-516</v>
      </c>
      <c r="I61" s="1">
        <v>0</v>
      </c>
      <c r="X61" t="str">
        <f t="shared" ref="X61" si="57">LEFT(MID(A61,FIND("(",A61)+1,LEN(A61)),FIND(")",MID(A61,FIND("(",A61)+1,LEN(A61)))-1)</f>
        <v>NON-P</v>
      </c>
      <c r="Z61" t="str">
        <f t="shared" ref="Z61" si="58">Y62</f>
        <v>Excluded</v>
      </c>
    </row>
    <row r="62" spans="1:37" x14ac:dyDescent="0.35">
      <c r="A62" s="339" t="s">
        <v>0</v>
      </c>
      <c r="B62" s="339" t="s">
        <v>0</v>
      </c>
      <c r="C62" s="340">
        <v>415</v>
      </c>
      <c r="D62" s="2">
        <v>442</v>
      </c>
      <c r="E62" s="2">
        <v>448</v>
      </c>
      <c r="F62" s="2">
        <v>514</v>
      </c>
      <c r="G62" s="2">
        <v>516</v>
      </c>
      <c r="H62" s="2">
        <v>0</v>
      </c>
      <c r="I62" s="2">
        <v>0</v>
      </c>
      <c r="Y62" t="str">
        <f t="shared" ref="Y62" si="59">IF(EXACT(A61,UPPER(A61)),"Elected","Excluded")</f>
        <v>Excluded</v>
      </c>
    </row>
    <row r="63" spans="1:37" x14ac:dyDescent="0.35">
      <c r="A63" s="339" t="s">
        <v>1165</v>
      </c>
      <c r="B63" s="339" t="s">
        <v>33</v>
      </c>
      <c r="C63" s="340">
        <v>486</v>
      </c>
      <c r="D63" s="1">
        <v>14</v>
      </c>
      <c r="E63" s="1">
        <v>1</v>
      </c>
      <c r="F63" s="1">
        <v>16</v>
      </c>
      <c r="G63" s="1">
        <v>0</v>
      </c>
      <c r="H63" s="1">
        <v>73</v>
      </c>
      <c r="I63" s="1">
        <v>-590</v>
      </c>
      <c r="X63" t="str">
        <f t="shared" ref="X63" si="60">LEFT(MID(A63,FIND("(",A63)+1,LEN(A63)),FIND(")",MID(A63,FIND("(",A63)+1,LEN(A63)))-1)</f>
        <v>TIP</v>
      </c>
      <c r="Z63" t="str">
        <f t="shared" ref="Z63" si="61">Y64</f>
        <v>Excluded</v>
      </c>
    </row>
    <row r="64" spans="1:37" x14ac:dyDescent="0.35">
      <c r="A64" s="339" t="s">
        <v>0</v>
      </c>
      <c r="B64" s="339" t="s">
        <v>0</v>
      </c>
      <c r="C64" s="340">
        <v>486</v>
      </c>
      <c r="D64" s="2">
        <v>500</v>
      </c>
      <c r="E64" s="2">
        <v>501</v>
      </c>
      <c r="F64" s="2">
        <v>517</v>
      </c>
      <c r="G64" s="2">
        <v>517</v>
      </c>
      <c r="H64" s="2">
        <v>590</v>
      </c>
      <c r="I64" s="2">
        <v>0</v>
      </c>
      <c r="Y64" t="str">
        <f t="shared" ref="Y64" si="62">IF(EXACT(A63,UPPER(A63)),"Elected","Excluded")</f>
        <v>Excluded</v>
      </c>
    </row>
    <row r="65" spans="1:26" x14ac:dyDescent="0.35">
      <c r="A65" s="339" t="s">
        <v>1166</v>
      </c>
      <c r="B65" s="339" t="s">
        <v>33</v>
      </c>
      <c r="C65" s="340">
        <v>1687</v>
      </c>
      <c r="D65" s="1">
        <v>-311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X65" t="str">
        <f t="shared" ref="X65" si="63">LEFT(MID(A65,FIND("(",A65)+1,LEN(A65)),FIND(")",MID(A65,FIND("(",A65)+1,LEN(A65)))-1)</f>
        <v>FF</v>
      </c>
      <c r="Z65" t="str">
        <f t="shared" ref="Z65" si="64">Y66</f>
        <v>Elected</v>
      </c>
    </row>
    <row r="66" spans="1:26" x14ac:dyDescent="0.35">
      <c r="A66" s="339" t="s">
        <v>0</v>
      </c>
      <c r="B66" s="339" t="s">
        <v>0</v>
      </c>
      <c r="C66" s="340">
        <v>1687</v>
      </c>
      <c r="D66" s="2">
        <v>1376</v>
      </c>
      <c r="E66" s="2">
        <v>1376</v>
      </c>
      <c r="F66" s="2">
        <v>1376</v>
      </c>
      <c r="G66" s="2">
        <v>1376</v>
      </c>
      <c r="H66" s="2">
        <v>1376</v>
      </c>
      <c r="I66" s="2">
        <v>1376</v>
      </c>
      <c r="Y66" t="str">
        <f t="shared" ref="Y66" si="65">IF(EXACT(A65,UPPER(A65)),"Elected","Excluded")</f>
        <v>Elected</v>
      </c>
    </row>
    <row r="67" spans="1:26" x14ac:dyDescent="0.35">
      <c r="A67" s="339" t="s">
        <v>47</v>
      </c>
      <c r="B67" s="339" t="s">
        <v>0</v>
      </c>
      <c r="C67" s="341">
        <v>0</v>
      </c>
      <c r="D67" s="1">
        <f>(D51+D53+D55+D57+D59+D61+D63+D65)*(-1)</f>
        <v>0</v>
      </c>
      <c r="E67" s="1">
        <f t="shared" ref="E67:I67" si="66">(E51+E53+E55+E57+E59+E61+E63+E65)*(-1)</f>
        <v>0</v>
      </c>
      <c r="F67" s="1">
        <f t="shared" si="66"/>
        <v>91</v>
      </c>
      <c r="G67" s="1">
        <f t="shared" si="66"/>
        <v>0</v>
      </c>
      <c r="H67" s="1">
        <f t="shared" si="66"/>
        <v>181</v>
      </c>
      <c r="I67" s="1">
        <f t="shared" si="66"/>
        <v>383</v>
      </c>
    </row>
    <row r="68" spans="1:26" x14ac:dyDescent="0.35">
      <c r="A68" s="339" t="s">
        <v>0</v>
      </c>
      <c r="B68" s="339" t="s">
        <v>0</v>
      </c>
      <c r="C68" s="340">
        <v>0</v>
      </c>
      <c r="D68" s="2">
        <v>0</v>
      </c>
      <c r="E68" s="2">
        <v>0</v>
      </c>
      <c r="F68" s="2">
        <v>91</v>
      </c>
      <c r="G68" s="2">
        <v>91</v>
      </c>
      <c r="H68" s="2">
        <v>272</v>
      </c>
      <c r="I68" s="2">
        <v>655</v>
      </c>
    </row>
    <row r="69" spans="1:26" x14ac:dyDescent="0.35">
      <c r="A69" t="s">
        <v>48</v>
      </c>
      <c r="B69" t="s">
        <v>0</v>
      </c>
      <c r="C69" s="2">
        <v>6875</v>
      </c>
      <c r="D69" s="2">
        <v>6875</v>
      </c>
      <c r="E69" s="2">
        <v>6875</v>
      </c>
      <c r="F69" s="2">
        <v>6875</v>
      </c>
      <c r="G69" s="2">
        <v>6875</v>
      </c>
      <c r="H69" s="2">
        <v>6875</v>
      </c>
      <c r="I69" s="2">
        <v>6875</v>
      </c>
    </row>
    <row r="73" spans="1:2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</row>
    <row r="74" spans="1:2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</row>
    <row r="75" spans="1:2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</row>
    <row r="76" spans="1:2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</row>
    <row r="77" spans="1:2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 spans="1:2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</row>
    <row r="79" spans="1:2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</row>
    <row r="80" spans="1:26" x14ac:dyDescent="0.35">
      <c r="A80" s="339" t="s">
        <v>79</v>
      </c>
      <c r="B80" s="339" t="s">
        <v>2</v>
      </c>
      <c r="C80" s="339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</row>
    <row r="81" spans="1:37" x14ac:dyDescent="0.35">
      <c r="A81" s="339" t="s">
        <v>0</v>
      </c>
      <c r="B81" s="339" t="s">
        <v>0</v>
      </c>
      <c r="C81" s="339" t="s">
        <v>17</v>
      </c>
      <c r="D81" t="s">
        <v>1167</v>
      </c>
      <c r="E81" t="s">
        <v>1168</v>
      </c>
      <c r="F81" t="s">
        <v>1169</v>
      </c>
      <c r="G81" t="s">
        <v>1170</v>
      </c>
      <c r="H81" t="s">
        <v>1171</v>
      </c>
      <c r="I81" t="s">
        <v>1172</v>
      </c>
      <c r="J81" t="s">
        <v>1173</v>
      </c>
      <c r="K81" t="s">
        <v>1174</v>
      </c>
      <c r="AB81" t="s">
        <v>2526</v>
      </c>
      <c r="AC81" t="s">
        <v>2525</v>
      </c>
      <c r="AD81" t="s">
        <v>2524</v>
      </c>
      <c r="AE81" t="s">
        <v>2523</v>
      </c>
      <c r="AF81" t="s">
        <v>759</v>
      </c>
      <c r="AG81" t="s">
        <v>2522</v>
      </c>
      <c r="AH81" t="s">
        <v>2521</v>
      </c>
      <c r="AI81" t="s">
        <v>2520</v>
      </c>
      <c r="AJ81" t="s">
        <v>2519</v>
      </c>
      <c r="AK81" t="s">
        <v>2518</v>
      </c>
    </row>
    <row r="82" spans="1:37" x14ac:dyDescent="0.35">
      <c r="A82" s="339" t="s">
        <v>1175</v>
      </c>
      <c r="B82" s="339" t="s">
        <v>33</v>
      </c>
      <c r="C82" s="340">
        <v>692</v>
      </c>
      <c r="D82" s="1">
        <v>37</v>
      </c>
      <c r="E82" s="1">
        <v>2</v>
      </c>
      <c r="F82" s="1">
        <v>2</v>
      </c>
      <c r="G82" s="1">
        <v>17</v>
      </c>
      <c r="H82" s="1">
        <v>169</v>
      </c>
      <c r="I82" s="1">
        <v>17</v>
      </c>
      <c r="J82" s="1">
        <v>45</v>
      </c>
      <c r="K82" s="1">
        <v>97</v>
      </c>
      <c r="X82" t="str">
        <f>LEFT(MID(A82,FIND("(",A82)+1,LEN(A82)),FIND(")",MID(A82,FIND("(",A82)+1,LEN(A82)))-1)</f>
        <v>SF</v>
      </c>
      <c r="Z82" t="str">
        <f>Y83</f>
        <v>Excluded</v>
      </c>
      <c r="AB82">
        <v>5</v>
      </c>
      <c r="AC82" s="238">
        <v>20665</v>
      </c>
      <c r="AD82" s="238">
        <f>AH82+AF82</f>
        <v>9322</v>
      </c>
      <c r="AE82" s="227">
        <f>SUM(AD82/AC82*100)</f>
        <v>45.110089523348655</v>
      </c>
      <c r="AF82">
        <v>103</v>
      </c>
      <c r="AG82" s="227">
        <f>SUM(AF82/AC82*100)</f>
        <v>0.49842729252359058</v>
      </c>
      <c r="AH82" s="238">
        <v>9219</v>
      </c>
      <c r="AI82">
        <v>13</v>
      </c>
      <c r="AJ82">
        <v>4</v>
      </c>
      <c r="AK82" s="227">
        <f>SUM(AJ82/AI82*100)</f>
        <v>30.76923076923077</v>
      </c>
    </row>
    <row r="83" spans="1:37" x14ac:dyDescent="0.35">
      <c r="A83" s="339" t="s">
        <v>0</v>
      </c>
      <c r="B83" s="339" t="s">
        <v>0</v>
      </c>
      <c r="C83" s="340">
        <v>692</v>
      </c>
      <c r="D83" s="2">
        <v>729</v>
      </c>
      <c r="E83" s="2">
        <v>731</v>
      </c>
      <c r="F83" s="2">
        <v>733</v>
      </c>
      <c r="G83" s="2">
        <v>750</v>
      </c>
      <c r="H83" s="2">
        <v>919</v>
      </c>
      <c r="I83" s="2">
        <v>936</v>
      </c>
      <c r="J83" s="2">
        <v>981</v>
      </c>
      <c r="K83" s="2">
        <v>1078</v>
      </c>
      <c r="Y83" t="str">
        <f>IF(EXACT(A82,UPPER(A82)),"Elected","Excluded")</f>
        <v>Excluded</v>
      </c>
    </row>
    <row r="84" spans="1:37" x14ac:dyDescent="0.35">
      <c r="A84" s="339" t="s">
        <v>3113</v>
      </c>
      <c r="B84" s="339" t="s">
        <v>33</v>
      </c>
      <c r="C84" s="340">
        <v>199</v>
      </c>
      <c r="D84" s="1">
        <v>10</v>
      </c>
      <c r="E84" s="1">
        <v>25</v>
      </c>
      <c r="F84" s="1">
        <v>0</v>
      </c>
      <c r="G84" s="1">
        <v>-234</v>
      </c>
      <c r="H84" s="1">
        <v>0</v>
      </c>
      <c r="I84" s="1">
        <v>0</v>
      </c>
      <c r="J84" s="1">
        <v>0</v>
      </c>
      <c r="K84" s="1">
        <v>0</v>
      </c>
      <c r="X84" t="str">
        <f t="shared" ref="X84" si="67">LEFT(MID(A84,FIND("(",A84)+1,LEN(A84)),FIND(")",MID(A84,FIND("(",A84)+1,LEN(A84)))-1)</f>
        <v>LAB</v>
      </c>
      <c r="Z84" t="str">
        <f>Y85</f>
        <v>Excluded</v>
      </c>
      <c r="AC84" t="s">
        <v>3687</v>
      </c>
      <c r="AD84" t="s">
        <v>3688</v>
      </c>
    </row>
    <row r="85" spans="1:37" x14ac:dyDescent="0.35">
      <c r="A85" s="339" t="s">
        <v>0</v>
      </c>
      <c r="B85" s="339" t="s">
        <v>0</v>
      </c>
      <c r="C85" s="340">
        <v>199</v>
      </c>
      <c r="D85" s="2">
        <v>209</v>
      </c>
      <c r="E85" s="2">
        <v>234</v>
      </c>
      <c r="F85" s="2">
        <v>234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Y85" t="str">
        <f t="shared" ref="Y85" si="68">IF(EXACT(A84,UPPER(A84)),"Elected","Excluded")</f>
        <v>Excluded</v>
      </c>
      <c r="AC85">
        <v>4</v>
      </c>
      <c r="AD85">
        <v>4</v>
      </c>
    </row>
    <row r="86" spans="1:37" x14ac:dyDescent="0.35">
      <c r="A86" s="339" t="s">
        <v>1176</v>
      </c>
      <c r="B86" s="339" t="s">
        <v>33</v>
      </c>
      <c r="C86" s="340">
        <v>1051</v>
      </c>
      <c r="D86" s="1">
        <v>178</v>
      </c>
      <c r="E86" s="1">
        <v>25</v>
      </c>
      <c r="F86" s="1">
        <v>3</v>
      </c>
      <c r="G86" s="1">
        <v>43</v>
      </c>
      <c r="H86" s="1">
        <v>9</v>
      </c>
      <c r="I86" s="1">
        <v>10</v>
      </c>
      <c r="J86" s="1">
        <v>46</v>
      </c>
      <c r="K86" s="1">
        <v>73</v>
      </c>
      <c r="X86" t="str">
        <f t="shared" ref="X86" si="69">LEFT(MID(A86,FIND("(",A86)+1,LEN(A86)),FIND(")",MID(A86,FIND("(",A86)+1,LEN(A86)))-1)</f>
        <v>FG</v>
      </c>
      <c r="Z86" t="str">
        <f t="shared" ref="Z86" si="70">Y87</f>
        <v>Elected</v>
      </c>
    </row>
    <row r="87" spans="1:37" x14ac:dyDescent="0.35">
      <c r="A87" s="339" t="s">
        <v>0</v>
      </c>
      <c r="B87" s="339" t="s">
        <v>0</v>
      </c>
      <c r="C87" s="340">
        <v>1051</v>
      </c>
      <c r="D87" s="2">
        <v>1229</v>
      </c>
      <c r="E87" s="2">
        <v>1254</v>
      </c>
      <c r="F87" s="2">
        <v>1257</v>
      </c>
      <c r="G87" s="2">
        <v>1300</v>
      </c>
      <c r="H87" s="2">
        <v>1309</v>
      </c>
      <c r="I87" s="2">
        <v>1319</v>
      </c>
      <c r="J87" s="2">
        <v>1365</v>
      </c>
      <c r="K87" s="2">
        <v>1438</v>
      </c>
      <c r="Y87" t="str">
        <f t="shared" ref="Y87" si="71">IF(EXACT(A86,UPPER(A86)),"Elected","Excluded")</f>
        <v>Elected</v>
      </c>
    </row>
    <row r="88" spans="1:37" x14ac:dyDescent="0.35">
      <c r="A88" s="339" t="s">
        <v>1177</v>
      </c>
      <c r="B88" s="339" t="s">
        <v>33</v>
      </c>
      <c r="C88" s="340">
        <v>1300</v>
      </c>
      <c r="D88" s="1">
        <v>43</v>
      </c>
      <c r="E88" s="1">
        <v>38</v>
      </c>
      <c r="F88" s="1">
        <v>4</v>
      </c>
      <c r="G88" s="1">
        <v>83</v>
      </c>
      <c r="H88" s="1">
        <v>21</v>
      </c>
      <c r="I88" s="1">
        <v>8</v>
      </c>
      <c r="J88" s="1">
        <v>65</v>
      </c>
      <c r="K88" s="1">
        <v>0</v>
      </c>
      <c r="X88" t="str">
        <f t="shared" ref="X88" si="72">LEFT(MID(A88,FIND("(",A88)+1,LEN(A88)),FIND(")",MID(A88,FIND("(",A88)+1,LEN(A88)))-1)</f>
        <v>SD</v>
      </c>
      <c r="Z88" t="str">
        <f t="shared" ref="Z88" si="73">Y89</f>
        <v>Elected</v>
      </c>
    </row>
    <row r="89" spans="1:37" x14ac:dyDescent="0.35">
      <c r="A89" s="339" t="s">
        <v>0</v>
      </c>
      <c r="B89" s="339" t="s">
        <v>0</v>
      </c>
      <c r="C89" s="340">
        <v>1300</v>
      </c>
      <c r="D89" s="2">
        <v>1343</v>
      </c>
      <c r="E89" s="2">
        <v>1381</v>
      </c>
      <c r="F89" s="2">
        <v>1385</v>
      </c>
      <c r="G89" s="2">
        <v>1468</v>
      </c>
      <c r="H89" s="2">
        <v>1489</v>
      </c>
      <c r="I89" s="2">
        <v>1497</v>
      </c>
      <c r="J89" s="2">
        <v>1562</v>
      </c>
      <c r="K89" s="2">
        <v>1562</v>
      </c>
      <c r="Y89" t="str">
        <f t="shared" ref="Y89" si="74">IF(EXACT(A88,UPPER(A88)),"Elected","Excluded")</f>
        <v>Elected</v>
      </c>
    </row>
    <row r="90" spans="1:37" x14ac:dyDescent="0.35">
      <c r="A90" s="339" t="s">
        <v>1178</v>
      </c>
      <c r="B90" s="339" t="s">
        <v>33</v>
      </c>
      <c r="C90" s="340">
        <v>1013</v>
      </c>
      <c r="D90" s="1">
        <v>98</v>
      </c>
      <c r="E90" s="1">
        <v>9</v>
      </c>
      <c r="F90" s="1">
        <v>1</v>
      </c>
      <c r="G90" s="1">
        <v>21</v>
      </c>
      <c r="H90" s="1">
        <v>24</v>
      </c>
      <c r="I90" s="1">
        <v>12</v>
      </c>
      <c r="J90" s="1">
        <v>43</v>
      </c>
      <c r="K90" s="1">
        <v>51</v>
      </c>
      <c r="X90" t="str">
        <f t="shared" ref="X90" si="75">LEFT(MID(A90,FIND("(",A90)+1,LEN(A90)),FIND(")",MID(A90,FIND("(",A90)+1,LEN(A90)))-1)</f>
        <v>FF</v>
      </c>
      <c r="Z90" t="str">
        <f>Y91</f>
        <v>Elected</v>
      </c>
    </row>
    <row r="91" spans="1:37" x14ac:dyDescent="0.35">
      <c r="A91" s="339" t="s">
        <v>0</v>
      </c>
      <c r="B91" s="339" t="s">
        <v>0</v>
      </c>
      <c r="C91" s="340">
        <v>1013</v>
      </c>
      <c r="D91" s="2">
        <v>1111</v>
      </c>
      <c r="E91" s="2">
        <v>1120</v>
      </c>
      <c r="F91" s="2">
        <v>1121</v>
      </c>
      <c r="G91" s="2">
        <v>1142</v>
      </c>
      <c r="H91" s="2">
        <v>1166</v>
      </c>
      <c r="I91" s="2">
        <v>1178</v>
      </c>
      <c r="J91" s="2">
        <v>1221</v>
      </c>
      <c r="K91" s="2">
        <v>1272</v>
      </c>
      <c r="Y91" t="str">
        <f t="shared" ref="Y91" si="76">IF(EXACT(A90,UPPER(A90)),"Elected","Excluded")</f>
        <v>Elected</v>
      </c>
    </row>
    <row r="92" spans="1:37" x14ac:dyDescent="0.35">
      <c r="A92" s="339" t="s">
        <v>3128</v>
      </c>
      <c r="B92" s="339" t="s">
        <v>31</v>
      </c>
      <c r="C92" s="340">
        <v>138</v>
      </c>
      <c r="D92" s="1">
        <v>6</v>
      </c>
      <c r="E92" s="1">
        <v>-144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X92" t="str">
        <f t="shared" ref="X92" si="77">LEFT(MID(A92,FIND("(",A92)+1,LEN(A92)),FIND(")",MID(A92,FIND("(",A92)+1,LEN(A92)))-1)</f>
        <v>GRN</v>
      </c>
      <c r="Z92" t="str">
        <f t="shared" ref="Z92" si="78">Y93</f>
        <v>Excluded</v>
      </c>
    </row>
    <row r="93" spans="1:37" x14ac:dyDescent="0.35">
      <c r="A93" s="339" t="s">
        <v>0</v>
      </c>
      <c r="B93" s="339" t="s">
        <v>0</v>
      </c>
      <c r="C93" s="340">
        <v>138</v>
      </c>
      <c r="D93" s="2">
        <v>144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Y93" t="str">
        <f t="shared" ref="Y93" si="79">IF(EXACT(A92,UPPER(A92)),"Elected","Excluded")</f>
        <v>Excluded</v>
      </c>
    </row>
    <row r="94" spans="1:37" x14ac:dyDescent="0.35">
      <c r="A94" s="339" t="s">
        <v>3118</v>
      </c>
      <c r="B94" s="339" t="s">
        <v>33</v>
      </c>
      <c r="C94" s="340">
        <v>1337</v>
      </c>
      <c r="D94" s="1">
        <v>18</v>
      </c>
      <c r="E94" s="1">
        <v>15</v>
      </c>
      <c r="F94" s="1">
        <v>10</v>
      </c>
      <c r="G94" s="1">
        <v>21</v>
      </c>
      <c r="H94" s="1">
        <v>14</v>
      </c>
      <c r="I94" s="1">
        <v>87</v>
      </c>
      <c r="J94" s="1">
        <v>145</v>
      </c>
      <c r="K94" s="1">
        <v>0</v>
      </c>
      <c r="X94" t="str">
        <f t="shared" ref="X94" si="80">LEFT(MID(A94,FIND("(",A94)+1,LEN(A94)),FIND(")",MID(A94,FIND("(",A94)+1,LEN(A94)))-1)</f>
        <v>NON-P</v>
      </c>
      <c r="Z94" t="str">
        <f t="shared" ref="Z94" si="81">Y95</f>
        <v>Elected</v>
      </c>
    </row>
    <row r="95" spans="1:37" x14ac:dyDescent="0.35">
      <c r="A95" s="339" t="s">
        <v>0</v>
      </c>
      <c r="B95" s="339" t="s">
        <v>0</v>
      </c>
      <c r="C95" s="340">
        <v>1337</v>
      </c>
      <c r="D95" s="2">
        <v>1355</v>
      </c>
      <c r="E95" s="2">
        <v>1370</v>
      </c>
      <c r="F95" s="2">
        <v>1380</v>
      </c>
      <c r="G95" s="2">
        <v>1401</v>
      </c>
      <c r="H95" s="2">
        <v>1415</v>
      </c>
      <c r="I95" s="2">
        <v>1502</v>
      </c>
      <c r="J95" s="2">
        <v>1647</v>
      </c>
      <c r="K95" s="2">
        <v>1647</v>
      </c>
      <c r="Y95" t="str">
        <f t="shared" ref="Y95" si="82">IF(EXACT(A94,UPPER(A94)),"Elected","Excluded")</f>
        <v>Elected</v>
      </c>
    </row>
    <row r="96" spans="1:37" x14ac:dyDescent="0.35">
      <c r="A96" s="339" t="s">
        <v>3124</v>
      </c>
      <c r="B96" s="339" t="s">
        <v>33</v>
      </c>
      <c r="C96" s="340">
        <v>467</v>
      </c>
      <c r="D96" s="1">
        <v>11</v>
      </c>
      <c r="E96" s="1">
        <v>4</v>
      </c>
      <c r="F96" s="1">
        <v>21</v>
      </c>
      <c r="G96" s="1">
        <v>5</v>
      </c>
      <c r="H96" s="1">
        <v>12</v>
      </c>
      <c r="I96" s="1">
        <v>76</v>
      </c>
      <c r="J96" s="1">
        <v>87</v>
      </c>
      <c r="K96" s="1">
        <v>-683</v>
      </c>
      <c r="X96" t="str">
        <f t="shared" ref="X96" si="83">LEFT(MID(A96,FIND("(",A96)+1,LEN(A96)),FIND(")",MID(A96,FIND("(",A96)+1,LEN(A96)))-1)</f>
        <v>INDI</v>
      </c>
      <c r="Z96" t="str">
        <f t="shared" ref="Z96" si="84">Y97</f>
        <v>Excluded</v>
      </c>
    </row>
    <row r="97" spans="1:26" x14ac:dyDescent="0.35">
      <c r="A97" s="339" t="s">
        <v>0</v>
      </c>
      <c r="B97" s="339" t="s">
        <v>0</v>
      </c>
      <c r="C97" s="340">
        <v>467</v>
      </c>
      <c r="D97" s="2">
        <v>478</v>
      </c>
      <c r="E97" s="2">
        <v>482</v>
      </c>
      <c r="F97" s="2">
        <v>503</v>
      </c>
      <c r="G97" s="2">
        <v>508</v>
      </c>
      <c r="H97" s="2">
        <v>520</v>
      </c>
      <c r="I97" s="2">
        <v>596</v>
      </c>
      <c r="J97" s="2">
        <v>683</v>
      </c>
      <c r="K97" s="2">
        <v>0</v>
      </c>
      <c r="Y97" t="str">
        <f t="shared" ref="Y97" si="85">IF(EXACT(A96,UPPER(A96)),"Elected","Excluded")</f>
        <v>Excluded</v>
      </c>
    </row>
    <row r="98" spans="1:26" x14ac:dyDescent="0.35">
      <c r="A98" s="339" t="s">
        <v>3119</v>
      </c>
      <c r="B98" s="339" t="s">
        <v>31</v>
      </c>
      <c r="C98" s="340">
        <v>161</v>
      </c>
      <c r="D98" s="1">
        <v>6</v>
      </c>
      <c r="E98" s="1">
        <v>4</v>
      </c>
      <c r="F98" s="1">
        <v>-171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X98" t="str">
        <f t="shared" ref="X98" si="86">LEFT(MID(A98,FIND("(",A98)+1,LEN(A98)),FIND(")",MID(A98,FIND("(",A98)+1,LEN(A98)))-1)</f>
        <v>NON-P</v>
      </c>
      <c r="Z98" t="str">
        <f t="shared" ref="Z98" si="87">Y99</f>
        <v>Excluded</v>
      </c>
    </row>
    <row r="99" spans="1:26" x14ac:dyDescent="0.35">
      <c r="A99" s="339" t="s">
        <v>0</v>
      </c>
      <c r="B99" s="339" t="s">
        <v>0</v>
      </c>
      <c r="C99" s="340">
        <v>161</v>
      </c>
      <c r="D99" s="2">
        <v>167</v>
      </c>
      <c r="E99" s="2">
        <v>171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Y99" t="str">
        <f t="shared" ref="Y99" si="88">IF(EXACT(A98,UPPER(A98)),"Elected","Excluded")</f>
        <v>Excluded</v>
      </c>
    </row>
    <row r="100" spans="1:26" x14ac:dyDescent="0.35">
      <c r="A100" s="339" t="s">
        <v>3109</v>
      </c>
      <c r="B100" s="339" t="s">
        <v>31</v>
      </c>
      <c r="C100" s="340">
        <v>465</v>
      </c>
      <c r="D100" s="1">
        <v>15</v>
      </c>
      <c r="E100" s="1">
        <v>5</v>
      </c>
      <c r="F100" s="1">
        <v>12</v>
      </c>
      <c r="G100" s="1">
        <v>5</v>
      </c>
      <c r="H100" s="1">
        <v>12</v>
      </c>
      <c r="I100" s="1">
        <v>18</v>
      </c>
      <c r="J100" s="1">
        <v>-532</v>
      </c>
      <c r="K100" s="1">
        <v>0</v>
      </c>
      <c r="X100" t="str">
        <f t="shared" ref="X100" si="89">LEFT(MID(A100,FIND("(",A100)+1,LEN(A100)),FIND(")",MID(A100,FIND("(",A100)+1,LEN(A100)))-1)</f>
        <v>ANT</v>
      </c>
      <c r="Z100" t="str">
        <f t="shared" ref="Z100" si="90">Y101</f>
        <v>Excluded</v>
      </c>
    </row>
    <row r="101" spans="1:26" x14ac:dyDescent="0.35">
      <c r="A101" s="339" t="s">
        <v>0</v>
      </c>
      <c r="B101" s="339" t="s">
        <v>0</v>
      </c>
      <c r="C101" s="340">
        <v>465</v>
      </c>
      <c r="D101" s="2">
        <v>480</v>
      </c>
      <c r="E101" s="2">
        <v>485</v>
      </c>
      <c r="F101" s="2">
        <v>497</v>
      </c>
      <c r="G101" s="2">
        <v>502</v>
      </c>
      <c r="H101" s="2">
        <v>514</v>
      </c>
      <c r="I101" s="2">
        <v>532</v>
      </c>
      <c r="J101" s="2">
        <v>0</v>
      </c>
      <c r="K101" s="2">
        <v>0</v>
      </c>
      <c r="Y101" t="str">
        <f t="shared" ref="Y101" si="91">IF(EXACT(A100,UPPER(A100)),"Elected","Excluded")</f>
        <v>Excluded</v>
      </c>
    </row>
    <row r="102" spans="1:26" x14ac:dyDescent="0.35">
      <c r="A102" s="339" t="s">
        <v>3120</v>
      </c>
      <c r="B102" s="339" t="s">
        <v>31</v>
      </c>
      <c r="C102" s="340">
        <v>170</v>
      </c>
      <c r="D102" s="1">
        <v>6</v>
      </c>
      <c r="E102" s="1">
        <v>4</v>
      </c>
      <c r="F102" s="1">
        <v>104</v>
      </c>
      <c r="G102" s="1">
        <v>6</v>
      </c>
      <c r="H102" s="1">
        <v>3</v>
      </c>
      <c r="I102" s="1">
        <v>-293</v>
      </c>
      <c r="J102" s="1">
        <v>0</v>
      </c>
      <c r="K102" s="1">
        <v>0</v>
      </c>
      <c r="X102" t="str">
        <f t="shared" ref="X102" si="92">LEFT(MID(A102,FIND("(",A102)+1,LEN(A102)),FIND(")",MID(A102,FIND("(",A102)+1,LEN(A102)))-1)</f>
        <v>NON-P</v>
      </c>
      <c r="Z102" t="str">
        <f t="shared" ref="Z102" si="93">Y103</f>
        <v>Excluded</v>
      </c>
    </row>
    <row r="103" spans="1:26" x14ac:dyDescent="0.35">
      <c r="A103" s="339" t="s">
        <v>0</v>
      </c>
      <c r="B103" s="339" t="s">
        <v>0</v>
      </c>
      <c r="C103" s="340">
        <v>170</v>
      </c>
      <c r="D103" s="2">
        <v>176</v>
      </c>
      <c r="E103" s="2">
        <v>180</v>
      </c>
      <c r="F103" s="2">
        <v>284</v>
      </c>
      <c r="G103" s="2">
        <v>290</v>
      </c>
      <c r="H103" s="2">
        <v>293</v>
      </c>
      <c r="I103" s="2">
        <v>0</v>
      </c>
      <c r="J103" s="2">
        <v>0</v>
      </c>
      <c r="K103" s="2">
        <v>0</v>
      </c>
      <c r="Y103" t="str">
        <f t="shared" ref="Y103" si="94">IF(EXACT(A102,UPPER(A102)),"Elected","Excluded")</f>
        <v>Excluded</v>
      </c>
    </row>
    <row r="104" spans="1:26" x14ac:dyDescent="0.35">
      <c r="A104" s="339" t="s">
        <v>1179</v>
      </c>
      <c r="B104" s="339" t="s">
        <v>33</v>
      </c>
      <c r="C104" s="340">
        <v>240</v>
      </c>
      <c r="D104" s="1">
        <v>21</v>
      </c>
      <c r="E104" s="1">
        <v>5</v>
      </c>
      <c r="F104" s="1">
        <v>3</v>
      </c>
      <c r="G104" s="1">
        <v>9</v>
      </c>
      <c r="H104" s="1">
        <v>-278</v>
      </c>
      <c r="I104" s="1">
        <v>0</v>
      </c>
      <c r="J104" s="1">
        <v>0</v>
      </c>
      <c r="K104" s="1">
        <v>0</v>
      </c>
      <c r="X104" t="str">
        <f t="shared" ref="X104" si="95">LEFT(MID(A104,FIND("(",A104)+1,LEN(A104)),FIND(")",MID(A104,FIND("(",A104)+1,LEN(A104)))-1)</f>
        <v>SF</v>
      </c>
      <c r="Z104" t="str">
        <f t="shared" ref="Z104" si="96">Y105</f>
        <v>Excluded</v>
      </c>
    </row>
    <row r="105" spans="1:26" x14ac:dyDescent="0.35">
      <c r="A105" s="339" t="s">
        <v>0</v>
      </c>
      <c r="B105" s="339" t="s">
        <v>0</v>
      </c>
      <c r="C105" s="340">
        <v>240</v>
      </c>
      <c r="D105" s="2">
        <v>261</v>
      </c>
      <c r="E105" s="2">
        <v>266</v>
      </c>
      <c r="F105" s="2">
        <v>269</v>
      </c>
      <c r="G105" s="2">
        <v>278</v>
      </c>
      <c r="H105" s="2">
        <v>0</v>
      </c>
      <c r="I105" s="2">
        <v>0</v>
      </c>
      <c r="J105" s="2">
        <v>0</v>
      </c>
      <c r="K105" s="2">
        <v>0</v>
      </c>
      <c r="Y105" t="str">
        <f t="shared" ref="Y105" si="97">IF(EXACT(A104,UPPER(A104)),"Elected","Excluded")</f>
        <v>Excluded</v>
      </c>
    </row>
    <row r="106" spans="1:26" x14ac:dyDescent="0.35">
      <c r="A106" s="339" t="s">
        <v>1180</v>
      </c>
      <c r="B106" s="339" t="s">
        <v>33</v>
      </c>
      <c r="C106" s="340">
        <v>1986</v>
      </c>
      <c r="D106" s="1">
        <v>-449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X106" t="str">
        <f t="shared" ref="X106" si="98">LEFT(MID(A106,FIND("(",A106)+1,LEN(A106)),FIND(")",MID(A106,FIND("(",A106)+1,LEN(A106)))-1)</f>
        <v>FG</v>
      </c>
      <c r="Z106" t="str">
        <f t="shared" ref="Z106" si="99">Y107</f>
        <v>Elected</v>
      </c>
    </row>
    <row r="107" spans="1:26" x14ac:dyDescent="0.35">
      <c r="A107" s="339" t="s">
        <v>0</v>
      </c>
      <c r="B107" s="339" t="s">
        <v>0</v>
      </c>
      <c r="C107" s="340">
        <v>1986</v>
      </c>
      <c r="D107" s="2">
        <v>1537</v>
      </c>
      <c r="E107" s="2">
        <v>1537</v>
      </c>
      <c r="F107" s="2">
        <v>1537</v>
      </c>
      <c r="G107" s="2">
        <v>1537</v>
      </c>
      <c r="H107" s="2">
        <v>1537</v>
      </c>
      <c r="I107" s="2">
        <v>1537</v>
      </c>
      <c r="J107" s="2">
        <v>1537</v>
      </c>
      <c r="K107" s="2">
        <v>1537</v>
      </c>
      <c r="Y107" t="str">
        <f t="shared" ref="Y107" si="100">IF(EXACT(A106,UPPER(A106)),"Elected","Excluded")</f>
        <v>Elected</v>
      </c>
    </row>
    <row r="108" spans="1:26" x14ac:dyDescent="0.35">
      <c r="A108" s="339" t="s">
        <v>47</v>
      </c>
      <c r="B108" s="339" t="s">
        <v>0</v>
      </c>
      <c r="C108" s="341">
        <v>0</v>
      </c>
      <c r="D108" s="1">
        <f>(D82+D84+D86+D88+D90+D92+D94+D96+D98+D100+D102+D104+D106)*(-1)</f>
        <v>0</v>
      </c>
      <c r="E108" s="1">
        <f t="shared" ref="E108:K108" si="101">(E82+E84+E86+E88+E90+E92+E94+E96+E98+E100+E102+E104+E106)*(-1)</f>
        <v>8</v>
      </c>
      <c r="F108" s="1">
        <f t="shared" si="101"/>
        <v>11</v>
      </c>
      <c r="G108" s="1">
        <f t="shared" si="101"/>
        <v>24</v>
      </c>
      <c r="H108" s="1">
        <f t="shared" si="101"/>
        <v>14</v>
      </c>
      <c r="I108" s="1">
        <f t="shared" si="101"/>
        <v>65</v>
      </c>
      <c r="J108" s="1">
        <f t="shared" si="101"/>
        <v>101</v>
      </c>
      <c r="K108" s="1">
        <f t="shared" si="101"/>
        <v>462</v>
      </c>
    </row>
    <row r="109" spans="1:26" x14ac:dyDescent="0.35">
      <c r="A109" s="339" t="s">
        <v>0</v>
      </c>
      <c r="B109" s="339" t="s">
        <v>0</v>
      </c>
      <c r="C109" s="340">
        <v>0</v>
      </c>
      <c r="D109" s="2">
        <v>0</v>
      </c>
      <c r="E109" s="2">
        <v>8</v>
      </c>
      <c r="F109" s="2">
        <v>19</v>
      </c>
      <c r="G109" s="2">
        <v>43</v>
      </c>
      <c r="H109" s="2">
        <v>57</v>
      </c>
      <c r="I109" s="2">
        <v>122</v>
      </c>
      <c r="J109" s="2">
        <v>223</v>
      </c>
      <c r="K109" s="2">
        <v>685</v>
      </c>
    </row>
    <row r="110" spans="1:26" x14ac:dyDescent="0.35">
      <c r="A110" t="s">
        <v>48</v>
      </c>
      <c r="B110" t="s">
        <v>0</v>
      </c>
      <c r="C110" s="2">
        <v>9219</v>
      </c>
      <c r="D110" s="2">
        <v>9219</v>
      </c>
      <c r="E110" s="2">
        <v>9219</v>
      </c>
      <c r="F110" s="2">
        <v>9219</v>
      </c>
      <c r="G110" s="2">
        <v>9219</v>
      </c>
      <c r="H110" s="2">
        <v>9219</v>
      </c>
      <c r="I110" s="2">
        <v>9219</v>
      </c>
      <c r="J110" s="2">
        <v>9219</v>
      </c>
      <c r="K110" s="2">
        <v>9219</v>
      </c>
    </row>
    <row r="113" spans="1:3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</row>
    <row r="114" spans="1:3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</row>
    <row r="115" spans="1:3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</row>
    <row r="116" spans="1:3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</row>
    <row r="117" spans="1:3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</row>
    <row r="118" spans="1:3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</row>
    <row r="119" spans="1:3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</row>
    <row r="120" spans="1:37" x14ac:dyDescent="0.35">
      <c r="A120" s="344" t="s">
        <v>79</v>
      </c>
      <c r="B120" s="339" t="s">
        <v>2</v>
      </c>
      <c r="C120" s="339" t="s">
        <v>3</v>
      </c>
      <c r="D120" t="s">
        <v>4</v>
      </c>
      <c r="E120" t="s">
        <v>5</v>
      </c>
      <c r="F120" t="s">
        <v>6</v>
      </c>
      <c r="G120" t="s">
        <v>7</v>
      </c>
      <c r="H120" t="s">
        <v>8</v>
      </c>
      <c r="I120" t="s">
        <v>9</v>
      </c>
      <c r="J120" t="s">
        <v>10</v>
      </c>
      <c r="K120" t="s">
        <v>11</v>
      </c>
    </row>
    <row r="121" spans="1:37" x14ac:dyDescent="0.35">
      <c r="A121" s="339" t="s">
        <v>0</v>
      </c>
      <c r="B121" s="339" t="s">
        <v>0</v>
      </c>
      <c r="C121" s="339" t="s">
        <v>17</v>
      </c>
      <c r="D121" t="s">
        <v>3633</v>
      </c>
      <c r="E121" t="s">
        <v>3634</v>
      </c>
      <c r="F121" t="s">
        <v>3635</v>
      </c>
      <c r="G121" t="s">
        <v>3636</v>
      </c>
      <c r="H121" t="s">
        <v>3637</v>
      </c>
      <c r="I121" t="s">
        <v>3638</v>
      </c>
      <c r="J121" t="s">
        <v>3639</v>
      </c>
      <c r="K121" t="s">
        <v>3640</v>
      </c>
      <c r="AB121" t="s">
        <v>2526</v>
      </c>
      <c r="AC121" t="s">
        <v>2525</v>
      </c>
      <c r="AD121" t="s">
        <v>2524</v>
      </c>
      <c r="AE121" t="s">
        <v>2523</v>
      </c>
      <c r="AF121" t="s">
        <v>759</v>
      </c>
      <c r="AG121" t="s">
        <v>2522</v>
      </c>
      <c r="AH121" t="s">
        <v>2521</v>
      </c>
      <c r="AI121" t="s">
        <v>2520</v>
      </c>
      <c r="AJ121" t="s">
        <v>2519</v>
      </c>
      <c r="AK121" t="s">
        <v>2518</v>
      </c>
    </row>
    <row r="122" spans="1:37" x14ac:dyDescent="0.35">
      <c r="A122" s="339" t="s">
        <v>3618</v>
      </c>
      <c r="B122" s="339" t="s">
        <v>33</v>
      </c>
      <c r="C122" s="340">
        <v>608</v>
      </c>
      <c r="D122" s="1">
        <v>17</v>
      </c>
      <c r="E122" s="1">
        <v>15</v>
      </c>
      <c r="F122" s="1">
        <v>13</v>
      </c>
      <c r="G122" s="1">
        <v>76</v>
      </c>
      <c r="H122" s="1">
        <v>125</v>
      </c>
      <c r="I122" s="1">
        <v>28</v>
      </c>
      <c r="J122" s="1">
        <v>46</v>
      </c>
      <c r="K122" s="1">
        <v>133</v>
      </c>
      <c r="X122" t="str">
        <f t="shared" ref="X122" si="102">LEFT(MID(A122,FIND("(",A122)+1,LEN(A122)),FIND(")",MID(A122,FIND("(",A122)+1,LEN(A122)))-1)</f>
        <v>SD</v>
      </c>
      <c r="Z122" t="str">
        <f>Y123</f>
        <v>Elected</v>
      </c>
      <c r="AB122">
        <v>5</v>
      </c>
      <c r="AC122" s="238">
        <v>19042</v>
      </c>
      <c r="AD122" s="238">
        <f>AH122+AF122</f>
        <v>8422</v>
      </c>
      <c r="AE122" s="227">
        <f>SUM(AD122/AC122*100)</f>
        <v>44.228547421489338</v>
      </c>
      <c r="AF122">
        <v>136</v>
      </c>
      <c r="AG122" s="227">
        <f>SUM(AF122/AC122*100)</f>
        <v>0.71421069215418542</v>
      </c>
      <c r="AH122" s="238">
        <v>8286</v>
      </c>
      <c r="AI122">
        <v>13</v>
      </c>
      <c r="AJ122">
        <v>4</v>
      </c>
      <c r="AK122" s="227">
        <f>SUM(AJ122/AI122*100)</f>
        <v>30.76923076923077</v>
      </c>
    </row>
    <row r="123" spans="1:37" x14ac:dyDescent="0.35">
      <c r="A123" s="339" t="s">
        <v>0</v>
      </c>
      <c r="B123" s="339" t="s">
        <v>0</v>
      </c>
      <c r="C123" s="340">
        <v>608</v>
      </c>
      <c r="D123" s="2">
        <v>625</v>
      </c>
      <c r="E123" s="2">
        <v>640</v>
      </c>
      <c r="F123" s="2">
        <v>653</v>
      </c>
      <c r="G123" s="2">
        <v>729</v>
      </c>
      <c r="H123" s="2">
        <v>854</v>
      </c>
      <c r="I123" s="2">
        <v>882</v>
      </c>
      <c r="J123" s="2">
        <v>928</v>
      </c>
      <c r="K123" s="2">
        <v>1061</v>
      </c>
      <c r="Y123" t="str">
        <f t="shared" ref="Y123" si="103">IF(EXACT(A122,UPPER(A122)),"Elected","Excluded")</f>
        <v>Elected</v>
      </c>
    </row>
    <row r="124" spans="1:37" x14ac:dyDescent="0.35">
      <c r="A124" s="339" t="s">
        <v>3625</v>
      </c>
      <c r="B124" s="339" t="s">
        <v>31</v>
      </c>
      <c r="C124" s="340">
        <v>277</v>
      </c>
      <c r="D124" s="1">
        <v>21</v>
      </c>
      <c r="E124" s="1">
        <v>2</v>
      </c>
      <c r="F124" s="1">
        <v>5</v>
      </c>
      <c r="G124" s="1">
        <v>-305</v>
      </c>
      <c r="H124" s="1">
        <v>0</v>
      </c>
      <c r="I124" s="1">
        <v>0</v>
      </c>
      <c r="J124" s="1">
        <v>0</v>
      </c>
      <c r="K124" s="1">
        <v>0</v>
      </c>
      <c r="X124" t="str">
        <f t="shared" ref="X124" si="104">LEFT(MID(A124,FIND("(",A124)+1,LEN(A124)),FIND(")",MID(A124,FIND("(",A124)+1,LEN(A124)))-1)</f>
        <v>GRN</v>
      </c>
      <c r="Z124" t="str">
        <f t="shared" ref="Z124" si="105">Y125</f>
        <v>Excluded</v>
      </c>
      <c r="AC124" t="s">
        <v>3687</v>
      </c>
      <c r="AD124" t="s">
        <v>3688</v>
      </c>
    </row>
    <row r="125" spans="1:37" x14ac:dyDescent="0.35">
      <c r="A125" s="339" t="s">
        <v>0</v>
      </c>
      <c r="B125" s="339" t="s">
        <v>0</v>
      </c>
      <c r="C125" s="340">
        <v>277</v>
      </c>
      <c r="D125" s="2">
        <v>298</v>
      </c>
      <c r="E125" s="2">
        <v>300</v>
      </c>
      <c r="F125" s="2">
        <v>305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Y125" t="str">
        <f t="shared" ref="Y125" si="106">IF(EXACT(A124,UPPER(A124)),"Elected","Excluded")</f>
        <v>Excluded</v>
      </c>
      <c r="AC125">
        <v>4</v>
      </c>
      <c r="AD125">
        <v>3</v>
      </c>
    </row>
    <row r="126" spans="1:37" x14ac:dyDescent="0.35">
      <c r="A126" s="339" t="s">
        <v>3619</v>
      </c>
      <c r="B126" s="339" t="s">
        <v>33</v>
      </c>
      <c r="C126" s="340">
        <v>425</v>
      </c>
      <c r="D126" s="1">
        <v>8</v>
      </c>
      <c r="E126" s="1">
        <v>4</v>
      </c>
      <c r="F126" s="1">
        <v>9</v>
      </c>
      <c r="G126" s="1">
        <v>9</v>
      </c>
      <c r="H126" s="1">
        <v>40</v>
      </c>
      <c r="I126" s="1">
        <v>20</v>
      </c>
      <c r="J126" s="1">
        <v>-515</v>
      </c>
      <c r="K126" s="1">
        <v>0</v>
      </c>
      <c r="X126" t="str">
        <f t="shared" ref="X126" si="107">LEFT(MID(A126,FIND("(",A126)+1,LEN(A126)),FIND(")",MID(A126,FIND("(",A126)+1,LEN(A126)))-1)</f>
        <v>SF</v>
      </c>
      <c r="Z126" t="str">
        <f t="shared" ref="Z126" si="108">Y127</f>
        <v>Excluded</v>
      </c>
    </row>
    <row r="127" spans="1:37" x14ac:dyDescent="0.35">
      <c r="A127" s="339" t="s">
        <v>0</v>
      </c>
      <c r="B127" s="339" t="s">
        <v>0</v>
      </c>
      <c r="C127" s="340">
        <v>425</v>
      </c>
      <c r="D127" s="2">
        <v>433</v>
      </c>
      <c r="E127" s="2">
        <v>437</v>
      </c>
      <c r="F127" s="2">
        <v>446</v>
      </c>
      <c r="G127" s="2">
        <v>455</v>
      </c>
      <c r="H127" s="2">
        <v>495</v>
      </c>
      <c r="I127" s="2">
        <v>515</v>
      </c>
      <c r="J127" s="2">
        <v>0</v>
      </c>
      <c r="K127" s="2">
        <v>0</v>
      </c>
      <c r="Y127" t="str">
        <f t="shared" ref="Y127" si="109">IF(EXACT(A126,UPPER(A126)),"Elected","Excluded")</f>
        <v>Excluded</v>
      </c>
    </row>
    <row r="128" spans="1:37" x14ac:dyDescent="0.35">
      <c r="A128" s="339" t="s">
        <v>3627</v>
      </c>
      <c r="B128" s="339" t="s">
        <v>33</v>
      </c>
      <c r="C128" s="340">
        <v>473</v>
      </c>
      <c r="D128" s="1">
        <v>19</v>
      </c>
      <c r="E128" s="1">
        <v>2</v>
      </c>
      <c r="F128" s="1">
        <v>65</v>
      </c>
      <c r="G128" s="1">
        <v>12</v>
      </c>
      <c r="H128" s="1">
        <v>23</v>
      </c>
      <c r="I128" s="1">
        <v>204</v>
      </c>
      <c r="J128" s="1">
        <v>25</v>
      </c>
      <c r="K128" s="1">
        <v>-823</v>
      </c>
      <c r="X128" t="str">
        <f t="shared" ref="X128" si="110">LEFT(MID(A128,FIND("(",A128)+1,LEN(A128)),FIND(")",MID(A128,FIND("(",A128)+1,LEN(A128)))-1)</f>
        <v>NON-P</v>
      </c>
      <c r="Z128" t="str">
        <f t="shared" ref="Z128" si="111">Y129</f>
        <v>Excluded</v>
      </c>
    </row>
    <row r="129" spans="1:26" x14ac:dyDescent="0.35">
      <c r="A129" s="339" t="s">
        <v>0</v>
      </c>
      <c r="B129" s="339" t="s">
        <v>0</v>
      </c>
      <c r="C129" s="340">
        <v>473</v>
      </c>
      <c r="D129" s="2">
        <v>492</v>
      </c>
      <c r="E129" s="2">
        <v>494</v>
      </c>
      <c r="F129" s="2">
        <v>559</v>
      </c>
      <c r="G129" s="2">
        <v>571</v>
      </c>
      <c r="H129" s="2">
        <v>594</v>
      </c>
      <c r="I129" s="2">
        <v>798</v>
      </c>
      <c r="J129" s="2">
        <v>823</v>
      </c>
      <c r="K129" s="2">
        <v>0</v>
      </c>
      <c r="Y129" t="str">
        <f t="shared" ref="Y129" si="112">IF(EXACT(A128,UPPER(A128)),"Elected","Excluded")</f>
        <v>Excluded</v>
      </c>
    </row>
    <row r="130" spans="1:26" x14ac:dyDescent="0.35">
      <c r="A130" s="339" t="s">
        <v>3620</v>
      </c>
      <c r="B130" s="339" t="s">
        <v>33</v>
      </c>
      <c r="C130" s="340">
        <v>741</v>
      </c>
      <c r="D130" s="1">
        <v>75</v>
      </c>
      <c r="E130" s="1">
        <v>18</v>
      </c>
      <c r="F130" s="1">
        <v>8</v>
      </c>
      <c r="G130" s="1">
        <v>51</v>
      </c>
      <c r="H130" s="1">
        <v>51</v>
      </c>
      <c r="I130" s="1">
        <v>19</v>
      </c>
      <c r="J130" s="1">
        <v>22</v>
      </c>
      <c r="K130" s="1">
        <v>61</v>
      </c>
      <c r="X130" t="str">
        <f t="shared" ref="X130" si="113">LEFT(MID(A130,FIND("(",A130)+1,LEN(A130)),FIND(")",MID(A130,FIND("(",A130)+1,LEN(A130)))-1)</f>
        <v>FG</v>
      </c>
      <c r="Z130" t="str">
        <f t="shared" ref="Z130" si="114">Y131</f>
        <v>Excluded</v>
      </c>
    </row>
    <row r="131" spans="1:26" x14ac:dyDescent="0.35">
      <c r="A131" s="339" t="s">
        <v>0</v>
      </c>
      <c r="B131" s="339" t="s">
        <v>0</v>
      </c>
      <c r="C131" s="340">
        <v>741</v>
      </c>
      <c r="D131" s="2">
        <v>816</v>
      </c>
      <c r="E131" s="2">
        <v>834</v>
      </c>
      <c r="F131" s="2">
        <v>842</v>
      </c>
      <c r="G131" s="2">
        <v>893</v>
      </c>
      <c r="H131" s="2">
        <v>944</v>
      </c>
      <c r="I131" s="2">
        <v>963</v>
      </c>
      <c r="J131" s="2">
        <v>985</v>
      </c>
      <c r="K131" s="2">
        <v>1046</v>
      </c>
      <c r="Y131" t="str">
        <f t="shared" ref="Y131" si="115">IF(EXACT(A130,UPPER(A130)),"Elected","Excluded")</f>
        <v>Excluded</v>
      </c>
    </row>
    <row r="132" spans="1:26" x14ac:dyDescent="0.35">
      <c r="A132" s="339" t="s">
        <v>3628</v>
      </c>
      <c r="B132" s="339" t="s">
        <v>33</v>
      </c>
      <c r="C132" s="340">
        <v>84</v>
      </c>
      <c r="D132" s="1">
        <v>2</v>
      </c>
      <c r="E132" s="1">
        <v>1</v>
      </c>
      <c r="F132" s="1">
        <v>-87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X132" t="str">
        <f t="shared" ref="X132" si="116">LEFT(MID(A132,FIND("(",A132)+1,LEN(A132)),FIND(")",MID(A132,FIND("(",A132)+1,LEN(A132)))-1)</f>
        <v>NON-P</v>
      </c>
      <c r="Z132" t="str">
        <f t="shared" ref="Z132" si="117">Y133</f>
        <v>Excluded</v>
      </c>
    </row>
    <row r="133" spans="1:26" x14ac:dyDescent="0.35">
      <c r="A133" s="339" t="s">
        <v>0</v>
      </c>
      <c r="B133" s="339" t="s">
        <v>0</v>
      </c>
      <c r="C133" s="340">
        <v>84</v>
      </c>
      <c r="D133" s="2">
        <v>86</v>
      </c>
      <c r="E133" s="2">
        <v>87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Y133" t="str">
        <f t="shared" ref="Y133" si="118">IF(EXACT(A132,UPPER(A132)),"Elected","Excluded")</f>
        <v>Excluded</v>
      </c>
    </row>
    <row r="134" spans="1:26" x14ac:dyDescent="0.35">
      <c r="A134" s="339" t="s">
        <v>3621</v>
      </c>
      <c r="B134" s="339" t="s">
        <v>31</v>
      </c>
      <c r="C134" s="340">
        <v>1667</v>
      </c>
      <c r="D134" s="1">
        <v>-285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X134" t="str">
        <f t="shared" ref="X134" si="119">LEFT(MID(A134,FIND("(",A134)+1,LEN(A134)),FIND(")",MID(A134,FIND("(",A134)+1,LEN(A134)))-1)</f>
        <v>FF</v>
      </c>
      <c r="Z134" t="str">
        <f t="shared" ref="Z134" si="120">Y135</f>
        <v>Elected</v>
      </c>
    </row>
    <row r="135" spans="1:26" x14ac:dyDescent="0.35">
      <c r="A135" s="339" t="s">
        <v>0</v>
      </c>
      <c r="B135" s="339" t="s">
        <v>0</v>
      </c>
      <c r="C135" s="340">
        <v>1667</v>
      </c>
      <c r="D135" s="2">
        <v>1382</v>
      </c>
      <c r="E135" s="2">
        <v>1382</v>
      </c>
      <c r="F135" s="2">
        <v>1382</v>
      </c>
      <c r="G135" s="2">
        <v>1382</v>
      </c>
      <c r="H135" s="2">
        <v>1382</v>
      </c>
      <c r="I135" s="2">
        <v>1382</v>
      </c>
      <c r="J135" s="2">
        <v>1382</v>
      </c>
      <c r="K135" s="2">
        <v>1382</v>
      </c>
      <c r="Y135" t="str">
        <f t="shared" ref="Y135" si="121">IF(EXACT(A134,UPPER(A134)),"Elected","Excluded")</f>
        <v>Elected</v>
      </c>
    </row>
    <row r="136" spans="1:26" x14ac:dyDescent="0.35">
      <c r="A136" s="339" t="s">
        <v>3622</v>
      </c>
      <c r="B136" s="339" t="s">
        <v>33</v>
      </c>
      <c r="C136" s="340">
        <v>1459</v>
      </c>
      <c r="D136" s="1">
        <v>0</v>
      </c>
      <c r="E136" s="1">
        <v>-77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X136" t="str">
        <f t="shared" ref="X136" si="122">LEFT(MID(A136,FIND("(",A136)+1,LEN(A136)),FIND(")",MID(A136,FIND("(",A136)+1,LEN(A136)))-1)</f>
        <v>FG</v>
      </c>
      <c r="Z136" t="str">
        <f t="shared" ref="Z136" si="123">Y137</f>
        <v>Elected</v>
      </c>
    </row>
    <row r="137" spans="1:26" x14ac:dyDescent="0.35">
      <c r="A137" s="339" t="s">
        <v>0</v>
      </c>
      <c r="B137" s="339" t="s">
        <v>0</v>
      </c>
      <c r="C137" s="340">
        <v>1459</v>
      </c>
      <c r="D137" s="2">
        <v>1459</v>
      </c>
      <c r="E137" s="2">
        <v>1382</v>
      </c>
      <c r="F137" s="2">
        <v>1382</v>
      </c>
      <c r="G137" s="2">
        <v>1382</v>
      </c>
      <c r="H137" s="2">
        <v>1382</v>
      </c>
      <c r="I137" s="2">
        <v>1382</v>
      </c>
      <c r="J137" s="2">
        <v>1382</v>
      </c>
      <c r="K137" s="2">
        <v>1382</v>
      </c>
      <c r="Y137" t="str">
        <f t="shared" ref="Y137" si="124">IF(EXACT(A136,UPPER(A136)),"Elected","Excluded")</f>
        <v>Elected</v>
      </c>
    </row>
    <row r="138" spans="1:26" x14ac:dyDescent="0.35">
      <c r="A138" s="339" t="s">
        <v>3629</v>
      </c>
      <c r="B138" s="339" t="s">
        <v>31</v>
      </c>
      <c r="C138" s="340">
        <v>124</v>
      </c>
      <c r="D138" s="1">
        <v>5</v>
      </c>
      <c r="E138" s="1">
        <v>3</v>
      </c>
      <c r="F138" s="1">
        <v>-132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X138" t="str">
        <f t="shared" ref="X138" si="125">LEFT(MID(A138,FIND("(",A138)+1,LEN(A138)),FIND(")",MID(A138,FIND("(",A138)+1,LEN(A138)))-1)</f>
        <v>NON-P</v>
      </c>
      <c r="Z138" t="str">
        <f t="shared" ref="Z138" si="126">Y139</f>
        <v>Excluded</v>
      </c>
    </row>
    <row r="139" spans="1:26" x14ac:dyDescent="0.35">
      <c r="A139" s="339" t="s">
        <v>0</v>
      </c>
      <c r="B139" s="339" t="s">
        <v>0</v>
      </c>
      <c r="C139" s="340">
        <v>124</v>
      </c>
      <c r="D139" s="2">
        <v>129</v>
      </c>
      <c r="E139" s="2">
        <v>132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Y139" t="str">
        <f t="shared" ref="Y139" si="127">IF(EXACT(A138,UPPER(A138)),"Elected","Excluded")</f>
        <v>Excluded</v>
      </c>
    </row>
    <row r="140" spans="1:26" x14ac:dyDescent="0.35">
      <c r="A140" s="339" t="s">
        <v>3626</v>
      </c>
      <c r="B140" s="339" t="s">
        <v>33</v>
      </c>
      <c r="C140" s="340">
        <v>319</v>
      </c>
      <c r="D140" s="1">
        <v>12</v>
      </c>
      <c r="E140" s="1">
        <v>22</v>
      </c>
      <c r="F140" s="1">
        <v>9</v>
      </c>
      <c r="G140" s="1">
        <v>37</v>
      </c>
      <c r="H140" s="1">
        <v>-399</v>
      </c>
      <c r="I140" s="1">
        <v>0</v>
      </c>
      <c r="J140" s="1">
        <v>0</v>
      </c>
      <c r="K140" s="1">
        <v>0</v>
      </c>
      <c r="X140" t="str">
        <f t="shared" ref="X140" si="128">LEFT(MID(A140,FIND("(",A140)+1,LEN(A140)),FIND(")",MID(A140,FIND("(",A140)+1,LEN(A140)))-1)</f>
        <v>LAB</v>
      </c>
      <c r="Z140" t="str">
        <f t="shared" ref="Z140" si="129">Y141</f>
        <v>Excluded</v>
      </c>
    </row>
    <row r="141" spans="1:26" x14ac:dyDescent="0.35">
      <c r="A141" s="339" t="s">
        <v>0</v>
      </c>
      <c r="B141" s="339" t="s">
        <v>0</v>
      </c>
      <c r="C141" s="340">
        <v>319</v>
      </c>
      <c r="D141" s="2">
        <v>331</v>
      </c>
      <c r="E141" s="2">
        <v>353</v>
      </c>
      <c r="F141" s="2">
        <v>362</v>
      </c>
      <c r="G141" s="2">
        <v>399</v>
      </c>
      <c r="H141" s="2">
        <v>0</v>
      </c>
      <c r="I141" s="2">
        <v>0</v>
      </c>
      <c r="J141" s="2">
        <v>0</v>
      </c>
      <c r="K141" s="2">
        <v>0</v>
      </c>
      <c r="Y141" t="str">
        <f t="shared" ref="Y141" si="130">IF(EXACT(A140,UPPER(A140)),"Elected","Excluded")</f>
        <v>Excluded</v>
      </c>
    </row>
    <row r="142" spans="1:26" x14ac:dyDescent="0.35">
      <c r="A142" s="339" t="s">
        <v>3623</v>
      </c>
      <c r="B142" s="339" t="s">
        <v>31</v>
      </c>
      <c r="C142" s="340">
        <v>599</v>
      </c>
      <c r="D142" s="1">
        <v>17</v>
      </c>
      <c r="E142" s="1">
        <v>2</v>
      </c>
      <c r="F142" s="1">
        <v>19</v>
      </c>
      <c r="G142" s="1">
        <v>23</v>
      </c>
      <c r="H142" s="1">
        <v>24</v>
      </c>
      <c r="I142" s="1">
        <v>46</v>
      </c>
      <c r="J142" s="1">
        <v>336</v>
      </c>
      <c r="K142" s="1">
        <v>123</v>
      </c>
      <c r="X142" t="str">
        <f t="shared" ref="X142" si="131">LEFT(MID(A142,FIND("(",A142)+1,LEN(A142)),FIND(")",MID(A142,FIND("(",A142)+1,LEN(A142)))-1)</f>
        <v>SF</v>
      </c>
      <c r="Z142" t="str">
        <f t="shared" ref="Z142" si="132">Y143</f>
        <v>Elected</v>
      </c>
    </row>
    <row r="143" spans="1:26" x14ac:dyDescent="0.35">
      <c r="A143" s="339" t="s">
        <v>0</v>
      </c>
      <c r="B143" s="339" t="s">
        <v>0</v>
      </c>
      <c r="C143" s="340">
        <v>599</v>
      </c>
      <c r="D143" s="2">
        <v>616</v>
      </c>
      <c r="E143" s="2">
        <v>618</v>
      </c>
      <c r="F143" s="2">
        <v>637</v>
      </c>
      <c r="G143" s="2">
        <v>660</v>
      </c>
      <c r="H143" s="2">
        <v>684</v>
      </c>
      <c r="I143" s="2">
        <v>730</v>
      </c>
      <c r="J143" s="2">
        <v>1066</v>
      </c>
      <c r="K143" s="2">
        <v>1189</v>
      </c>
      <c r="Y143" t="str">
        <f t="shared" ref="Y143" si="133">IF(EXACT(A142,UPPER(A142)),"Elected","Excluded")</f>
        <v>Elected</v>
      </c>
    </row>
    <row r="144" spans="1:26" x14ac:dyDescent="0.35">
      <c r="A144" s="339" t="s">
        <v>3624</v>
      </c>
      <c r="B144" s="339" t="s">
        <v>33</v>
      </c>
      <c r="C144" s="340">
        <v>1142</v>
      </c>
      <c r="D144" s="1">
        <v>104</v>
      </c>
      <c r="E144" s="1">
        <v>7</v>
      </c>
      <c r="F144" s="1">
        <v>8</v>
      </c>
      <c r="G144" s="1">
        <v>52</v>
      </c>
      <c r="H144" s="1">
        <v>36</v>
      </c>
      <c r="I144" s="1">
        <v>19</v>
      </c>
      <c r="J144" s="1">
        <v>26</v>
      </c>
      <c r="K144" s="1">
        <v>0</v>
      </c>
      <c r="X144" t="str">
        <f t="shared" ref="X144" si="134">LEFT(MID(A144,FIND("(",A144)+1,LEN(A144)),FIND(")",MID(A144,FIND("(",A144)+1,LEN(A144)))-1)</f>
        <v>FF</v>
      </c>
      <c r="Z144" t="str">
        <f t="shared" ref="Z144" si="135">Y145</f>
        <v>Elected</v>
      </c>
    </row>
    <row r="145" spans="1:26" x14ac:dyDescent="0.35">
      <c r="A145" s="339" t="s">
        <v>0</v>
      </c>
      <c r="B145" s="339" t="s">
        <v>0</v>
      </c>
      <c r="C145" s="340">
        <v>1142</v>
      </c>
      <c r="D145" s="2">
        <v>1246</v>
      </c>
      <c r="E145" s="2">
        <v>1253</v>
      </c>
      <c r="F145" s="2">
        <v>1261</v>
      </c>
      <c r="G145" s="2">
        <v>1313</v>
      </c>
      <c r="H145" s="2">
        <v>1349</v>
      </c>
      <c r="I145" s="2">
        <v>1368</v>
      </c>
      <c r="J145" s="2">
        <v>1394</v>
      </c>
      <c r="K145" s="2">
        <v>1394</v>
      </c>
      <c r="Y145" t="str">
        <f t="shared" ref="Y145" si="136">IF(EXACT(A144,UPPER(A144)),"Elected","Excluded")</f>
        <v>Elected</v>
      </c>
    </row>
    <row r="146" spans="1:26" x14ac:dyDescent="0.35">
      <c r="A146" s="339" t="s">
        <v>3630</v>
      </c>
      <c r="B146" s="339" t="s">
        <v>33</v>
      </c>
      <c r="C146" s="340">
        <v>368</v>
      </c>
      <c r="D146" s="1">
        <v>5</v>
      </c>
      <c r="E146" s="1">
        <v>1</v>
      </c>
      <c r="F146" s="1">
        <v>48</v>
      </c>
      <c r="G146" s="1">
        <v>11</v>
      </c>
      <c r="H146" s="1">
        <v>24</v>
      </c>
      <c r="I146" s="1">
        <v>-457</v>
      </c>
      <c r="J146" s="1">
        <v>0</v>
      </c>
      <c r="K146" s="1">
        <v>0</v>
      </c>
      <c r="X146" t="str">
        <f t="shared" ref="X146" si="137">LEFT(MID(A146,FIND("(",A146)+1,LEN(A146)),FIND(")",MID(A146,FIND("(",A146)+1,LEN(A146)))-1)</f>
        <v>INDI</v>
      </c>
      <c r="Z146" t="str">
        <f t="shared" ref="Z146" si="138">Y147</f>
        <v>Excluded</v>
      </c>
    </row>
    <row r="147" spans="1:26" x14ac:dyDescent="0.35">
      <c r="A147" s="339" t="s">
        <v>0</v>
      </c>
      <c r="B147" s="339" t="s">
        <v>0</v>
      </c>
      <c r="C147" s="340">
        <v>368</v>
      </c>
      <c r="D147" s="2">
        <v>373</v>
      </c>
      <c r="E147" s="2">
        <v>374</v>
      </c>
      <c r="F147" s="2">
        <v>422</v>
      </c>
      <c r="G147" s="2">
        <v>433</v>
      </c>
      <c r="H147" s="2">
        <v>457</v>
      </c>
      <c r="I147" s="2">
        <v>0</v>
      </c>
      <c r="J147" s="2">
        <v>0</v>
      </c>
      <c r="K147" s="2">
        <v>0</v>
      </c>
      <c r="Y147" t="str">
        <f t="shared" ref="Y147" si="139">IF(EXACT(A146,UPPER(A146)),"Elected","Excluded")</f>
        <v>Excluded</v>
      </c>
    </row>
    <row r="148" spans="1:26" x14ac:dyDescent="0.35">
      <c r="A148" s="339" t="s">
        <v>47</v>
      </c>
      <c r="B148" s="339" t="s">
        <v>0</v>
      </c>
      <c r="C148" s="341">
        <v>0</v>
      </c>
      <c r="D148" s="1">
        <f>(D122+D124+D126+D128+D130+D132+D134+D136+D138+D140+D142+D144+D146)*(-1)</f>
        <v>0</v>
      </c>
      <c r="E148" s="1">
        <f t="shared" ref="E148:K148" si="140">(E122+E124+E126+E128+E130+E132+E134+E136+E138+E140+E142+E144+E146)*(-1)</f>
        <v>0</v>
      </c>
      <c r="F148" s="1">
        <f t="shared" si="140"/>
        <v>35</v>
      </c>
      <c r="G148" s="1">
        <f t="shared" si="140"/>
        <v>34</v>
      </c>
      <c r="H148" s="1">
        <f t="shared" si="140"/>
        <v>76</v>
      </c>
      <c r="I148" s="1">
        <f t="shared" si="140"/>
        <v>121</v>
      </c>
      <c r="J148" s="1">
        <f t="shared" si="140"/>
        <v>60</v>
      </c>
      <c r="K148" s="1">
        <f t="shared" si="140"/>
        <v>506</v>
      </c>
    </row>
    <row r="149" spans="1:26" x14ac:dyDescent="0.35">
      <c r="A149" s="339" t="s">
        <v>0</v>
      </c>
      <c r="B149" s="339" t="s">
        <v>0</v>
      </c>
      <c r="C149" s="340">
        <v>0</v>
      </c>
      <c r="D149" s="2">
        <v>0</v>
      </c>
      <c r="E149" s="2">
        <v>0</v>
      </c>
      <c r="F149" s="2">
        <v>35</v>
      </c>
      <c r="G149" s="2">
        <v>69</v>
      </c>
      <c r="H149" s="2">
        <v>145</v>
      </c>
      <c r="I149" s="2">
        <v>266</v>
      </c>
      <c r="J149" s="2">
        <v>326</v>
      </c>
      <c r="K149" s="2">
        <v>832</v>
      </c>
    </row>
    <row r="150" spans="1:26" x14ac:dyDescent="0.35">
      <c r="A150" t="s">
        <v>48</v>
      </c>
      <c r="B150" t="s">
        <v>0</v>
      </c>
      <c r="C150" s="2">
        <v>8286</v>
      </c>
      <c r="D150" s="2">
        <v>8286</v>
      </c>
      <c r="E150" s="2">
        <v>8286</v>
      </c>
      <c r="F150" s="2">
        <v>8286</v>
      </c>
      <c r="G150" s="2">
        <v>8286</v>
      </c>
      <c r="H150" s="2">
        <v>8286</v>
      </c>
      <c r="I150" s="2">
        <v>8286</v>
      </c>
      <c r="J150" s="2">
        <v>8286</v>
      </c>
      <c r="K150" s="2">
        <v>8286</v>
      </c>
    </row>
    <row r="154" spans="1:26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</row>
    <row r="155" spans="1:26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</row>
    <row r="156" spans="1:26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</row>
    <row r="157" spans="1:26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</row>
    <row r="158" spans="1:26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</row>
    <row r="159" spans="1:26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</row>
    <row r="160" spans="1:26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</row>
    <row r="161" spans="1:37" x14ac:dyDescent="0.35">
      <c r="A161" s="344" t="s">
        <v>3663</v>
      </c>
      <c r="B161" s="339" t="s">
        <v>2</v>
      </c>
      <c r="C161" s="339" t="s">
        <v>3</v>
      </c>
      <c r="D161" t="s">
        <v>4</v>
      </c>
    </row>
    <row r="162" spans="1:37" x14ac:dyDescent="0.35">
      <c r="A162" s="339" t="s">
        <v>0</v>
      </c>
      <c r="B162" s="339" t="s">
        <v>0</v>
      </c>
      <c r="C162" s="339" t="s">
        <v>17</v>
      </c>
      <c r="D162" t="s">
        <v>3646</v>
      </c>
      <c r="AB162" t="s">
        <v>2526</v>
      </c>
      <c r="AC162" t="s">
        <v>2525</v>
      </c>
      <c r="AD162" t="s">
        <v>2524</v>
      </c>
      <c r="AE162" t="s">
        <v>2523</v>
      </c>
      <c r="AF162" t="s">
        <v>759</v>
      </c>
      <c r="AG162" t="s">
        <v>2522</v>
      </c>
      <c r="AH162" t="s">
        <v>2521</v>
      </c>
      <c r="AI162" t="s">
        <v>2520</v>
      </c>
      <c r="AJ162" t="s">
        <v>2519</v>
      </c>
      <c r="AK162" t="s">
        <v>2518</v>
      </c>
    </row>
    <row r="163" spans="1:37" x14ac:dyDescent="0.35">
      <c r="A163" s="339" t="s">
        <v>3641</v>
      </c>
      <c r="B163" s="339" t="s">
        <v>33</v>
      </c>
      <c r="C163" s="340">
        <v>194</v>
      </c>
      <c r="D163" s="1">
        <v>125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X163" t="str">
        <f>LEFT(MID(A163,FIND("(",A163)+1,LEN(A163)),FIND(")",MID(A163,FIND("(",A163)+1,LEN(A163)))-1)</f>
        <v>GRN</v>
      </c>
      <c r="Z163" t="str">
        <f>Y164</f>
        <v>Excluded</v>
      </c>
      <c r="AB163">
        <v>3</v>
      </c>
      <c r="AC163" s="238">
        <v>14011</v>
      </c>
      <c r="AD163" s="238">
        <f>AH163+AF163</f>
        <v>6221</v>
      </c>
      <c r="AE163" s="227">
        <f>SUM(AD163/AC163*100)</f>
        <v>44.400827920919276</v>
      </c>
      <c r="AF163">
        <v>149</v>
      </c>
      <c r="AG163" s="227">
        <f>SUM(AF163/AC163*100)</f>
        <v>1.0634501463136108</v>
      </c>
      <c r="AH163" s="238">
        <v>6072</v>
      </c>
      <c r="AI163">
        <v>5</v>
      </c>
      <c r="AJ163">
        <v>2</v>
      </c>
      <c r="AK163" s="227">
        <f>SUM(AJ163/AI163*100)</f>
        <v>40</v>
      </c>
    </row>
    <row r="164" spans="1:37" x14ac:dyDescent="0.35">
      <c r="A164" s="339" t="s">
        <v>0</v>
      </c>
      <c r="B164" s="339" t="s">
        <v>0</v>
      </c>
      <c r="C164" s="340">
        <v>1110</v>
      </c>
      <c r="D164" s="2">
        <v>319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Y164" t="str">
        <f>IF(EXACT(A163,UPPER(A163)),"Elected","Excluded")</f>
        <v>Excluded</v>
      </c>
    </row>
    <row r="165" spans="1:37" x14ac:dyDescent="0.35">
      <c r="A165" s="339" t="s">
        <v>3642</v>
      </c>
      <c r="B165" s="339" t="s">
        <v>33</v>
      </c>
      <c r="C165" s="340">
        <v>1232</v>
      </c>
      <c r="D165" s="1">
        <v>586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X165" t="str">
        <f t="shared" ref="X165" si="141">LEFT(MID(A165,FIND("(",A165)+1,LEN(A165)),FIND(")",MID(A165,FIND("(",A165)+1,LEN(A165)))-1)</f>
        <v>FF</v>
      </c>
      <c r="Z165" t="str">
        <f>Y166</f>
        <v>Elected</v>
      </c>
      <c r="AC165" t="s">
        <v>3687</v>
      </c>
      <c r="AD165" t="s">
        <v>3688</v>
      </c>
    </row>
    <row r="166" spans="1:37" x14ac:dyDescent="0.35">
      <c r="A166" s="339" t="s">
        <v>0</v>
      </c>
      <c r="B166" s="339" t="s">
        <v>0</v>
      </c>
      <c r="C166" s="340">
        <v>1719</v>
      </c>
      <c r="D166" s="2">
        <v>1818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Y166" t="str">
        <f t="shared" ref="Y166" si="142">IF(EXACT(A165,UPPER(A165)),"Elected","Excluded")</f>
        <v>Elected</v>
      </c>
      <c r="AC166">
        <v>3</v>
      </c>
      <c r="AD166">
        <v>3</v>
      </c>
    </row>
    <row r="167" spans="1:37" x14ac:dyDescent="0.35">
      <c r="A167" s="339" t="s">
        <v>3643</v>
      </c>
      <c r="B167" s="339" t="s">
        <v>31</v>
      </c>
      <c r="C167" s="340">
        <v>1767</v>
      </c>
      <c r="D167" s="1">
        <v>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X167" t="str">
        <f t="shared" ref="X167" si="143">LEFT(MID(A167,FIND("(",A167)+1,LEN(A167)),FIND(")",MID(A167,FIND("(",A167)+1,LEN(A167)))-1)</f>
        <v>SD</v>
      </c>
      <c r="Z167" t="str">
        <f t="shared" ref="Z167" si="144">Y168</f>
        <v>Elected</v>
      </c>
    </row>
    <row r="168" spans="1:37" x14ac:dyDescent="0.35">
      <c r="A168" s="339" t="s">
        <v>0</v>
      </c>
      <c r="B168" s="339" t="s">
        <v>0</v>
      </c>
      <c r="C168" s="340">
        <v>1975</v>
      </c>
      <c r="D168" s="2">
        <v>1739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Y168" t="str">
        <f t="shared" ref="Y168" si="145">IF(EXACT(A167,UPPER(A167)),"Elected","Excluded")</f>
        <v>Elected</v>
      </c>
    </row>
    <row r="169" spans="1:37" x14ac:dyDescent="0.35">
      <c r="A169" s="339" t="s">
        <v>3644</v>
      </c>
      <c r="B169" s="339" t="s">
        <v>33</v>
      </c>
      <c r="C169" s="340">
        <v>2293</v>
      </c>
      <c r="D169" s="1">
        <v>-774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X169" t="str">
        <f t="shared" ref="X169" si="146">LEFT(MID(A169,FIND("(",A169)+1,LEN(A169)),FIND(")",MID(A169,FIND("(",A169)+1,LEN(A169)))-1)</f>
        <v>FG</v>
      </c>
      <c r="Z169" t="str">
        <f t="shared" ref="Z169" si="147">Y170</f>
        <v>Elected</v>
      </c>
    </row>
    <row r="170" spans="1:37" x14ac:dyDescent="0.35">
      <c r="A170" s="339" t="s">
        <v>0</v>
      </c>
      <c r="B170" s="339" t="s">
        <v>0</v>
      </c>
      <c r="C170" s="340">
        <v>529</v>
      </c>
      <c r="D170" s="2">
        <v>1519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Y170" t="str">
        <f t="shared" ref="Y170" si="148">IF(EXACT(A169,UPPER(A169)),"Elected","Excluded")</f>
        <v>Elected</v>
      </c>
    </row>
    <row r="171" spans="1:37" x14ac:dyDescent="0.35">
      <c r="A171" s="339" t="s">
        <v>3645</v>
      </c>
      <c r="B171" s="339" t="s">
        <v>31</v>
      </c>
      <c r="C171" s="340">
        <v>586</v>
      </c>
      <c r="D171" s="1">
        <v>63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X171" t="str">
        <f t="shared" ref="X171" si="149">LEFT(MID(A171,FIND("(",A171)+1,LEN(A171)),FIND(")",MID(A171,FIND("(",A171)+1,LEN(A171)))-1)</f>
        <v>SF</v>
      </c>
      <c r="Z171" t="str">
        <f>Y172</f>
        <v>Excluded</v>
      </c>
    </row>
    <row r="172" spans="1:37" x14ac:dyDescent="0.35">
      <c r="A172" s="339" t="s">
        <v>0</v>
      </c>
      <c r="B172" s="339" t="s">
        <v>0</v>
      </c>
      <c r="C172" s="340">
        <v>800</v>
      </c>
      <c r="D172" s="2">
        <v>649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Y172" t="str">
        <f t="shared" ref="Y172" si="150">IF(EXACT(A171,UPPER(A171)),"Elected","Excluded")</f>
        <v>Excluded</v>
      </c>
    </row>
    <row r="173" spans="1:37" x14ac:dyDescent="0.35">
      <c r="A173" s="339" t="s">
        <v>47</v>
      </c>
      <c r="B173" s="339" t="s">
        <v>0</v>
      </c>
      <c r="C173" s="341">
        <v>0</v>
      </c>
      <c r="D173" s="1">
        <v>0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37" x14ac:dyDescent="0.35">
      <c r="A174" s="339" t="s">
        <v>0</v>
      </c>
      <c r="B174" s="339" t="s">
        <v>0</v>
      </c>
      <c r="C174" s="340">
        <v>0</v>
      </c>
      <c r="D174" s="2">
        <v>0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37" x14ac:dyDescent="0.35">
      <c r="A175" t="s">
        <v>48</v>
      </c>
      <c r="B175" t="s">
        <v>0</v>
      </c>
      <c r="C175" s="2">
        <v>6072</v>
      </c>
      <c r="D175" s="2">
        <v>6072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9" spans="1:37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  <c r="F179" t="s">
        <v>0</v>
      </c>
      <c r="G179" t="s">
        <v>0</v>
      </c>
      <c r="H179" t="s">
        <v>0</v>
      </c>
      <c r="I179" t="s">
        <v>0</v>
      </c>
    </row>
    <row r="180" spans="1:37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  <c r="F180" t="s">
        <v>0</v>
      </c>
      <c r="G180" t="s">
        <v>0</v>
      </c>
      <c r="H180" t="s">
        <v>0</v>
      </c>
      <c r="I180" t="s">
        <v>0</v>
      </c>
    </row>
    <row r="181" spans="1:3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</row>
    <row r="182" spans="1:3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</row>
    <row r="183" spans="1:3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</row>
    <row r="184" spans="1:3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</row>
    <row r="185" spans="1:3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</row>
    <row r="186" spans="1:37" x14ac:dyDescent="0.35">
      <c r="A186" s="339" t="s">
        <v>131</v>
      </c>
      <c r="B186" s="339" t="s">
        <v>2</v>
      </c>
      <c r="C186" s="339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</row>
    <row r="187" spans="1:37" x14ac:dyDescent="0.35">
      <c r="A187" s="339" t="s">
        <v>0</v>
      </c>
      <c r="B187" s="339" t="s">
        <v>0</v>
      </c>
      <c r="C187" s="339" t="s">
        <v>17</v>
      </c>
      <c r="D187" t="s">
        <v>1202</v>
      </c>
      <c r="E187" t="s">
        <v>1203</v>
      </c>
      <c r="F187" t="s">
        <v>1204</v>
      </c>
      <c r="G187" t="s">
        <v>1205</v>
      </c>
      <c r="H187" t="s">
        <v>1206</v>
      </c>
      <c r="I187" t="s">
        <v>1207</v>
      </c>
      <c r="AB187" t="s">
        <v>2526</v>
      </c>
      <c r="AC187" t="s">
        <v>2525</v>
      </c>
      <c r="AD187" t="s">
        <v>2524</v>
      </c>
      <c r="AE187" t="s">
        <v>2523</v>
      </c>
      <c r="AF187" t="s">
        <v>759</v>
      </c>
      <c r="AG187" t="s">
        <v>2522</v>
      </c>
      <c r="AH187" t="s">
        <v>2521</v>
      </c>
      <c r="AI187" t="s">
        <v>2520</v>
      </c>
      <c r="AJ187" t="s">
        <v>2519</v>
      </c>
      <c r="AK187" t="s">
        <v>2518</v>
      </c>
    </row>
    <row r="188" spans="1:37" x14ac:dyDescent="0.35">
      <c r="A188" s="339" t="s">
        <v>1208</v>
      </c>
      <c r="B188" s="339" t="s">
        <v>33</v>
      </c>
      <c r="C188" s="340">
        <v>1447</v>
      </c>
      <c r="D188" s="1">
        <v>47</v>
      </c>
      <c r="E188" s="1">
        <v>92</v>
      </c>
      <c r="F188" s="1">
        <v>-20</v>
      </c>
      <c r="G188" s="1">
        <v>0</v>
      </c>
      <c r="H188" s="1">
        <v>0</v>
      </c>
      <c r="I188" s="1">
        <v>0</v>
      </c>
      <c r="X188" t="str">
        <f>LEFT(MID(A188,FIND("(",A188)+1,LEN(A188)),FIND(")",MID(A188,FIND("(",A188)+1,LEN(A188)))-1)</f>
        <v>FG</v>
      </c>
      <c r="Z188" t="str">
        <f>Y189</f>
        <v>Elected</v>
      </c>
      <c r="AB188">
        <v>5</v>
      </c>
      <c r="AC188" s="238">
        <v>20869</v>
      </c>
      <c r="AD188" s="238">
        <f>AH188+AF188</f>
        <v>9480</v>
      </c>
      <c r="AE188" s="227">
        <f>SUM(AD188/AC188*100)</f>
        <v>45.426230293737127</v>
      </c>
      <c r="AF188">
        <v>89</v>
      </c>
      <c r="AG188" s="227">
        <f>SUM(AF188/AC188*100)</f>
        <v>0.4264698835593464</v>
      </c>
      <c r="AH188" s="238">
        <v>9391</v>
      </c>
      <c r="AI188">
        <v>9</v>
      </c>
      <c r="AJ188">
        <v>3</v>
      </c>
      <c r="AK188" s="227">
        <f>SUM(AJ188/AI188*100)</f>
        <v>33.333333333333329</v>
      </c>
    </row>
    <row r="189" spans="1:37" x14ac:dyDescent="0.35">
      <c r="A189" s="339" t="s">
        <v>0</v>
      </c>
      <c r="B189" s="339" t="s">
        <v>0</v>
      </c>
      <c r="C189" s="340">
        <v>1447</v>
      </c>
      <c r="D189" s="2">
        <v>1494</v>
      </c>
      <c r="E189" s="2">
        <v>1586</v>
      </c>
      <c r="F189" s="2">
        <v>1566</v>
      </c>
      <c r="G189" s="2">
        <v>1566</v>
      </c>
      <c r="H189" s="2">
        <v>1566</v>
      </c>
      <c r="I189" s="2">
        <v>1566</v>
      </c>
      <c r="Y189" t="str">
        <f>IF(EXACT(A188,UPPER(A188)),"Elected","Excluded")</f>
        <v>Elected</v>
      </c>
    </row>
    <row r="190" spans="1:37" x14ac:dyDescent="0.35">
      <c r="A190" s="339" t="s">
        <v>3115</v>
      </c>
      <c r="B190" s="339" t="s">
        <v>31</v>
      </c>
      <c r="C190" s="340">
        <v>1247</v>
      </c>
      <c r="D190" s="1">
        <v>104</v>
      </c>
      <c r="E190" s="1">
        <v>127</v>
      </c>
      <c r="F190" s="1">
        <v>6</v>
      </c>
      <c r="G190" s="1">
        <v>67</v>
      </c>
      <c r="H190" s="1">
        <v>127</v>
      </c>
      <c r="I190" s="1">
        <v>0</v>
      </c>
      <c r="X190" t="str">
        <f t="shared" ref="X190" si="151">LEFT(MID(A190,FIND("(",A190)+1,LEN(A190)),FIND(")",MID(A190,FIND("(",A190)+1,LEN(A190)))-1)</f>
        <v>LAB</v>
      </c>
      <c r="Z190" t="str">
        <f>Y191</f>
        <v>Elected</v>
      </c>
      <c r="AC190" t="s">
        <v>3687</v>
      </c>
      <c r="AD190" t="s">
        <v>3688</v>
      </c>
    </row>
    <row r="191" spans="1:37" x14ac:dyDescent="0.35">
      <c r="A191" s="339" t="s">
        <v>0</v>
      </c>
      <c r="B191" s="339" t="s">
        <v>0</v>
      </c>
      <c r="C191" s="340">
        <v>1247</v>
      </c>
      <c r="D191" s="2">
        <v>1351</v>
      </c>
      <c r="E191" s="2">
        <v>1478</v>
      </c>
      <c r="F191" s="2">
        <v>1484</v>
      </c>
      <c r="G191" s="2">
        <v>1551</v>
      </c>
      <c r="H191" s="2">
        <v>1678</v>
      </c>
      <c r="I191" s="2">
        <v>1678</v>
      </c>
      <c r="Y191" t="str">
        <f t="shared" ref="Y191" si="152">IF(EXACT(A190,UPPER(A190)),"Elected","Excluded")</f>
        <v>Elected</v>
      </c>
      <c r="AC191">
        <v>5</v>
      </c>
      <c r="AD191">
        <v>4</v>
      </c>
    </row>
    <row r="192" spans="1:37" x14ac:dyDescent="0.35">
      <c r="A192" s="339" t="s">
        <v>1209</v>
      </c>
      <c r="B192" s="339" t="s">
        <v>31</v>
      </c>
      <c r="C192" s="340">
        <v>543</v>
      </c>
      <c r="D192" s="1">
        <v>5</v>
      </c>
      <c r="E192" s="1">
        <v>18</v>
      </c>
      <c r="F192" s="1">
        <v>0</v>
      </c>
      <c r="G192" s="1">
        <v>39</v>
      </c>
      <c r="H192" s="1">
        <v>-605</v>
      </c>
      <c r="I192" s="1">
        <v>0</v>
      </c>
      <c r="X192" t="str">
        <f t="shared" ref="X192" si="153">LEFT(MID(A192,FIND("(",A192)+1,LEN(A192)),FIND(")",MID(A192,FIND("(",A192)+1,LEN(A192)))-1)</f>
        <v>SF</v>
      </c>
      <c r="Z192" t="str">
        <f t="shared" ref="Z192" si="154">Y193</f>
        <v>Excluded</v>
      </c>
    </row>
    <row r="193" spans="1:26" x14ac:dyDescent="0.35">
      <c r="A193" s="339" t="s">
        <v>0</v>
      </c>
      <c r="B193" s="339" t="s">
        <v>0</v>
      </c>
      <c r="C193" s="340">
        <v>543</v>
      </c>
      <c r="D193" s="2">
        <v>548</v>
      </c>
      <c r="E193" s="2">
        <v>566</v>
      </c>
      <c r="F193" s="2">
        <v>566</v>
      </c>
      <c r="G193" s="2">
        <v>605</v>
      </c>
      <c r="H193" s="2">
        <v>0</v>
      </c>
      <c r="I193" s="2">
        <v>0</v>
      </c>
      <c r="Y193" t="str">
        <f t="shared" ref="Y193" si="155">IF(EXACT(A192,UPPER(A192)),"Elected","Excluded")</f>
        <v>Excluded</v>
      </c>
    </row>
    <row r="194" spans="1:26" x14ac:dyDescent="0.35">
      <c r="A194" s="339" t="s">
        <v>3130</v>
      </c>
      <c r="B194" s="339" t="s">
        <v>33</v>
      </c>
      <c r="C194" s="340">
        <v>498</v>
      </c>
      <c r="D194" s="1">
        <v>16</v>
      </c>
      <c r="E194" s="1">
        <v>-514</v>
      </c>
      <c r="F194" s="1">
        <v>0</v>
      </c>
      <c r="G194" s="1">
        <v>0</v>
      </c>
      <c r="H194" s="1">
        <v>0</v>
      </c>
      <c r="I194" s="1">
        <v>0</v>
      </c>
      <c r="X194" t="str">
        <f t="shared" ref="X194" si="156">LEFT(MID(A194,FIND("(",A194)+1,LEN(A194)),FIND(")",MID(A194,FIND("(",A194)+1,LEN(A194)))-1)</f>
        <v>GRN</v>
      </c>
      <c r="Z194" t="str">
        <f t="shared" ref="Z194" si="157">Y195</f>
        <v>Excluded</v>
      </c>
    </row>
    <row r="195" spans="1:26" x14ac:dyDescent="0.35">
      <c r="A195" s="339" t="s">
        <v>0</v>
      </c>
      <c r="B195" s="339" t="s">
        <v>0</v>
      </c>
      <c r="C195" s="340">
        <v>498</v>
      </c>
      <c r="D195" s="2">
        <v>514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Y195" t="str">
        <f t="shared" ref="Y195" si="158">IF(EXACT(A194,UPPER(A194)),"Elected","Excluded")</f>
        <v>Excluded</v>
      </c>
    </row>
    <row r="196" spans="1:26" x14ac:dyDescent="0.35">
      <c r="A196" s="339" t="s">
        <v>1210</v>
      </c>
      <c r="B196" s="339" t="s">
        <v>31</v>
      </c>
      <c r="C196" s="340">
        <v>952</v>
      </c>
      <c r="D196" s="1">
        <v>9</v>
      </c>
      <c r="E196" s="1">
        <v>26</v>
      </c>
      <c r="F196" s="1">
        <v>6</v>
      </c>
      <c r="G196" s="1">
        <v>29</v>
      </c>
      <c r="H196" s="1">
        <v>40</v>
      </c>
      <c r="I196" s="1">
        <v>40</v>
      </c>
      <c r="X196" t="str">
        <f t="shared" ref="X196" si="159">LEFT(MID(A196,FIND("(",A196)+1,LEN(A196)),FIND(")",MID(A196,FIND("(",A196)+1,LEN(A196)))-1)</f>
        <v>FG</v>
      </c>
      <c r="Z196" t="str">
        <f>Y197</f>
        <v>Excluded</v>
      </c>
    </row>
    <row r="197" spans="1:26" x14ac:dyDescent="0.35">
      <c r="A197" s="339" t="s">
        <v>0</v>
      </c>
      <c r="B197" s="339" t="s">
        <v>0</v>
      </c>
      <c r="C197" s="340">
        <v>952</v>
      </c>
      <c r="D197" s="2">
        <v>961</v>
      </c>
      <c r="E197" s="2">
        <v>987</v>
      </c>
      <c r="F197" s="2">
        <v>993</v>
      </c>
      <c r="G197" s="2">
        <v>1022</v>
      </c>
      <c r="H197" s="2">
        <v>1062</v>
      </c>
      <c r="I197" s="2">
        <v>1102</v>
      </c>
      <c r="Y197" t="str">
        <f t="shared" ref="Y197" si="160">IF(EXACT(A196,UPPER(A196)),"Elected","Excluded")</f>
        <v>Excluded</v>
      </c>
    </row>
    <row r="198" spans="1:26" x14ac:dyDescent="0.35">
      <c r="A198" s="339" t="s">
        <v>3126</v>
      </c>
      <c r="B198" s="339" t="s">
        <v>33</v>
      </c>
      <c r="C198" s="340">
        <v>534</v>
      </c>
      <c r="D198" s="1">
        <v>7</v>
      </c>
      <c r="E198" s="1">
        <v>10</v>
      </c>
      <c r="F198" s="1">
        <v>1</v>
      </c>
      <c r="G198" s="1">
        <v>-552</v>
      </c>
      <c r="H198" s="1">
        <v>0</v>
      </c>
      <c r="I198" s="1">
        <v>0</v>
      </c>
      <c r="X198" t="str">
        <f t="shared" ref="X198" si="161">LEFT(MID(A198,FIND("(",A198)+1,LEN(A198)),FIND(")",MID(A198,FIND("(",A198)+1,LEN(A198)))-1)</f>
        <v>INDI</v>
      </c>
      <c r="Z198" t="str">
        <f t="shared" ref="Z198" si="162">Y199</f>
        <v>Excluded</v>
      </c>
    </row>
    <row r="199" spans="1:26" x14ac:dyDescent="0.35">
      <c r="A199" s="339" t="s">
        <v>0</v>
      </c>
      <c r="B199" s="339" t="s">
        <v>0</v>
      </c>
      <c r="C199" s="340">
        <v>534</v>
      </c>
      <c r="D199" s="2">
        <v>541</v>
      </c>
      <c r="E199" s="2">
        <v>551</v>
      </c>
      <c r="F199" s="2">
        <v>552</v>
      </c>
      <c r="G199" s="2">
        <v>0</v>
      </c>
      <c r="H199" s="2">
        <v>0</v>
      </c>
      <c r="I199" s="2">
        <v>0</v>
      </c>
      <c r="Y199" t="str">
        <f t="shared" ref="Y199" si="163">IF(EXACT(A198,UPPER(A198)),"Elected","Excluded")</f>
        <v>Excluded</v>
      </c>
    </row>
    <row r="200" spans="1:26" x14ac:dyDescent="0.35">
      <c r="A200" s="339" t="s">
        <v>1211</v>
      </c>
      <c r="B200" s="339" t="s">
        <v>33</v>
      </c>
      <c r="C200" s="340">
        <v>1195</v>
      </c>
      <c r="D200" s="1">
        <v>48</v>
      </c>
      <c r="E200" s="1">
        <v>186</v>
      </c>
      <c r="F200" s="1">
        <v>4</v>
      </c>
      <c r="G200" s="1">
        <v>84</v>
      </c>
      <c r="H200" s="1">
        <v>254</v>
      </c>
      <c r="I200" s="1">
        <v>-205</v>
      </c>
      <c r="X200" t="str">
        <f t="shared" ref="X200" si="164">LEFT(MID(A200,FIND("(",A200)+1,LEN(A200)),FIND(")",MID(A200,FIND("(",A200)+1,LEN(A200)))-1)</f>
        <v>SD</v>
      </c>
      <c r="Z200" t="str">
        <f t="shared" ref="Z200" si="165">Y201</f>
        <v>Elected</v>
      </c>
    </row>
    <row r="201" spans="1:26" x14ac:dyDescent="0.35">
      <c r="A201" s="339" t="s">
        <v>0</v>
      </c>
      <c r="B201" s="339" t="s">
        <v>0</v>
      </c>
      <c r="C201" s="340">
        <v>1195</v>
      </c>
      <c r="D201" s="2">
        <v>1243</v>
      </c>
      <c r="E201" s="2">
        <v>1429</v>
      </c>
      <c r="F201" s="2">
        <v>1433</v>
      </c>
      <c r="G201" s="2">
        <v>1517</v>
      </c>
      <c r="H201" s="2">
        <v>1771</v>
      </c>
      <c r="I201" s="2">
        <v>1566</v>
      </c>
      <c r="Y201" t="str">
        <f t="shared" ref="Y201" si="166">IF(EXACT(A200,UPPER(A200)),"Elected","Excluded")</f>
        <v>Elected</v>
      </c>
    </row>
    <row r="202" spans="1:26" x14ac:dyDescent="0.35">
      <c r="A202" s="339" t="s">
        <v>1212</v>
      </c>
      <c r="B202" s="339" t="s">
        <v>33</v>
      </c>
      <c r="C202" s="340">
        <v>1880</v>
      </c>
      <c r="D202" s="1">
        <v>-314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X202" t="str">
        <f t="shared" ref="X202" si="167">LEFT(MID(A202,FIND("(",A202)+1,LEN(A202)),FIND(")",MID(A202,FIND("(",A202)+1,LEN(A202)))-1)</f>
        <v>FF</v>
      </c>
      <c r="Z202" t="str">
        <f t="shared" ref="Z202" si="168">Y203</f>
        <v>Elected</v>
      </c>
    </row>
    <row r="203" spans="1:26" x14ac:dyDescent="0.35">
      <c r="A203" s="339" t="s">
        <v>0</v>
      </c>
      <c r="B203" s="339" t="s">
        <v>0</v>
      </c>
      <c r="C203" s="340">
        <v>1880</v>
      </c>
      <c r="D203" s="2">
        <v>1566</v>
      </c>
      <c r="E203" s="2">
        <v>1566</v>
      </c>
      <c r="F203" s="2">
        <v>1566</v>
      </c>
      <c r="G203" s="2">
        <v>1566</v>
      </c>
      <c r="H203" s="2">
        <v>1566</v>
      </c>
      <c r="I203" s="2">
        <v>1566</v>
      </c>
      <c r="Y203" t="str">
        <f t="shared" ref="Y203" si="169">IF(EXACT(A202,UPPER(A202)),"Elected","Excluded")</f>
        <v>Elected</v>
      </c>
    </row>
    <row r="204" spans="1:26" x14ac:dyDescent="0.35">
      <c r="A204" s="339" t="s">
        <v>1213</v>
      </c>
      <c r="B204" s="339" t="s">
        <v>33</v>
      </c>
      <c r="C204" s="340">
        <v>1095</v>
      </c>
      <c r="D204" s="1">
        <v>78</v>
      </c>
      <c r="E204" s="1">
        <v>24</v>
      </c>
      <c r="F204" s="1">
        <v>3</v>
      </c>
      <c r="G204" s="1">
        <v>51</v>
      </c>
      <c r="H204" s="1">
        <v>47</v>
      </c>
      <c r="I204" s="1">
        <v>49</v>
      </c>
      <c r="X204" t="str">
        <f t="shared" ref="X204" si="170">LEFT(MID(A204,FIND("(",A204)+1,LEN(A204)),FIND(")",MID(A204,FIND("(",A204)+1,LEN(A204)))-1)</f>
        <v>FF</v>
      </c>
      <c r="Z204" t="str">
        <f t="shared" ref="Z204" si="171">Y205</f>
        <v>Elected</v>
      </c>
    </row>
    <row r="205" spans="1:26" x14ac:dyDescent="0.35">
      <c r="A205" s="339" t="s">
        <v>0</v>
      </c>
      <c r="B205" s="339" t="s">
        <v>0</v>
      </c>
      <c r="C205" s="340">
        <v>1095</v>
      </c>
      <c r="D205" s="2">
        <v>1173</v>
      </c>
      <c r="E205" s="2">
        <v>1197</v>
      </c>
      <c r="F205" s="2">
        <v>1200</v>
      </c>
      <c r="G205" s="2">
        <v>1251</v>
      </c>
      <c r="H205" s="2">
        <v>1298</v>
      </c>
      <c r="I205" s="2">
        <v>1347</v>
      </c>
      <c r="Y205" t="str">
        <f t="shared" ref="Y205" si="172">IF(EXACT(A204,UPPER(A204)),"Elected","Excluded")</f>
        <v>Elected</v>
      </c>
    </row>
    <row r="206" spans="1:26" x14ac:dyDescent="0.35">
      <c r="A206" s="339" t="s">
        <v>47</v>
      </c>
      <c r="B206" s="339" t="s">
        <v>0</v>
      </c>
      <c r="C206" s="341">
        <v>0</v>
      </c>
      <c r="D206" s="1">
        <f>(D188+D190+D192+D194+D196+D198+D200+D202+D204)*(-1)</f>
        <v>0</v>
      </c>
      <c r="E206" s="1">
        <f t="shared" ref="E206:I206" si="173">(E188+E190+E192+E194+E196+E198+E200+E202+E204)*(-1)</f>
        <v>31</v>
      </c>
      <c r="F206" s="1">
        <f t="shared" si="173"/>
        <v>0</v>
      </c>
      <c r="G206" s="1">
        <f t="shared" si="173"/>
        <v>282</v>
      </c>
      <c r="H206" s="1">
        <f t="shared" si="173"/>
        <v>137</v>
      </c>
      <c r="I206" s="1">
        <f t="shared" si="173"/>
        <v>116</v>
      </c>
    </row>
    <row r="207" spans="1:26" x14ac:dyDescent="0.35">
      <c r="A207" s="339" t="s">
        <v>0</v>
      </c>
      <c r="B207" s="339" t="s">
        <v>0</v>
      </c>
      <c r="C207" s="340">
        <v>0</v>
      </c>
      <c r="D207" s="2">
        <v>0</v>
      </c>
      <c r="E207" s="2">
        <v>31</v>
      </c>
      <c r="F207" s="2">
        <v>31</v>
      </c>
      <c r="G207" s="2">
        <v>313</v>
      </c>
      <c r="H207" s="2">
        <v>450</v>
      </c>
      <c r="I207" s="2">
        <v>566</v>
      </c>
    </row>
    <row r="208" spans="1:26" x14ac:dyDescent="0.35">
      <c r="A208" t="s">
        <v>48</v>
      </c>
      <c r="B208" t="s">
        <v>0</v>
      </c>
      <c r="C208" s="2">
        <v>9391</v>
      </c>
      <c r="D208" s="2">
        <v>9391</v>
      </c>
      <c r="E208" s="2">
        <v>9391</v>
      </c>
      <c r="F208" s="2">
        <v>9391</v>
      </c>
      <c r="G208" s="2">
        <v>9391</v>
      </c>
      <c r="H208" s="2">
        <v>9391</v>
      </c>
      <c r="I208" s="2">
        <v>9391</v>
      </c>
    </row>
    <row r="212" spans="1:37" x14ac:dyDescent="0.35">
      <c r="A212" t="s">
        <v>0</v>
      </c>
      <c r="B212" t="s">
        <v>0</v>
      </c>
      <c r="C212" t="s">
        <v>0</v>
      </c>
      <c r="D212" t="s">
        <v>0</v>
      </c>
      <c r="E212" t="s">
        <v>0</v>
      </c>
      <c r="F212" t="s">
        <v>0</v>
      </c>
      <c r="G212" t="s">
        <v>0</v>
      </c>
      <c r="H212" t="s">
        <v>0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  <c r="N212" t="s">
        <v>0</v>
      </c>
    </row>
    <row r="213" spans="1:37" x14ac:dyDescent="0.35">
      <c r="A213" t="s">
        <v>0</v>
      </c>
      <c r="B213" t="s">
        <v>0</v>
      </c>
      <c r="C213" t="s">
        <v>0</v>
      </c>
      <c r="D213" t="s">
        <v>0</v>
      </c>
      <c r="E213" t="s">
        <v>0</v>
      </c>
      <c r="F213" t="s">
        <v>0</v>
      </c>
      <c r="G213" t="s">
        <v>0</v>
      </c>
      <c r="H213" t="s">
        <v>0</v>
      </c>
      <c r="I213" t="s">
        <v>0</v>
      </c>
      <c r="J213" t="s">
        <v>0</v>
      </c>
      <c r="K213" t="s">
        <v>0</v>
      </c>
      <c r="L213" t="s">
        <v>0</v>
      </c>
      <c r="M213" t="s">
        <v>0</v>
      </c>
      <c r="N213" t="s">
        <v>0</v>
      </c>
    </row>
    <row r="214" spans="1:37" x14ac:dyDescent="0.35">
      <c r="A214" t="s">
        <v>0</v>
      </c>
      <c r="B214" t="s">
        <v>0</v>
      </c>
      <c r="C214" t="s">
        <v>0</v>
      </c>
      <c r="D214" t="s">
        <v>0</v>
      </c>
      <c r="E214" t="s">
        <v>0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  <c r="L214" t="s">
        <v>0</v>
      </c>
      <c r="M214" t="s">
        <v>0</v>
      </c>
      <c r="N214" t="s">
        <v>0</v>
      </c>
    </row>
    <row r="215" spans="1:37" x14ac:dyDescent="0.35">
      <c r="A215" t="s">
        <v>0</v>
      </c>
      <c r="B215" t="s">
        <v>0</v>
      </c>
      <c r="C215" t="s">
        <v>0</v>
      </c>
      <c r="D215" t="s">
        <v>0</v>
      </c>
      <c r="E215" t="s">
        <v>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</row>
    <row r="216" spans="1:37" x14ac:dyDescent="0.35">
      <c r="A216" t="s">
        <v>0</v>
      </c>
      <c r="B216" t="s">
        <v>0</v>
      </c>
      <c r="C216" t="s">
        <v>0</v>
      </c>
      <c r="D216" t="s">
        <v>0</v>
      </c>
      <c r="E216" t="s">
        <v>0</v>
      </c>
      <c r="F216" t="s">
        <v>0</v>
      </c>
      <c r="G216" t="s">
        <v>0</v>
      </c>
      <c r="H216" t="s">
        <v>0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  <c r="N216" t="s">
        <v>0</v>
      </c>
    </row>
    <row r="217" spans="1:37" x14ac:dyDescent="0.35">
      <c r="A217" t="s">
        <v>0</v>
      </c>
      <c r="B217" t="s">
        <v>0</v>
      </c>
      <c r="C217" t="s">
        <v>0</v>
      </c>
      <c r="D217" t="s">
        <v>0</v>
      </c>
      <c r="E217" t="s">
        <v>0</v>
      </c>
      <c r="F217" t="s">
        <v>0</v>
      </c>
      <c r="G217" t="s">
        <v>0</v>
      </c>
      <c r="H217" t="s">
        <v>0</v>
      </c>
      <c r="I217" t="s">
        <v>0</v>
      </c>
      <c r="J217" t="s">
        <v>0</v>
      </c>
      <c r="K217" t="s">
        <v>0</v>
      </c>
      <c r="L217" t="s">
        <v>0</v>
      </c>
      <c r="M217" t="s">
        <v>0</v>
      </c>
      <c r="N217" t="s">
        <v>0</v>
      </c>
    </row>
    <row r="218" spans="1:37" x14ac:dyDescent="0.35">
      <c r="A218" t="s">
        <v>0</v>
      </c>
      <c r="B218" t="s">
        <v>0</v>
      </c>
      <c r="C218" t="s">
        <v>0</v>
      </c>
      <c r="D218" t="s">
        <v>0</v>
      </c>
      <c r="E218" t="s">
        <v>0</v>
      </c>
      <c r="F218" t="s">
        <v>0</v>
      </c>
      <c r="G218" t="s">
        <v>0</v>
      </c>
      <c r="H218" t="s">
        <v>0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</row>
    <row r="219" spans="1:37" x14ac:dyDescent="0.35">
      <c r="A219" s="339" t="s">
        <v>59</v>
      </c>
      <c r="B219" s="339" t="s">
        <v>2</v>
      </c>
      <c r="C219" s="339" t="s">
        <v>3</v>
      </c>
      <c r="D219" t="s">
        <v>4</v>
      </c>
      <c r="E219" t="s">
        <v>5</v>
      </c>
      <c r="F219" t="s">
        <v>6</v>
      </c>
      <c r="G219" t="s">
        <v>7</v>
      </c>
      <c r="H219" t="s">
        <v>8</v>
      </c>
      <c r="I219" t="s">
        <v>9</v>
      </c>
      <c r="J219" t="s">
        <v>10</v>
      </c>
      <c r="K219" t="s">
        <v>11</v>
      </c>
      <c r="L219" t="s">
        <v>12</v>
      </c>
      <c r="M219" t="s">
        <v>13</v>
      </c>
      <c r="N219" t="s">
        <v>14</v>
      </c>
    </row>
    <row r="220" spans="1:37" x14ac:dyDescent="0.35">
      <c r="A220" s="339" t="s">
        <v>0</v>
      </c>
      <c r="B220" s="339" t="s">
        <v>0</v>
      </c>
      <c r="C220" s="339" t="s">
        <v>17</v>
      </c>
      <c r="D220" t="s">
        <v>1181</v>
      </c>
      <c r="E220" t="s">
        <v>1182</v>
      </c>
      <c r="F220" t="s">
        <v>1183</v>
      </c>
      <c r="G220" t="s">
        <v>1184</v>
      </c>
      <c r="H220" t="s">
        <v>1185</v>
      </c>
      <c r="I220" t="s">
        <v>1186</v>
      </c>
      <c r="J220" t="s">
        <v>1187</v>
      </c>
      <c r="K220" t="s">
        <v>1188</v>
      </c>
      <c r="L220" t="s">
        <v>1189</v>
      </c>
      <c r="M220" t="s">
        <v>1190</v>
      </c>
      <c r="N220" t="s">
        <v>1191</v>
      </c>
      <c r="AB220" t="s">
        <v>2526</v>
      </c>
      <c r="AC220" t="s">
        <v>2525</v>
      </c>
      <c r="AD220" t="s">
        <v>2524</v>
      </c>
      <c r="AE220" t="s">
        <v>2523</v>
      </c>
      <c r="AF220" t="s">
        <v>759</v>
      </c>
      <c r="AG220" t="s">
        <v>2522</v>
      </c>
      <c r="AH220" t="s">
        <v>2521</v>
      </c>
      <c r="AI220" t="s">
        <v>2520</v>
      </c>
      <c r="AJ220" t="s">
        <v>2519</v>
      </c>
      <c r="AK220" t="s">
        <v>2518</v>
      </c>
    </row>
    <row r="221" spans="1:37" x14ac:dyDescent="0.35">
      <c r="A221" s="339" t="s">
        <v>3114</v>
      </c>
      <c r="B221" s="339" t="s">
        <v>31</v>
      </c>
      <c r="C221" s="340">
        <v>1110</v>
      </c>
      <c r="D221" s="1">
        <v>38</v>
      </c>
      <c r="E221" s="1">
        <v>5</v>
      </c>
      <c r="F221" s="1">
        <v>3</v>
      </c>
      <c r="G221" s="1">
        <v>26</v>
      </c>
      <c r="H221" s="1">
        <v>14</v>
      </c>
      <c r="I221" s="1">
        <v>82</v>
      </c>
      <c r="J221" s="1">
        <v>35</v>
      </c>
      <c r="K221" s="1">
        <v>154</v>
      </c>
      <c r="L221" s="1">
        <v>401</v>
      </c>
      <c r="M221" s="1">
        <v>-129</v>
      </c>
      <c r="N221" s="1">
        <v>0</v>
      </c>
      <c r="X221" t="str">
        <f>LEFT(MID(A221,FIND("(",A221)+1,LEN(A221)),FIND(")",MID(A221,FIND("(",A221)+1,LEN(A221)))-1)</f>
        <v>LAB</v>
      </c>
      <c r="Z221" t="str">
        <f>Y222</f>
        <v>Elected</v>
      </c>
      <c r="AB221">
        <v>7</v>
      </c>
      <c r="AC221" s="238">
        <v>30153</v>
      </c>
      <c r="AD221" s="238">
        <f>AH221+AF221</f>
        <v>14046</v>
      </c>
      <c r="AE221" s="227">
        <f>SUM(AD221/AC221*100)</f>
        <v>46.582429608994133</v>
      </c>
      <c r="AF221">
        <v>138</v>
      </c>
      <c r="AG221" s="227">
        <f>SUM(AF221/AC221*100)</f>
        <v>0.45766590389016021</v>
      </c>
      <c r="AH221" s="238">
        <v>13908</v>
      </c>
      <c r="AI221">
        <v>15</v>
      </c>
      <c r="AJ221">
        <v>8</v>
      </c>
      <c r="AK221" s="227">
        <f>SUM(AJ221/AI221*100)</f>
        <v>53.333333333333336</v>
      </c>
    </row>
    <row r="222" spans="1:37" x14ac:dyDescent="0.35">
      <c r="A222" s="339" t="s">
        <v>0</v>
      </c>
      <c r="B222" s="339" t="s">
        <v>0</v>
      </c>
      <c r="C222" s="340">
        <v>1110</v>
      </c>
      <c r="D222" s="2">
        <v>1148</v>
      </c>
      <c r="E222" s="2">
        <v>1153</v>
      </c>
      <c r="F222" s="2">
        <v>1156</v>
      </c>
      <c r="G222" s="2">
        <v>1182</v>
      </c>
      <c r="H222" s="2">
        <v>1196</v>
      </c>
      <c r="I222" s="2">
        <v>1278</v>
      </c>
      <c r="J222" s="2">
        <v>1313</v>
      </c>
      <c r="K222" s="2">
        <v>1467</v>
      </c>
      <c r="L222" s="2">
        <v>1868</v>
      </c>
      <c r="M222" s="2">
        <v>1739</v>
      </c>
      <c r="N222" s="2">
        <v>1739</v>
      </c>
      <c r="Y222" t="str">
        <f>IF(EXACT(A221,UPPER(A221)),"Elected","Excluded")</f>
        <v>Elected</v>
      </c>
    </row>
    <row r="223" spans="1:37" x14ac:dyDescent="0.35">
      <c r="A223" s="339" t="s">
        <v>1192</v>
      </c>
      <c r="B223" s="339" t="s">
        <v>33</v>
      </c>
      <c r="C223" s="340">
        <v>1719</v>
      </c>
      <c r="D223" s="1">
        <v>16</v>
      </c>
      <c r="E223" s="1">
        <v>6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X223" t="str">
        <f t="shared" ref="X223" si="174">LEFT(MID(A223,FIND("(",A223)+1,LEN(A223)),FIND(")",MID(A223,FIND("(",A223)+1,LEN(A223)))-1)</f>
        <v>FG</v>
      </c>
      <c r="Z223" t="str">
        <f>Y224</f>
        <v>Elected</v>
      </c>
      <c r="AC223" t="s">
        <v>3687</v>
      </c>
      <c r="AD223" t="s">
        <v>3688</v>
      </c>
    </row>
    <row r="224" spans="1:37" x14ac:dyDescent="0.35">
      <c r="A224" s="339" t="s">
        <v>0</v>
      </c>
      <c r="B224" s="339" t="s">
        <v>0</v>
      </c>
      <c r="C224" s="340">
        <v>1719</v>
      </c>
      <c r="D224" s="2">
        <v>1735</v>
      </c>
      <c r="E224" s="2">
        <v>1741</v>
      </c>
      <c r="F224" s="2">
        <v>1741</v>
      </c>
      <c r="G224" s="2">
        <v>1741</v>
      </c>
      <c r="H224" s="2">
        <v>1741</v>
      </c>
      <c r="I224" s="2">
        <v>1741</v>
      </c>
      <c r="J224" s="2">
        <v>1741</v>
      </c>
      <c r="K224" s="2">
        <v>1741</v>
      </c>
      <c r="L224" s="2">
        <v>1741</v>
      </c>
      <c r="M224" s="2">
        <v>1741</v>
      </c>
      <c r="N224" s="2">
        <v>1741</v>
      </c>
      <c r="Y224" t="str">
        <f t="shared" ref="Y224" si="175">IF(EXACT(A223,UPPER(A223)),"Elected","Excluded")</f>
        <v>Elected</v>
      </c>
      <c r="AC224">
        <v>7</v>
      </c>
      <c r="AD224">
        <v>6</v>
      </c>
    </row>
    <row r="225" spans="1:26" x14ac:dyDescent="0.35">
      <c r="A225" s="339" t="s">
        <v>1193</v>
      </c>
      <c r="B225" s="339" t="s">
        <v>33</v>
      </c>
      <c r="C225" s="340">
        <v>1975</v>
      </c>
      <c r="D225" s="1">
        <v>-236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X225" t="str">
        <f t="shared" ref="X225" si="176">LEFT(MID(A225,FIND("(",A225)+1,LEN(A225)),FIND(")",MID(A225,FIND("(",A225)+1,LEN(A225)))-1)</f>
        <v>SD</v>
      </c>
      <c r="Z225" t="str">
        <f t="shared" ref="Z225" si="177">Y226</f>
        <v>Elected</v>
      </c>
    </row>
    <row r="226" spans="1:26" x14ac:dyDescent="0.35">
      <c r="A226" s="339" t="s">
        <v>0</v>
      </c>
      <c r="B226" s="339" t="s">
        <v>0</v>
      </c>
      <c r="C226" s="340">
        <v>1975</v>
      </c>
      <c r="D226" s="2">
        <v>1739</v>
      </c>
      <c r="E226" s="2">
        <v>1739</v>
      </c>
      <c r="F226" s="2">
        <v>1739</v>
      </c>
      <c r="G226" s="2">
        <v>1739</v>
      </c>
      <c r="H226" s="2">
        <v>1739</v>
      </c>
      <c r="I226" s="2">
        <v>1739</v>
      </c>
      <c r="J226" s="2">
        <v>1739</v>
      </c>
      <c r="K226" s="2">
        <v>1739</v>
      </c>
      <c r="L226" s="2">
        <v>1739</v>
      </c>
      <c r="M226" s="2">
        <v>1739</v>
      </c>
      <c r="N226" s="2">
        <v>1739</v>
      </c>
      <c r="Y226" t="str">
        <f t="shared" ref="Y226" si="178">IF(EXACT(A225,UPPER(A225)),"Elected","Excluded")</f>
        <v>Elected</v>
      </c>
    </row>
    <row r="227" spans="1:26" x14ac:dyDescent="0.35">
      <c r="A227" s="339" t="s">
        <v>1194</v>
      </c>
      <c r="B227" s="339" t="s">
        <v>31</v>
      </c>
      <c r="C227" s="340">
        <v>529</v>
      </c>
      <c r="D227" s="1">
        <v>4</v>
      </c>
      <c r="E227" s="1">
        <v>3</v>
      </c>
      <c r="F227" s="1">
        <v>18</v>
      </c>
      <c r="G227" s="1">
        <v>6</v>
      </c>
      <c r="H227" s="1">
        <v>-560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X227" t="str">
        <f t="shared" ref="X227" si="179">LEFT(MID(A227,FIND("(",A227)+1,LEN(A227)),FIND(")",MID(A227,FIND("(",A227)+1,LEN(A227)))-1)</f>
        <v>TIP</v>
      </c>
      <c r="Z227" t="str">
        <f t="shared" ref="Z227" si="180">Y228</f>
        <v>Excluded</v>
      </c>
    </row>
    <row r="228" spans="1:26" x14ac:dyDescent="0.35">
      <c r="A228" s="339" t="s">
        <v>0</v>
      </c>
      <c r="B228" s="339" t="s">
        <v>0</v>
      </c>
      <c r="C228" s="340">
        <v>529</v>
      </c>
      <c r="D228" s="2">
        <v>533</v>
      </c>
      <c r="E228" s="2">
        <v>536</v>
      </c>
      <c r="F228" s="2">
        <v>554</v>
      </c>
      <c r="G228" s="2">
        <v>560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Y228" t="str">
        <f t="shared" ref="Y228" si="181">IF(EXACT(A227,UPPER(A227)),"Elected","Excluded")</f>
        <v>Excluded</v>
      </c>
    </row>
    <row r="229" spans="1:26" x14ac:dyDescent="0.35">
      <c r="A229" s="339" t="s">
        <v>1195</v>
      </c>
      <c r="B229" s="339" t="s">
        <v>31</v>
      </c>
      <c r="C229" s="340">
        <v>800</v>
      </c>
      <c r="D229" s="1">
        <v>21</v>
      </c>
      <c r="E229" s="1">
        <v>6</v>
      </c>
      <c r="F229" s="1">
        <v>3</v>
      </c>
      <c r="G229" s="1">
        <v>15</v>
      </c>
      <c r="H229" s="1">
        <v>12</v>
      </c>
      <c r="I229" s="1">
        <v>-857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X229" t="str">
        <f t="shared" ref="X229" si="182">LEFT(MID(A229,FIND("(",A229)+1,LEN(A229)),FIND(")",MID(A229,FIND("(",A229)+1,LEN(A229)))-1)</f>
        <v>FG</v>
      </c>
      <c r="Z229" t="str">
        <f>Y230</f>
        <v>Excluded</v>
      </c>
    </row>
    <row r="230" spans="1:26" x14ac:dyDescent="0.35">
      <c r="A230" s="339" t="s">
        <v>0</v>
      </c>
      <c r="B230" s="339" t="s">
        <v>0</v>
      </c>
      <c r="C230" s="340">
        <v>800</v>
      </c>
      <c r="D230" s="2">
        <v>821</v>
      </c>
      <c r="E230" s="2">
        <v>827</v>
      </c>
      <c r="F230" s="2">
        <v>830</v>
      </c>
      <c r="G230" s="2">
        <v>845</v>
      </c>
      <c r="H230" s="2">
        <v>857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Y230" t="str">
        <f t="shared" ref="Y230" si="183">IF(EXACT(A229,UPPER(A229)),"Elected","Excluded")</f>
        <v>Excluded</v>
      </c>
    </row>
    <row r="231" spans="1:26" x14ac:dyDescent="0.35">
      <c r="A231" s="339" t="s">
        <v>3125</v>
      </c>
      <c r="B231" s="339" t="s">
        <v>33</v>
      </c>
      <c r="C231" s="340">
        <v>755</v>
      </c>
      <c r="D231" s="1">
        <v>9</v>
      </c>
      <c r="E231" s="1">
        <v>4</v>
      </c>
      <c r="F231" s="1">
        <v>35</v>
      </c>
      <c r="G231" s="1">
        <v>10</v>
      </c>
      <c r="H231" s="1">
        <v>301</v>
      </c>
      <c r="I231" s="1">
        <v>40</v>
      </c>
      <c r="J231" s="1">
        <v>6</v>
      </c>
      <c r="K231" s="1">
        <v>115</v>
      </c>
      <c r="L231" s="1">
        <v>49</v>
      </c>
      <c r="M231" s="1">
        <v>26</v>
      </c>
      <c r="N231" s="1">
        <v>20</v>
      </c>
      <c r="X231" t="str">
        <f t="shared" ref="X231" si="184">LEFT(MID(A231,FIND("(",A231)+1,LEN(A231)),FIND(")",MID(A231,FIND("(",A231)+1,LEN(A231)))-1)</f>
        <v>INDI</v>
      </c>
      <c r="Z231" t="str">
        <f t="shared" ref="Z231" si="185">Y232</f>
        <v>Elected</v>
      </c>
    </row>
    <row r="232" spans="1:26" x14ac:dyDescent="0.35">
      <c r="A232" s="339" t="s">
        <v>0</v>
      </c>
      <c r="B232" s="339" t="s">
        <v>0</v>
      </c>
      <c r="C232" s="340">
        <v>755</v>
      </c>
      <c r="D232" s="2">
        <v>764</v>
      </c>
      <c r="E232" s="2">
        <v>768</v>
      </c>
      <c r="F232" s="2">
        <v>803</v>
      </c>
      <c r="G232" s="2">
        <v>813</v>
      </c>
      <c r="H232" s="2">
        <v>1114</v>
      </c>
      <c r="I232" s="2">
        <v>1154</v>
      </c>
      <c r="J232" s="2">
        <v>1160</v>
      </c>
      <c r="K232" s="2">
        <v>1275</v>
      </c>
      <c r="L232" s="2">
        <v>1324</v>
      </c>
      <c r="M232" s="2">
        <v>1350</v>
      </c>
      <c r="N232" s="2">
        <v>1370</v>
      </c>
      <c r="Y232" t="str">
        <f t="shared" ref="Y232" si="186">IF(EXACT(A231,UPPER(A231)),"Elected","Excluded")</f>
        <v>Elected</v>
      </c>
    </row>
    <row r="233" spans="1:26" x14ac:dyDescent="0.35">
      <c r="A233" s="339" t="s">
        <v>1196</v>
      </c>
      <c r="B233" s="339" t="s">
        <v>31</v>
      </c>
      <c r="C233" s="340">
        <v>554</v>
      </c>
      <c r="D233" s="1">
        <v>15</v>
      </c>
      <c r="E233" s="1">
        <v>85</v>
      </c>
      <c r="F233" s="1">
        <v>4</v>
      </c>
      <c r="G233" s="1">
        <v>180</v>
      </c>
      <c r="H233" s="1">
        <v>24</v>
      </c>
      <c r="I233" s="1">
        <v>18</v>
      </c>
      <c r="J233" s="1">
        <v>1</v>
      </c>
      <c r="K233" s="1">
        <v>-881</v>
      </c>
      <c r="L233" s="1">
        <v>0</v>
      </c>
      <c r="M233" s="1">
        <v>0</v>
      </c>
      <c r="N233" s="1">
        <v>0</v>
      </c>
      <c r="X233" t="str">
        <f t="shared" ref="X233" si="187">LEFT(MID(A233,FIND("(",A233)+1,LEN(A233)),FIND(")",MID(A233,FIND("(",A233)+1,LEN(A233)))-1)</f>
        <v>SF</v>
      </c>
      <c r="Z233" t="str">
        <f t="shared" ref="Z233" si="188">Y234</f>
        <v>Excluded</v>
      </c>
    </row>
    <row r="234" spans="1:26" x14ac:dyDescent="0.35">
      <c r="A234" s="339" t="s">
        <v>0</v>
      </c>
      <c r="B234" s="339" t="s">
        <v>0</v>
      </c>
      <c r="C234" s="340">
        <v>554</v>
      </c>
      <c r="D234" s="2">
        <v>569</v>
      </c>
      <c r="E234" s="2">
        <v>654</v>
      </c>
      <c r="F234" s="2">
        <v>658</v>
      </c>
      <c r="G234" s="2">
        <v>838</v>
      </c>
      <c r="H234" s="2">
        <v>862</v>
      </c>
      <c r="I234" s="2">
        <v>880</v>
      </c>
      <c r="J234" s="2">
        <v>881</v>
      </c>
      <c r="K234" s="2">
        <v>0</v>
      </c>
      <c r="L234" s="2">
        <v>0</v>
      </c>
      <c r="M234" s="2">
        <v>0</v>
      </c>
      <c r="N234" s="2">
        <v>0</v>
      </c>
      <c r="Y234" t="str">
        <f t="shared" ref="Y234" si="189">IF(EXACT(A233,UPPER(A233)),"Elected","Excluded")</f>
        <v>Excluded</v>
      </c>
    </row>
    <row r="235" spans="1:26" x14ac:dyDescent="0.35">
      <c r="A235" s="339" t="s">
        <v>1197</v>
      </c>
      <c r="B235" s="339" t="s">
        <v>31</v>
      </c>
      <c r="C235" s="340">
        <v>1173</v>
      </c>
      <c r="D235" s="1">
        <v>19</v>
      </c>
      <c r="E235" s="1">
        <v>0</v>
      </c>
      <c r="F235" s="1">
        <v>4</v>
      </c>
      <c r="G235" s="1">
        <v>25</v>
      </c>
      <c r="H235" s="1">
        <v>6</v>
      </c>
      <c r="I235" s="1">
        <v>130</v>
      </c>
      <c r="J235" s="1">
        <v>46</v>
      </c>
      <c r="K235" s="1">
        <v>37</v>
      </c>
      <c r="L235" s="1">
        <v>160</v>
      </c>
      <c r="M235" s="1">
        <v>69</v>
      </c>
      <c r="N235" s="1">
        <v>20</v>
      </c>
      <c r="X235" t="str">
        <f t="shared" ref="X235" si="190">LEFT(MID(A235,FIND("(",A235)+1,LEN(A235)),FIND(")",MID(A235,FIND("(",A235)+1,LEN(A235)))-1)</f>
        <v>FF</v>
      </c>
      <c r="Z235" t="str">
        <f t="shared" ref="Z235" si="191">Y236</f>
        <v>Elected</v>
      </c>
    </row>
    <row r="236" spans="1:26" x14ac:dyDescent="0.35">
      <c r="A236" s="339" t="s">
        <v>0</v>
      </c>
      <c r="B236" s="339" t="s">
        <v>0</v>
      </c>
      <c r="C236" s="340">
        <v>1173</v>
      </c>
      <c r="D236" s="2">
        <v>1192</v>
      </c>
      <c r="E236" s="2">
        <v>1192</v>
      </c>
      <c r="F236" s="2">
        <v>1196</v>
      </c>
      <c r="G236" s="2">
        <v>1221</v>
      </c>
      <c r="H236" s="2">
        <v>1227</v>
      </c>
      <c r="I236" s="2">
        <v>1357</v>
      </c>
      <c r="J236" s="2">
        <v>1403</v>
      </c>
      <c r="K236" s="2">
        <v>1440</v>
      </c>
      <c r="L236" s="2">
        <v>1600</v>
      </c>
      <c r="M236" s="2">
        <v>1669</v>
      </c>
      <c r="N236" s="2">
        <v>1689</v>
      </c>
      <c r="Y236" t="str">
        <f t="shared" ref="Y236" si="192">IF(EXACT(A235,UPPER(A235)),"Elected","Excluded")</f>
        <v>Elected</v>
      </c>
    </row>
    <row r="237" spans="1:26" x14ac:dyDescent="0.35">
      <c r="A237" s="339" t="s">
        <v>1198</v>
      </c>
      <c r="B237" s="339" t="s">
        <v>33</v>
      </c>
      <c r="C237" s="340">
        <v>993</v>
      </c>
      <c r="D237" s="1">
        <v>13</v>
      </c>
      <c r="E237" s="1">
        <v>5</v>
      </c>
      <c r="F237" s="1">
        <v>11</v>
      </c>
      <c r="G237" s="1">
        <v>4</v>
      </c>
      <c r="H237" s="1">
        <v>8</v>
      </c>
      <c r="I237" s="1">
        <v>50</v>
      </c>
      <c r="J237" s="1">
        <v>26</v>
      </c>
      <c r="K237" s="1">
        <v>23</v>
      </c>
      <c r="L237" s="1">
        <v>131</v>
      </c>
      <c r="M237" s="1">
        <v>34</v>
      </c>
      <c r="N237" s="1">
        <v>12</v>
      </c>
      <c r="X237" t="str">
        <f t="shared" ref="X237" si="193">LEFT(MID(A237,FIND("(",A237)+1,LEN(A237)),FIND(")",MID(A237,FIND("(",A237)+1,LEN(A237)))-1)</f>
        <v>FF</v>
      </c>
      <c r="Z237" t="str">
        <f t="shared" ref="Z237" si="194">Y238</f>
        <v>Excluded</v>
      </c>
    </row>
    <row r="238" spans="1:26" x14ac:dyDescent="0.35">
      <c r="A238" s="339" t="s">
        <v>0</v>
      </c>
      <c r="B238" s="339" t="s">
        <v>0</v>
      </c>
      <c r="C238" s="340">
        <v>993</v>
      </c>
      <c r="D238" s="2">
        <v>1006</v>
      </c>
      <c r="E238" s="2">
        <v>1011</v>
      </c>
      <c r="F238" s="2">
        <v>1022</v>
      </c>
      <c r="G238" s="2">
        <v>1026</v>
      </c>
      <c r="H238" s="2">
        <v>1034</v>
      </c>
      <c r="I238" s="2">
        <v>1084</v>
      </c>
      <c r="J238" s="2">
        <v>1110</v>
      </c>
      <c r="K238" s="2">
        <v>1133</v>
      </c>
      <c r="L238" s="2">
        <v>1264</v>
      </c>
      <c r="M238" s="2">
        <v>1298</v>
      </c>
      <c r="N238" s="2">
        <v>1310</v>
      </c>
      <c r="Y238" t="str">
        <f t="shared" ref="Y238" si="195">IF(EXACT(A237,UPPER(A237)),"Elected","Excluded")</f>
        <v>Excluded</v>
      </c>
    </row>
    <row r="239" spans="1:26" x14ac:dyDescent="0.35">
      <c r="A239" s="339" t="s">
        <v>3121</v>
      </c>
      <c r="B239" s="339" t="s">
        <v>33</v>
      </c>
      <c r="C239" s="340">
        <v>211</v>
      </c>
      <c r="D239" s="1">
        <v>4</v>
      </c>
      <c r="E239" s="1">
        <v>4</v>
      </c>
      <c r="F239" s="1">
        <v>-219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X239" t="str">
        <f t="shared" ref="X239" si="196">LEFT(MID(A239,FIND("(",A239)+1,LEN(A239)),FIND(")",MID(A239,FIND("(",A239)+1,LEN(A239)))-1)</f>
        <v>NON-P</v>
      </c>
      <c r="Z239" t="str">
        <f t="shared" ref="Z239" si="197">Y240</f>
        <v>Excluded</v>
      </c>
    </row>
    <row r="240" spans="1:26" x14ac:dyDescent="0.35">
      <c r="A240" s="339" t="s">
        <v>0</v>
      </c>
      <c r="B240" s="339" t="s">
        <v>0</v>
      </c>
      <c r="C240" s="340">
        <v>211</v>
      </c>
      <c r="D240" s="2">
        <v>215</v>
      </c>
      <c r="E240" s="2">
        <v>219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Y240" t="str">
        <f t="shared" ref="Y240" si="198">IF(EXACT(A239,UPPER(A239)),"Elected","Excluded")</f>
        <v>Excluded</v>
      </c>
    </row>
    <row r="241" spans="1:26" x14ac:dyDescent="0.35">
      <c r="A241" s="339" t="s">
        <v>3122</v>
      </c>
      <c r="B241" s="339" t="s">
        <v>33</v>
      </c>
      <c r="C241" s="340">
        <v>1285</v>
      </c>
      <c r="D241" s="1">
        <v>27</v>
      </c>
      <c r="E241" s="1">
        <v>4</v>
      </c>
      <c r="F241" s="1">
        <v>100</v>
      </c>
      <c r="G241" s="1">
        <v>10</v>
      </c>
      <c r="H241" s="1">
        <v>76</v>
      </c>
      <c r="I241" s="1">
        <v>39</v>
      </c>
      <c r="J241" s="1">
        <v>16</v>
      </c>
      <c r="K241" s="1">
        <v>112</v>
      </c>
      <c r="L241" s="1">
        <v>122</v>
      </c>
      <c r="M241" s="1">
        <v>0</v>
      </c>
      <c r="N241" s="1">
        <v>-52</v>
      </c>
      <c r="X241" t="str">
        <f t="shared" ref="X241" si="199">LEFT(MID(A241,FIND("(",A241)+1,LEN(A241)),FIND(")",MID(A241,FIND("(",A241)+1,LEN(A241)))-1)</f>
        <v>NON-P</v>
      </c>
      <c r="Z241" t="str">
        <f t="shared" ref="Z241" si="200">Y242</f>
        <v>Elected</v>
      </c>
    </row>
    <row r="242" spans="1:26" x14ac:dyDescent="0.35">
      <c r="A242" s="339" t="s">
        <v>0</v>
      </c>
      <c r="B242" s="339" t="s">
        <v>0</v>
      </c>
      <c r="C242" s="340">
        <v>1285</v>
      </c>
      <c r="D242" s="2">
        <v>1312</v>
      </c>
      <c r="E242" s="2">
        <v>1316</v>
      </c>
      <c r="F242" s="2">
        <v>1416</v>
      </c>
      <c r="G242" s="2">
        <v>1426</v>
      </c>
      <c r="H242" s="2">
        <v>1502</v>
      </c>
      <c r="I242" s="2">
        <v>1541</v>
      </c>
      <c r="J242" s="2">
        <v>1557</v>
      </c>
      <c r="K242" s="2">
        <v>1669</v>
      </c>
      <c r="L242" s="2">
        <v>1791</v>
      </c>
      <c r="M242" s="2">
        <v>1791</v>
      </c>
      <c r="N242" s="2">
        <v>1739</v>
      </c>
      <c r="Y242" t="str">
        <f t="shared" ref="Y242" si="201">IF(EXACT(A241,UPPER(A241)),"Elected","Excluded")</f>
        <v>Elected</v>
      </c>
    </row>
    <row r="243" spans="1:26" x14ac:dyDescent="0.35">
      <c r="A243" s="339" t="s">
        <v>1199</v>
      </c>
      <c r="B243" s="339" t="s">
        <v>31</v>
      </c>
      <c r="C243" s="340">
        <v>262</v>
      </c>
      <c r="D243" s="1">
        <v>8</v>
      </c>
      <c r="E243" s="1">
        <v>66</v>
      </c>
      <c r="F243" s="1">
        <v>4</v>
      </c>
      <c r="G243" s="1">
        <v>-340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X243" t="str">
        <f t="shared" ref="X243" si="202">LEFT(MID(A243,FIND("(",A243)+1,LEN(A243)),FIND(")",MID(A243,FIND("(",A243)+1,LEN(A243)))-1)</f>
        <v>SF</v>
      </c>
      <c r="Z243" t="str">
        <f t="shared" ref="Z243" si="203">Y244</f>
        <v>Excluded</v>
      </c>
    </row>
    <row r="244" spans="1:26" x14ac:dyDescent="0.35">
      <c r="A244" s="339" t="s">
        <v>0</v>
      </c>
      <c r="B244" s="339" t="s">
        <v>0</v>
      </c>
      <c r="C244" s="340">
        <v>262</v>
      </c>
      <c r="D244" s="2">
        <v>270</v>
      </c>
      <c r="E244" s="2">
        <v>336</v>
      </c>
      <c r="F244" s="2">
        <v>340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Y244" t="str">
        <f t="shared" ref="Y244" si="204">IF(EXACT(A243,UPPER(A243)),"Elected","Excluded")</f>
        <v>Excluded</v>
      </c>
    </row>
    <row r="245" spans="1:26" x14ac:dyDescent="0.35">
      <c r="A245" s="339" t="s">
        <v>1200</v>
      </c>
      <c r="B245" s="339" t="s">
        <v>31</v>
      </c>
      <c r="C245" s="340">
        <v>201</v>
      </c>
      <c r="D245" s="1">
        <v>2</v>
      </c>
      <c r="E245" s="1">
        <v>-203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X245" t="str">
        <f t="shared" ref="X245" si="205">LEFT(MID(A245,FIND("(",A245)+1,LEN(A245)),FIND(")",MID(A245,FIND("(",A245)+1,LEN(A245)))-1)</f>
        <v>SF</v>
      </c>
      <c r="Z245" t="str">
        <f t="shared" ref="Z245" si="206">Y246</f>
        <v>Excluded</v>
      </c>
    </row>
    <row r="246" spans="1:26" x14ac:dyDescent="0.35">
      <c r="A246" s="339" t="s">
        <v>0</v>
      </c>
      <c r="B246" s="339" t="s">
        <v>0</v>
      </c>
      <c r="C246" s="340">
        <v>201</v>
      </c>
      <c r="D246" s="2">
        <v>203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Y246" t="str">
        <f t="shared" ref="Y246" si="207">IF(EXACT(A245,UPPER(A245)),"Elected","Excluded")</f>
        <v>Excluded</v>
      </c>
    </row>
    <row r="247" spans="1:26" x14ac:dyDescent="0.35">
      <c r="A247" s="339" t="s">
        <v>3129</v>
      </c>
      <c r="B247" s="339" t="s">
        <v>33</v>
      </c>
      <c r="C247" s="340">
        <v>871</v>
      </c>
      <c r="D247" s="1">
        <v>40</v>
      </c>
      <c r="E247" s="1">
        <v>6</v>
      </c>
      <c r="F247" s="1">
        <v>1</v>
      </c>
      <c r="G247" s="1">
        <v>14</v>
      </c>
      <c r="H247" s="1">
        <v>16</v>
      </c>
      <c r="I247" s="1">
        <v>71</v>
      </c>
      <c r="J247" s="1">
        <v>35</v>
      </c>
      <c r="K247" s="1">
        <v>67</v>
      </c>
      <c r="L247" s="1">
        <v>-1121</v>
      </c>
      <c r="M247" s="1">
        <v>0</v>
      </c>
      <c r="N247" s="1">
        <v>0</v>
      </c>
      <c r="X247" t="str">
        <f t="shared" ref="X247" si="208">LEFT(MID(A247,FIND("(",A247)+1,LEN(A247)),FIND(")",MID(A247,FIND("(",A247)+1,LEN(A247)))-1)</f>
        <v>GRN</v>
      </c>
      <c r="Z247" t="str">
        <f t="shared" ref="Z247" si="209">Y248</f>
        <v>Excluded</v>
      </c>
    </row>
    <row r="248" spans="1:26" x14ac:dyDescent="0.35">
      <c r="A248" s="339" t="s">
        <v>0</v>
      </c>
      <c r="B248" s="339" t="s">
        <v>0</v>
      </c>
      <c r="C248" s="340">
        <v>871</v>
      </c>
      <c r="D248" s="2">
        <v>911</v>
      </c>
      <c r="E248" s="2">
        <v>917</v>
      </c>
      <c r="F248" s="2">
        <v>918</v>
      </c>
      <c r="G248" s="2">
        <v>932</v>
      </c>
      <c r="H248" s="2">
        <v>948</v>
      </c>
      <c r="I248" s="2">
        <v>1019</v>
      </c>
      <c r="J248" s="2">
        <v>1054</v>
      </c>
      <c r="K248" s="2">
        <v>1121</v>
      </c>
      <c r="L248" s="2">
        <v>0</v>
      </c>
      <c r="M248" s="2">
        <v>0</v>
      </c>
      <c r="N248" s="2">
        <v>0</v>
      </c>
      <c r="Y248" t="str">
        <f t="shared" ref="Y248" si="210">IF(EXACT(A247,UPPER(A247)),"Elected","Excluded")</f>
        <v>Excluded</v>
      </c>
    </row>
    <row r="249" spans="1:26" x14ac:dyDescent="0.35">
      <c r="A249" s="339" t="s">
        <v>1201</v>
      </c>
      <c r="B249" s="339" t="s">
        <v>31</v>
      </c>
      <c r="C249" s="340">
        <v>1470</v>
      </c>
      <c r="D249" s="1">
        <v>20</v>
      </c>
      <c r="E249" s="1">
        <v>4</v>
      </c>
      <c r="F249" s="1">
        <v>8</v>
      </c>
      <c r="G249" s="1">
        <v>15</v>
      </c>
      <c r="H249" s="1">
        <v>14</v>
      </c>
      <c r="I249" s="1">
        <v>373</v>
      </c>
      <c r="J249" s="1">
        <v>-165</v>
      </c>
      <c r="K249" s="1">
        <v>0</v>
      </c>
      <c r="L249" s="1">
        <v>0</v>
      </c>
      <c r="M249" s="1">
        <v>0</v>
      </c>
      <c r="N249" s="1">
        <v>0</v>
      </c>
      <c r="X249" t="str">
        <f t="shared" ref="X249" si="211">LEFT(MID(A249,FIND("(",A249)+1,LEN(A249)),FIND(")",MID(A249,FIND("(",A249)+1,LEN(A249)))-1)</f>
        <v>FG</v>
      </c>
      <c r="Z249" t="str">
        <f t="shared" ref="Z249" si="212">Y250</f>
        <v>Elected</v>
      </c>
    </row>
    <row r="250" spans="1:26" x14ac:dyDescent="0.35">
      <c r="A250" s="339" t="s">
        <v>0</v>
      </c>
      <c r="B250" s="339" t="s">
        <v>0</v>
      </c>
      <c r="C250" s="340">
        <v>1470</v>
      </c>
      <c r="D250" s="2">
        <v>1490</v>
      </c>
      <c r="E250" s="2">
        <v>1494</v>
      </c>
      <c r="F250" s="2">
        <v>1502</v>
      </c>
      <c r="G250" s="2">
        <v>1517</v>
      </c>
      <c r="H250" s="2">
        <v>1531</v>
      </c>
      <c r="I250" s="2">
        <v>1904</v>
      </c>
      <c r="J250" s="2">
        <v>1739</v>
      </c>
      <c r="K250" s="2">
        <v>1739</v>
      </c>
      <c r="L250" s="2">
        <v>1739</v>
      </c>
      <c r="M250" s="2">
        <v>1739</v>
      </c>
      <c r="N250" s="2">
        <v>1739</v>
      </c>
      <c r="Y250" t="str">
        <f t="shared" ref="Y250" si="213">IF(EXACT(A249,UPPER(A249)),"Elected","Excluded")</f>
        <v>Elected</v>
      </c>
    </row>
    <row r="251" spans="1:26" x14ac:dyDescent="0.35">
      <c r="A251" s="339" t="s">
        <v>47</v>
      </c>
      <c r="B251" s="339" t="s">
        <v>0</v>
      </c>
      <c r="C251" s="341">
        <v>0</v>
      </c>
      <c r="D251" s="1">
        <f>(D221+D223+D225+D227+D229+D231+D233+D235+D237+D239+D241+D243+D245+D247+D249)*(-1)</f>
        <v>0</v>
      </c>
      <c r="E251" s="1">
        <f t="shared" ref="E251:N251" si="214">(E221+E223+E225+E227+E229+E231+E233+E235+E237+E239+E241+E243+E245+E247+E249)*(-1)</f>
        <v>5</v>
      </c>
      <c r="F251" s="1">
        <f t="shared" si="214"/>
        <v>28</v>
      </c>
      <c r="G251" s="1">
        <f t="shared" si="214"/>
        <v>35</v>
      </c>
      <c r="H251" s="1">
        <f t="shared" si="214"/>
        <v>89</v>
      </c>
      <c r="I251" s="1">
        <f t="shared" si="214"/>
        <v>54</v>
      </c>
      <c r="J251" s="1">
        <f t="shared" si="214"/>
        <v>0</v>
      </c>
      <c r="K251" s="1">
        <f t="shared" si="214"/>
        <v>373</v>
      </c>
      <c r="L251" s="1">
        <f t="shared" si="214"/>
        <v>258</v>
      </c>
      <c r="M251" s="1">
        <f t="shared" si="214"/>
        <v>0</v>
      </c>
      <c r="N251" s="1">
        <f t="shared" si="214"/>
        <v>0</v>
      </c>
    </row>
    <row r="252" spans="1:26" x14ac:dyDescent="0.35">
      <c r="A252" s="339" t="s">
        <v>0</v>
      </c>
      <c r="B252" s="339" t="s">
        <v>0</v>
      </c>
      <c r="C252" s="340">
        <v>0</v>
      </c>
      <c r="D252" s="2">
        <v>0</v>
      </c>
      <c r="E252" s="2">
        <v>5</v>
      </c>
      <c r="F252" s="2">
        <v>33</v>
      </c>
      <c r="G252" s="2">
        <v>68</v>
      </c>
      <c r="H252" s="2">
        <v>157</v>
      </c>
      <c r="I252" s="2">
        <v>211</v>
      </c>
      <c r="J252" s="2">
        <v>211</v>
      </c>
      <c r="K252" s="2">
        <v>584</v>
      </c>
      <c r="L252" s="2">
        <v>842</v>
      </c>
      <c r="M252" s="2">
        <v>842</v>
      </c>
      <c r="N252" s="2">
        <v>842</v>
      </c>
    </row>
    <row r="253" spans="1:26" x14ac:dyDescent="0.35">
      <c r="A253" t="s">
        <v>48</v>
      </c>
      <c r="B253" t="s">
        <v>0</v>
      </c>
      <c r="C253" s="2">
        <v>13908</v>
      </c>
      <c r="D253" s="2">
        <v>13908</v>
      </c>
      <c r="E253" s="2">
        <v>13908</v>
      </c>
      <c r="F253" s="2">
        <v>13908</v>
      </c>
      <c r="G253" s="2">
        <v>13908</v>
      </c>
      <c r="H253" s="2">
        <v>13908</v>
      </c>
      <c r="I253" s="2">
        <v>13908</v>
      </c>
      <c r="J253" s="2">
        <v>13908</v>
      </c>
      <c r="K253" s="2">
        <v>13908</v>
      </c>
      <c r="L253" s="2">
        <v>13908</v>
      </c>
      <c r="M253" s="2">
        <v>13908</v>
      </c>
      <c r="N253" s="2">
        <v>13908</v>
      </c>
    </row>
    <row r="257" spans="1:37" x14ac:dyDescent="0.35">
      <c r="A257" t="s">
        <v>0</v>
      </c>
      <c r="B257" t="s">
        <v>0</v>
      </c>
      <c r="C257" t="s">
        <v>0</v>
      </c>
      <c r="D257" t="s">
        <v>0</v>
      </c>
      <c r="E257" t="s">
        <v>0</v>
      </c>
      <c r="F257" t="s">
        <v>0</v>
      </c>
      <c r="G257" t="s">
        <v>0</v>
      </c>
      <c r="H257" t="s">
        <v>0</v>
      </c>
      <c r="I257" t="s">
        <v>0</v>
      </c>
    </row>
    <row r="258" spans="1:37" x14ac:dyDescent="0.35">
      <c r="A258" t="s">
        <v>0</v>
      </c>
      <c r="B258" t="s">
        <v>0</v>
      </c>
      <c r="C258" t="s">
        <v>0</v>
      </c>
      <c r="D258" t="s">
        <v>0</v>
      </c>
      <c r="E258" t="s">
        <v>0</v>
      </c>
      <c r="F258" t="s">
        <v>0</v>
      </c>
      <c r="G258" t="s">
        <v>0</v>
      </c>
      <c r="H258" t="s">
        <v>0</v>
      </c>
      <c r="I258" t="s">
        <v>0</v>
      </c>
    </row>
    <row r="259" spans="1:37" x14ac:dyDescent="0.35">
      <c r="A259" t="s">
        <v>0</v>
      </c>
      <c r="B259" t="s">
        <v>0</v>
      </c>
      <c r="C259" t="s">
        <v>0</v>
      </c>
      <c r="D259" t="s">
        <v>0</v>
      </c>
      <c r="E259" t="s">
        <v>0</v>
      </c>
      <c r="F259" t="s">
        <v>0</v>
      </c>
      <c r="G259" t="s">
        <v>0</v>
      </c>
      <c r="H259" t="s">
        <v>0</v>
      </c>
      <c r="I259" t="s">
        <v>0</v>
      </c>
    </row>
    <row r="260" spans="1:37" x14ac:dyDescent="0.35">
      <c r="A260" t="s">
        <v>0</v>
      </c>
      <c r="B260" t="s">
        <v>0</v>
      </c>
      <c r="C260" t="s">
        <v>0</v>
      </c>
      <c r="D260" t="s">
        <v>0</v>
      </c>
      <c r="E260" t="s">
        <v>0</v>
      </c>
      <c r="F260" t="s">
        <v>0</v>
      </c>
      <c r="G260" t="s">
        <v>0</v>
      </c>
      <c r="H260" t="s">
        <v>0</v>
      </c>
      <c r="I260" t="s">
        <v>0</v>
      </c>
    </row>
    <row r="261" spans="1:37" x14ac:dyDescent="0.35">
      <c r="A261" t="s">
        <v>0</v>
      </c>
      <c r="B261" t="s">
        <v>0</v>
      </c>
      <c r="C261" t="s">
        <v>0</v>
      </c>
      <c r="D261" t="s">
        <v>0</v>
      </c>
      <c r="E261" t="s">
        <v>0</v>
      </c>
      <c r="F261" t="s">
        <v>0</v>
      </c>
      <c r="G261" t="s">
        <v>0</v>
      </c>
      <c r="H261" t="s">
        <v>0</v>
      </c>
      <c r="I261" t="s">
        <v>0</v>
      </c>
    </row>
    <row r="262" spans="1:37" x14ac:dyDescent="0.35">
      <c r="A262" t="s">
        <v>0</v>
      </c>
      <c r="B262" t="s">
        <v>0</v>
      </c>
      <c r="C262" t="s">
        <v>0</v>
      </c>
      <c r="D262" t="s">
        <v>0</v>
      </c>
      <c r="E262" t="s">
        <v>0</v>
      </c>
      <c r="F262" t="s">
        <v>0</v>
      </c>
      <c r="G262" t="s">
        <v>0</v>
      </c>
      <c r="H262" t="s">
        <v>0</v>
      </c>
      <c r="I262" t="s">
        <v>0</v>
      </c>
    </row>
    <row r="263" spans="1:37" x14ac:dyDescent="0.35">
      <c r="A263" t="s">
        <v>0</v>
      </c>
      <c r="B263" t="s">
        <v>0</v>
      </c>
      <c r="C263" t="s">
        <v>0</v>
      </c>
      <c r="D263" t="s">
        <v>0</v>
      </c>
      <c r="E263" t="s">
        <v>0</v>
      </c>
      <c r="F263" t="s">
        <v>0</v>
      </c>
      <c r="G263" t="s">
        <v>0</v>
      </c>
      <c r="H263" t="s">
        <v>0</v>
      </c>
      <c r="I263" t="s">
        <v>0</v>
      </c>
    </row>
    <row r="264" spans="1:37" x14ac:dyDescent="0.35">
      <c r="A264" s="344" t="s">
        <v>647</v>
      </c>
      <c r="B264" s="339" t="s">
        <v>2</v>
      </c>
      <c r="C264" s="339" t="s">
        <v>3</v>
      </c>
      <c r="D264" t="s">
        <v>4</v>
      </c>
      <c r="E264" t="s">
        <v>5</v>
      </c>
      <c r="F264" t="s">
        <v>6</v>
      </c>
      <c r="G264" t="s">
        <v>7</v>
      </c>
      <c r="H264" t="s">
        <v>8</v>
      </c>
      <c r="I264" t="s">
        <v>9</v>
      </c>
      <c r="J264" t="s">
        <v>10</v>
      </c>
      <c r="K264" t="s">
        <v>11</v>
      </c>
      <c r="L264" t="s">
        <v>12</v>
      </c>
      <c r="M264" t="s">
        <v>13</v>
      </c>
    </row>
    <row r="265" spans="1:37" x14ac:dyDescent="0.35">
      <c r="A265" s="339" t="s">
        <v>0</v>
      </c>
      <c r="B265" s="339" t="s">
        <v>0</v>
      </c>
      <c r="C265" s="339" t="s">
        <v>17</v>
      </c>
      <c r="D265" t="s">
        <v>3664</v>
      </c>
      <c r="E265" t="s">
        <v>3669</v>
      </c>
      <c r="F265" t="s">
        <v>2280</v>
      </c>
      <c r="G265" t="s">
        <v>3665</v>
      </c>
      <c r="H265" t="s">
        <v>3666</v>
      </c>
      <c r="I265" t="s">
        <v>650</v>
      </c>
      <c r="J265" t="s">
        <v>3667</v>
      </c>
      <c r="K265" t="s">
        <v>3668</v>
      </c>
      <c r="L265" t="s">
        <v>3670</v>
      </c>
      <c r="M265" t="s">
        <v>3671</v>
      </c>
      <c r="AB265" t="s">
        <v>2526</v>
      </c>
      <c r="AC265" t="s">
        <v>2525</v>
      </c>
      <c r="AD265" t="s">
        <v>2524</v>
      </c>
      <c r="AE265" t="s">
        <v>2523</v>
      </c>
      <c r="AF265" t="s">
        <v>759</v>
      </c>
      <c r="AG265" t="s">
        <v>2522</v>
      </c>
      <c r="AH265" t="s">
        <v>2521</v>
      </c>
      <c r="AI265" t="s">
        <v>2520</v>
      </c>
      <c r="AJ265" t="s">
        <v>2519</v>
      </c>
      <c r="AK265" t="s">
        <v>2518</v>
      </c>
    </row>
    <row r="266" spans="1:37" x14ac:dyDescent="0.35">
      <c r="A266" s="339" t="s">
        <v>3647</v>
      </c>
      <c r="B266" s="339" t="s">
        <v>31</v>
      </c>
      <c r="C266" s="340">
        <v>691</v>
      </c>
      <c r="D266" s="1">
        <v>64</v>
      </c>
      <c r="E266" s="1">
        <v>22</v>
      </c>
      <c r="F266" s="1">
        <v>15</v>
      </c>
      <c r="G266" s="1">
        <v>25</v>
      </c>
      <c r="H266" s="1">
        <v>31</v>
      </c>
      <c r="I266" s="1">
        <v>27</v>
      </c>
      <c r="J266" s="1">
        <v>88</v>
      </c>
      <c r="K266" s="1">
        <v>131</v>
      </c>
      <c r="L266" s="1">
        <v>4</v>
      </c>
      <c r="M266" s="1">
        <v>-1098</v>
      </c>
      <c r="N266" s="1"/>
      <c r="X266" t="str">
        <f>LEFT(MID(A266,FIND("(",A266)+1,LEN(A266)),FIND(")",MID(A266,FIND("(",A266)+1,LEN(A266)))-1)</f>
        <v>ANT</v>
      </c>
      <c r="Z266" t="str">
        <f>Y267</f>
        <v>Excluded</v>
      </c>
      <c r="AB266">
        <v>6</v>
      </c>
      <c r="AC266" s="238">
        <v>25116</v>
      </c>
      <c r="AD266" s="238">
        <f>AH266+AF266</f>
        <v>11755</v>
      </c>
      <c r="AE266" s="227">
        <f>SUM(AD266/AC266*100)</f>
        <v>46.802834846313104</v>
      </c>
      <c r="AF266">
        <v>117</v>
      </c>
      <c r="AG266" s="227">
        <f>SUM(AF266/AC266*100)</f>
        <v>0.46583850931677018</v>
      </c>
      <c r="AH266" s="238">
        <v>11638</v>
      </c>
      <c r="AI266">
        <v>14</v>
      </c>
      <c r="AJ266">
        <v>6</v>
      </c>
      <c r="AK266" s="227">
        <f>SUM(AJ266/AI266*100)</f>
        <v>42.857142857142854</v>
      </c>
    </row>
    <row r="267" spans="1:37" x14ac:dyDescent="0.35">
      <c r="A267" s="339" t="s">
        <v>0</v>
      </c>
      <c r="B267" s="339" t="s">
        <v>0</v>
      </c>
      <c r="C267" s="340">
        <v>1110</v>
      </c>
      <c r="D267" s="2">
        <v>755</v>
      </c>
      <c r="E267" s="2">
        <v>777</v>
      </c>
      <c r="F267" s="2">
        <v>792</v>
      </c>
      <c r="G267" s="2">
        <v>817</v>
      </c>
      <c r="H267" s="2">
        <v>848</v>
      </c>
      <c r="I267" s="2">
        <v>875</v>
      </c>
      <c r="J267" s="2">
        <v>963</v>
      </c>
      <c r="K267" s="2">
        <v>1094</v>
      </c>
      <c r="L267" s="2">
        <v>1098</v>
      </c>
      <c r="M267" s="1">
        <v>0</v>
      </c>
      <c r="N267" s="2"/>
      <c r="Y267" t="str">
        <f>IF(EXACT(A266,UPPER(A266)),"Elected","Excluded")</f>
        <v>Excluded</v>
      </c>
    </row>
    <row r="268" spans="1:37" x14ac:dyDescent="0.35">
      <c r="A268" s="339" t="s">
        <v>3648</v>
      </c>
      <c r="B268" s="339" t="s">
        <v>31</v>
      </c>
      <c r="C268" s="340">
        <v>621</v>
      </c>
      <c r="D268" s="1">
        <v>35</v>
      </c>
      <c r="E268" s="1">
        <v>31</v>
      </c>
      <c r="F268" s="1">
        <v>5</v>
      </c>
      <c r="G268" s="1">
        <v>34</v>
      </c>
      <c r="H268" s="1">
        <v>24</v>
      </c>
      <c r="I268" s="1">
        <v>6</v>
      </c>
      <c r="J268" s="1">
        <v>78</v>
      </c>
      <c r="K268" s="1">
        <v>-834</v>
      </c>
      <c r="L268" s="1">
        <v>0</v>
      </c>
      <c r="M268" s="1">
        <v>0</v>
      </c>
      <c r="N268" s="1"/>
      <c r="X268" t="str">
        <f t="shared" ref="X268" si="215">LEFT(MID(A268,FIND("(",A268)+1,LEN(A268)),FIND(")",MID(A268,FIND("(",A268)+1,LEN(A268)))-1)</f>
        <v>LAB</v>
      </c>
      <c r="Z268" t="str">
        <f>Y269</f>
        <v>Excluded</v>
      </c>
      <c r="AC268" t="s">
        <v>3687</v>
      </c>
      <c r="AD268" t="s">
        <v>3688</v>
      </c>
    </row>
    <row r="269" spans="1:37" x14ac:dyDescent="0.35">
      <c r="A269" s="339" t="s">
        <v>0</v>
      </c>
      <c r="B269" s="339" t="s">
        <v>0</v>
      </c>
      <c r="C269" s="340">
        <v>1719</v>
      </c>
      <c r="D269" s="2">
        <v>656</v>
      </c>
      <c r="E269" s="2">
        <v>687</v>
      </c>
      <c r="F269" s="2">
        <v>692</v>
      </c>
      <c r="G269" s="2">
        <v>726</v>
      </c>
      <c r="H269" s="2">
        <v>750</v>
      </c>
      <c r="I269" s="2">
        <v>756</v>
      </c>
      <c r="J269" s="2">
        <v>834</v>
      </c>
      <c r="K269" s="1">
        <v>0</v>
      </c>
      <c r="L269" s="1">
        <v>0</v>
      </c>
      <c r="M269" s="1">
        <v>0</v>
      </c>
      <c r="N269" s="2"/>
      <c r="Y269" t="str">
        <f t="shared" ref="Y269" si="216">IF(EXACT(A268,UPPER(A268)),"Elected","Excluded")</f>
        <v>Excluded</v>
      </c>
      <c r="AC269">
        <v>5</v>
      </c>
      <c r="AD269">
        <v>5</v>
      </c>
    </row>
    <row r="270" spans="1:37" x14ac:dyDescent="0.35">
      <c r="A270" s="339" t="s">
        <v>3649</v>
      </c>
      <c r="B270" s="339" t="s">
        <v>33</v>
      </c>
      <c r="C270" s="340">
        <v>499</v>
      </c>
      <c r="D270" s="1">
        <v>15</v>
      </c>
      <c r="E270" s="1">
        <v>27</v>
      </c>
      <c r="F270" s="1">
        <v>22</v>
      </c>
      <c r="G270" s="1">
        <v>8</v>
      </c>
      <c r="H270" s="1">
        <v>8</v>
      </c>
      <c r="I270" s="1">
        <v>36</v>
      </c>
      <c r="J270" s="1">
        <v>-615</v>
      </c>
      <c r="K270" s="1">
        <v>0</v>
      </c>
      <c r="L270" s="1">
        <v>0</v>
      </c>
      <c r="M270" s="1">
        <v>0</v>
      </c>
      <c r="N270" s="1"/>
      <c r="X270" t="str">
        <f t="shared" ref="X270" si="217">LEFT(MID(A270,FIND("(",A270)+1,LEN(A270)),FIND(")",MID(A270,FIND("(",A270)+1,LEN(A270)))-1)</f>
        <v>NON-P</v>
      </c>
      <c r="Z270" t="str">
        <f t="shared" ref="Z270" si="218">Y271</f>
        <v>Excluded</v>
      </c>
    </row>
    <row r="271" spans="1:37" x14ac:dyDescent="0.35">
      <c r="A271" s="339" t="s">
        <v>0</v>
      </c>
      <c r="B271" s="339" t="s">
        <v>0</v>
      </c>
      <c r="C271" s="340">
        <v>1975</v>
      </c>
      <c r="D271" s="2">
        <v>514</v>
      </c>
      <c r="E271" s="2">
        <v>541</v>
      </c>
      <c r="F271" s="2">
        <v>563</v>
      </c>
      <c r="G271" s="2">
        <v>571</v>
      </c>
      <c r="H271" s="2">
        <v>579</v>
      </c>
      <c r="I271" s="2">
        <v>615</v>
      </c>
      <c r="J271" s="1">
        <v>0</v>
      </c>
      <c r="K271" s="1">
        <v>0</v>
      </c>
      <c r="L271" s="1">
        <v>0</v>
      </c>
      <c r="M271" s="1">
        <v>0</v>
      </c>
      <c r="N271" s="2"/>
      <c r="Y271" t="str">
        <f t="shared" ref="Y271" si="219">IF(EXACT(A270,UPPER(A270)),"Elected","Excluded")</f>
        <v>Excluded</v>
      </c>
    </row>
    <row r="272" spans="1:37" x14ac:dyDescent="0.35">
      <c r="A272" s="339" t="s">
        <v>3651</v>
      </c>
      <c r="B272" s="339" t="s">
        <v>33</v>
      </c>
      <c r="C272" s="340">
        <v>1042</v>
      </c>
      <c r="D272" s="1">
        <v>61</v>
      </c>
      <c r="E272" s="1">
        <v>82</v>
      </c>
      <c r="F272" s="1">
        <v>6</v>
      </c>
      <c r="G272" s="1">
        <v>30</v>
      </c>
      <c r="H272" s="1">
        <v>16</v>
      </c>
      <c r="I272" s="1">
        <v>9</v>
      </c>
      <c r="J272" s="1">
        <v>81</v>
      </c>
      <c r="K272" s="1">
        <v>153</v>
      </c>
      <c r="L272" s="1">
        <v>2</v>
      </c>
      <c r="M272" s="1">
        <v>180</v>
      </c>
      <c r="N272" s="1"/>
      <c r="X272" t="str">
        <f t="shared" ref="X272" si="220">LEFT(MID(A272,FIND("(",A272)+1,LEN(A272)),FIND(")",MID(A272,FIND("(",A272)+1,LEN(A272)))-1)</f>
        <v>FF</v>
      </c>
      <c r="Z272" t="str">
        <f t="shared" ref="Z272" si="221">Y273</f>
        <v>Elected</v>
      </c>
    </row>
    <row r="273" spans="1:26" x14ac:dyDescent="0.35">
      <c r="A273" s="339" t="s">
        <v>0</v>
      </c>
      <c r="B273" s="339" t="s">
        <v>0</v>
      </c>
      <c r="C273" s="340">
        <v>529</v>
      </c>
      <c r="D273" s="2">
        <v>1103</v>
      </c>
      <c r="E273" s="2">
        <v>1185</v>
      </c>
      <c r="F273" s="2">
        <v>1191</v>
      </c>
      <c r="G273" s="2">
        <v>1221</v>
      </c>
      <c r="H273" s="2">
        <v>1237</v>
      </c>
      <c r="I273" s="2">
        <v>1246</v>
      </c>
      <c r="J273" s="2">
        <v>1327</v>
      </c>
      <c r="K273" s="2">
        <v>1480</v>
      </c>
      <c r="L273" s="2">
        <v>1482</v>
      </c>
      <c r="M273" s="2">
        <v>1662</v>
      </c>
      <c r="N273" s="2"/>
      <c r="Y273" t="str">
        <f t="shared" ref="Y273" si="222">IF(EXACT(A272,UPPER(A272)),"Elected","Excluded")</f>
        <v>Elected</v>
      </c>
    </row>
    <row r="274" spans="1:26" x14ac:dyDescent="0.35">
      <c r="A274" s="339" t="s">
        <v>3650</v>
      </c>
      <c r="B274" s="339" t="s">
        <v>33</v>
      </c>
      <c r="C274" s="340">
        <v>189</v>
      </c>
      <c r="D274" s="1">
        <v>20</v>
      </c>
      <c r="E274" s="1">
        <v>16</v>
      </c>
      <c r="F274" s="1">
        <v>3</v>
      </c>
      <c r="G274" s="1">
        <v>-228</v>
      </c>
      <c r="H274" s="2">
        <v>0</v>
      </c>
      <c r="I274" s="2">
        <v>0</v>
      </c>
      <c r="J274" s="1">
        <v>0</v>
      </c>
      <c r="K274" s="1">
        <v>0</v>
      </c>
      <c r="L274" s="1">
        <v>0</v>
      </c>
      <c r="M274" s="1">
        <v>0</v>
      </c>
      <c r="N274" s="1"/>
      <c r="X274" t="str">
        <f t="shared" ref="X274" si="223">LEFT(MID(A274,FIND("(",A274)+1,LEN(A274)),FIND(")",MID(A274,FIND("(",A274)+1,LEN(A274)))-1)</f>
        <v>GRN</v>
      </c>
      <c r="Z274" t="str">
        <f>Y275</f>
        <v>Excluded</v>
      </c>
    </row>
    <row r="275" spans="1:26" x14ac:dyDescent="0.35">
      <c r="A275" s="339" t="s">
        <v>0</v>
      </c>
      <c r="B275" s="339" t="s">
        <v>0</v>
      </c>
      <c r="C275" s="340">
        <v>800</v>
      </c>
      <c r="D275" s="2">
        <v>209</v>
      </c>
      <c r="E275" s="2">
        <v>225</v>
      </c>
      <c r="F275" s="2">
        <v>228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/>
      <c r="Y275" t="str">
        <f t="shared" ref="Y275" si="224">IF(EXACT(A274,UPPER(A274)),"Elected","Excluded")</f>
        <v>Excluded</v>
      </c>
    </row>
    <row r="276" spans="1:26" x14ac:dyDescent="0.35">
      <c r="A276" s="339" t="s">
        <v>3652</v>
      </c>
      <c r="B276" s="339" t="s">
        <v>33</v>
      </c>
      <c r="C276" s="340">
        <v>460</v>
      </c>
      <c r="D276" s="1">
        <v>5</v>
      </c>
      <c r="E276" s="1">
        <v>3</v>
      </c>
      <c r="F276" s="1">
        <v>39</v>
      </c>
      <c r="G276" s="1">
        <v>4</v>
      </c>
      <c r="H276" s="1">
        <v>7</v>
      </c>
      <c r="I276" s="1">
        <v>-518</v>
      </c>
      <c r="J276" s="2">
        <v>0</v>
      </c>
      <c r="K276" s="2">
        <v>0</v>
      </c>
      <c r="L276" s="2">
        <v>0</v>
      </c>
      <c r="M276" s="2">
        <v>0</v>
      </c>
      <c r="N276" s="1"/>
      <c r="X276" t="str">
        <f t="shared" ref="X276" si="225">LEFT(MID(A276,FIND("(",A276)+1,LEN(A276)),FIND(")",MID(A276,FIND("(",A276)+1,LEN(A276)))-1)</f>
        <v>NON-P</v>
      </c>
      <c r="Z276" t="str">
        <f t="shared" ref="Z276" si="226">Y277</f>
        <v>Excluded</v>
      </c>
    </row>
    <row r="277" spans="1:26" x14ac:dyDescent="0.35">
      <c r="A277" s="339" t="s">
        <v>0</v>
      </c>
      <c r="B277" s="339" t="s">
        <v>0</v>
      </c>
      <c r="C277" s="340">
        <v>755</v>
      </c>
      <c r="D277" s="2">
        <v>465</v>
      </c>
      <c r="E277" s="2">
        <v>468</v>
      </c>
      <c r="F277" s="2">
        <v>507</v>
      </c>
      <c r="G277" s="2">
        <v>511</v>
      </c>
      <c r="H277" s="2">
        <v>518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/>
      <c r="Y277" t="str">
        <f t="shared" ref="Y277" si="227">IF(EXACT(A276,UPPER(A276)),"Elected","Excluded")</f>
        <v>Excluded</v>
      </c>
    </row>
    <row r="278" spans="1:26" x14ac:dyDescent="0.35">
      <c r="A278" s="339" t="s">
        <v>3653</v>
      </c>
      <c r="B278" s="339" t="s">
        <v>33</v>
      </c>
      <c r="C278" s="340">
        <v>548</v>
      </c>
      <c r="D278" s="1">
        <v>9</v>
      </c>
      <c r="E278" s="1">
        <v>8</v>
      </c>
      <c r="F278" s="1">
        <v>48</v>
      </c>
      <c r="G278" s="2">
        <v>0</v>
      </c>
      <c r="H278" s="1">
        <v>10</v>
      </c>
      <c r="I278" s="1">
        <v>363</v>
      </c>
      <c r="J278" s="1">
        <v>140</v>
      </c>
      <c r="K278" s="1">
        <v>32</v>
      </c>
      <c r="L278" s="1">
        <v>1</v>
      </c>
      <c r="M278" s="1">
        <v>260</v>
      </c>
      <c r="N278" s="1"/>
      <c r="X278" t="str">
        <f t="shared" ref="X278" si="228">LEFT(MID(A278,FIND("(",A278)+1,LEN(A278)),FIND(")",MID(A278,FIND("(",A278)+1,LEN(A278)))-1)</f>
        <v>NON-P</v>
      </c>
      <c r="Z278" t="str">
        <f t="shared" ref="Z278" si="229">Y279</f>
        <v>Elected</v>
      </c>
    </row>
    <row r="279" spans="1:26" x14ac:dyDescent="0.35">
      <c r="A279" s="339" t="s">
        <v>0</v>
      </c>
      <c r="B279" s="339" t="s">
        <v>0</v>
      </c>
      <c r="C279" s="340">
        <v>554</v>
      </c>
      <c r="D279" s="2">
        <v>557</v>
      </c>
      <c r="E279" s="2">
        <v>565</v>
      </c>
      <c r="F279" s="2">
        <v>613</v>
      </c>
      <c r="G279" s="2">
        <v>613</v>
      </c>
      <c r="H279" s="2">
        <v>623</v>
      </c>
      <c r="I279" s="2">
        <v>986</v>
      </c>
      <c r="J279" s="2">
        <v>1126</v>
      </c>
      <c r="K279" s="2">
        <v>1158</v>
      </c>
      <c r="L279" s="2">
        <v>1159</v>
      </c>
      <c r="M279" s="2">
        <v>1419</v>
      </c>
      <c r="N279" s="2"/>
      <c r="Y279" t="str">
        <f t="shared" ref="Y279" si="230">IF(EXACT(A278,UPPER(A278)),"Elected","Excluded")</f>
        <v>Elected</v>
      </c>
    </row>
    <row r="280" spans="1:26" x14ac:dyDescent="0.35">
      <c r="A280" s="339" t="s">
        <v>3654</v>
      </c>
      <c r="B280" s="339" t="s">
        <v>31</v>
      </c>
      <c r="C280" s="340">
        <v>2012</v>
      </c>
      <c r="D280" s="1">
        <v>0</v>
      </c>
      <c r="E280" s="1">
        <v>-349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/>
      <c r="X280" t="str">
        <f t="shared" ref="X280" si="231">LEFT(MID(A280,FIND("(",A280)+1,LEN(A280)),FIND(")",MID(A280,FIND("(",A280)+1,LEN(A280)))-1)</f>
        <v>FG</v>
      </c>
      <c r="Z280" t="str">
        <f t="shared" ref="Z280" si="232">Y281</f>
        <v>Elected</v>
      </c>
    </row>
    <row r="281" spans="1:26" x14ac:dyDescent="0.35">
      <c r="A281" s="339" t="s">
        <v>0</v>
      </c>
      <c r="B281" s="339" t="s">
        <v>0</v>
      </c>
      <c r="C281" s="340">
        <v>1173</v>
      </c>
      <c r="D281" s="2">
        <v>2012</v>
      </c>
      <c r="E281" s="2">
        <v>1663</v>
      </c>
      <c r="F281" s="2">
        <v>1663</v>
      </c>
      <c r="G281" s="2">
        <v>1663</v>
      </c>
      <c r="H281" s="2">
        <v>1663</v>
      </c>
      <c r="I281" s="2">
        <v>1663</v>
      </c>
      <c r="J281" s="2">
        <v>1663</v>
      </c>
      <c r="K281" s="2">
        <v>1663</v>
      </c>
      <c r="L281" s="2">
        <v>1663</v>
      </c>
      <c r="M281" s="2">
        <v>1663</v>
      </c>
      <c r="N281" s="2"/>
      <c r="Y281" t="str">
        <f t="shared" ref="Y281" si="233">IF(EXACT(A280,UPPER(A280)),"Elected","Excluded")</f>
        <v>Elected</v>
      </c>
    </row>
    <row r="282" spans="1:26" x14ac:dyDescent="0.35">
      <c r="A282" s="339" t="s">
        <v>3655</v>
      </c>
      <c r="B282" s="339" t="s">
        <v>31</v>
      </c>
      <c r="C282" s="340">
        <v>2084</v>
      </c>
      <c r="D282" s="1">
        <v>-421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/>
      <c r="X282" t="str">
        <f t="shared" ref="X282" si="234">LEFT(MID(A282,FIND("(",A282)+1,LEN(A282)),FIND(")",MID(A282,FIND("(",A282)+1,LEN(A282)))-1)</f>
        <v>FG</v>
      </c>
      <c r="Z282" t="str">
        <f t="shared" ref="Z282" si="235">Y283</f>
        <v>Elected</v>
      </c>
    </row>
    <row r="283" spans="1:26" x14ac:dyDescent="0.35">
      <c r="A283" s="339" t="s">
        <v>0</v>
      </c>
      <c r="B283" s="339" t="s">
        <v>0</v>
      </c>
      <c r="C283" s="340">
        <v>993</v>
      </c>
      <c r="D283" s="2">
        <v>1663</v>
      </c>
      <c r="E283" s="2">
        <v>1663</v>
      </c>
      <c r="F283" s="2">
        <v>1663</v>
      </c>
      <c r="G283" s="2">
        <v>1663</v>
      </c>
      <c r="H283" s="2">
        <v>1663</v>
      </c>
      <c r="I283" s="2">
        <v>1663</v>
      </c>
      <c r="J283" s="2">
        <v>1663</v>
      </c>
      <c r="K283" s="2">
        <v>1663</v>
      </c>
      <c r="L283" s="2">
        <v>1663</v>
      </c>
      <c r="M283" s="2">
        <v>1663</v>
      </c>
      <c r="N283" s="2"/>
      <c r="Y283" t="str">
        <f t="shared" ref="Y283" si="236">IF(EXACT(A282,UPPER(A282)),"Elected","Excluded")</f>
        <v>Elected</v>
      </c>
    </row>
    <row r="284" spans="1:26" x14ac:dyDescent="0.35">
      <c r="A284" s="339" t="s">
        <v>3656</v>
      </c>
      <c r="B284" s="339" t="s">
        <v>31</v>
      </c>
      <c r="C284" s="340">
        <v>168</v>
      </c>
      <c r="D284" s="1">
        <v>8</v>
      </c>
      <c r="E284" s="1">
        <v>7</v>
      </c>
      <c r="F284" s="1">
        <v>-183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/>
      <c r="X284" t="str">
        <f t="shared" ref="X284" si="237">LEFT(MID(A284,FIND("(",A284)+1,LEN(A284)),FIND(")",MID(A284,FIND("(",A284)+1,LEN(A284)))-1)</f>
        <v>NON-P</v>
      </c>
      <c r="Z284" t="str">
        <f t="shared" ref="Z284" si="238">Y285</f>
        <v>Excluded</v>
      </c>
    </row>
    <row r="285" spans="1:26" x14ac:dyDescent="0.35">
      <c r="A285" s="339" t="s">
        <v>0</v>
      </c>
      <c r="B285" s="339" t="s">
        <v>0</v>
      </c>
      <c r="C285" s="340">
        <v>211</v>
      </c>
      <c r="D285" s="2">
        <v>176</v>
      </c>
      <c r="E285" s="2">
        <v>183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/>
      <c r="Y285" t="str">
        <f t="shared" ref="Y285" si="239">IF(EXACT(A284,UPPER(A284)),"Elected","Excluded")</f>
        <v>Excluded</v>
      </c>
    </row>
    <row r="286" spans="1:26" x14ac:dyDescent="0.35">
      <c r="A286" s="339" t="s">
        <v>3657</v>
      </c>
      <c r="B286" s="339" t="s">
        <v>33</v>
      </c>
      <c r="C286" s="340">
        <v>1461</v>
      </c>
      <c r="D286" s="1">
        <v>49</v>
      </c>
      <c r="E286" s="1">
        <v>61</v>
      </c>
      <c r="F286" s="1">
        <v>13</v>
      </c>
      <c r="G286" s="1">
        <v>57</v>
      </c>
      <c r="H286" s="1">
        <v>44</v>
      </c>
      <c r="I286" s="1">
        <v>0</v>
      </c>
      <c r="J286" s="1">
        <v>0</v>
      </c>
      <c r="K286" s="1">
        <v>0</v>
      </c>
      <c r="L286" s="1">
        <v>-22</v>
      </c>
      <c r="M286" s="1">
        <v>0</v>
      </c>
      <c r="N286" s="1"/>
      <c r="X286" t="str">
        <f t="shared" ref="X286" si="240">LEFT(MID(A286,FIND("(",A286)+1,LEN(A286)),FIND(")",MID(A286,FIND("(",A286)+1,LEN(A286)))-1)</f>
        <v>SD</v>
      </c>
      <c r="Z286" t="str">
        <f t="shared" ref="Z286" si="241">Y287</f>
        <v>Elected</v>
      </c>
    </row>
    <row r="287" spans="1:26" x14ac:dyDescent="0.35">
      <c r="A287" s="339" t="s">
        <v>0</v>
      </c>
      <c r="B287" s="339" t="s">
        <v>0</v>
      </c>
      <c r="C287" s="340">
        <v>1285</v>
      </c>
      <c r="D287" s="2">
        <v>1510</v>
      </c>
      <c r="E287" s="2">
        <v>1571</v>
      </c>
      <c r="F287" s="2">
        <v>1584</v>
      </c>
      <c r="G287" s="2">
        <v>1641</v>
      </c>
      <c r="H287" s="2">
        <v>1685</v>
      </c>
      <c r="I287" s="2">
        <v>1685</v>
      </c>
      <c r="J287" s="2">
        <v>1685</v>
      </c>
      <c r="K287" s="2">
        <v>1685</v>
      </c>
      <c r="L287" s="2">
        <v>1663</v>
      </c>
      <c r="M287" s="2">
        <v>1663</v>
      </c>
      <c r="N287" s="2"/>
      <c r="Y287" t="str">
        <f t="shared" ref="Y287" si="242">IF(EXACT(A286,UPPER(A286)),"Elected","Excluded")</f>
        <v>Elected</v>
      </c>
    </row>
    <row r="288" spans="1:26" x14ac:dyDescent="0.35">
      <c r="A288" s="339" t="s">
        <v>3658</v>
      </c>
      <c r="B288" s="339" t="s">
        <v>33</v>
      </c>
      <c r="C288" s="340">
        <v>837</v>
      </c>
      <c r="D288" s="1">
        <v>128</v>
      </c>
      <c r="E288" s="1">
        <v>74</v>
      </c>
      <c r="F288" s="1">
        <v>6</v>
      </c>
      <c r="G288" s="1">
        <v>31</v>
      </c>
      <c r="H288" s="1">
        <v>10</v>
      </c>
      <c r="I288" s="1">
        <v>6</v>
      </c>
      <c r="J288" s="1">
        <v>95</v>
      </c>
      <c r="K288" s="1">
        <v>136</v>
      </c>
      <c r="L288" s="1">
        <v>1</v>
      </c>
      <c r="M288" s="1">
        <v>113</v>
      </c>
      <c r="N288" s="1"/>
      <c r="X288" t="str">
        <f t="shared" ref="X288" si="243">LEFT(MID(A288,FIND("(",A288)+1,LEN(A288)),FIND(")",MID(A288,FIND("(",A288)+1,LEN(A288)))-1)</f>
        <v>FF</v>
      </c>
      <c r="Z288" t="str">
        <f t="shared" ref="Z288" si="244">Y289</f>
        <v>Elected</v>
      </c>
    </row>
    <row r="289" spans="1:37" x14ac:dyDescent="0.35">
      <c r="A289" s="339" t="s">
        <v>0</v>
      </c>
      <c r="B289" s="339" t="s">
        <v>0</v>
      </c>
      <c r="C289" s="340">
        <v>262</v>
      </c>
      <c r="D289" s="2">
        <v>965</v>
      </c>
      <c r="E289" s="2">
        <v>1039</v>
      </c>
      <c r="F289" s="2">
        <v>1045</v>
      </c>
      <c r="G289" s="2">
        <v>1076</v>
      </c>
      <c r="H289" s="2">
        <v>1086</v>
      </c>
      <c r="I289" s="2">
        <v>1092</v>
      </c>
      <c r="J289" s="2">
        <v>1187</v>
      </c>
      <c r="K289" s="2">
        <v>1323</v>
      </c>
      <c r="L289" s="2">
        <v>1324</v>
      </c>
      <c r="M289" s="2">
        <v>1437</v>
      </c>
      <c r="N289" s="2"/>
      <c r="Y289" t="str">
        <f t="shared" ref="Y289" si="245">IF(EXACT(A288,UPPER(A288)),"Elected","Excluded")</f>
        <v>Elected</v>
      </c>
    </row>
    <row r="290" spans="1:37" x14ac:dyDescent="0.35">
      <c r="A290" s="339" t="s">
        <v>3659</v>
      </c>
      <c r="B290" s="339" t="s">
        <v>33</v>
      </c>
      <c r="C290" s="340">
        <v>643</v>
      </c>
      <c r="D290" s="1">
        <v>20</v>
      </c>
      <c r="E290" s="1">
        <v>11</v>
      </c>
      <c r="F290" s="1">
        <v>5</v>
      </c>
      <c r="G290" s="1">
        <v>4</v>
      </c>
      <c r="H290" s="1">
        <v>226</v>
      </c>
      <c r="I290" s="1">
        <v>27</v>
      </c>
      <c r="J290" s="1">
        <v>46</v>
      </c>
      <c r="K290" s="1">
        <v>104</v>
      </c>
      <c r="L290" s="1">
        <v>14</v>
      </c>
      <c r="M290" s="1">
        <v>156</v>
      </c>
      <c r="N290" s="1"/>
      <c r="X290" t="str">
        <f t="shared" ref="X290" si="246">LEFT(MID(A290,FIND("(",A290)+1,LEN(A290)),FIND(")",MID(A290,FIND("(",A290)+1,LEN(A290)))-1)</f>
        <v>SF</v>
      </c>
      <c r="Z290" t="str">
        <f t="shared" ref="Z290" si="247">Y291</f>
        <v>Excluded</v>
      </c>
    </row>
    <row r="291" spans="1:37" x14ac:dyDescent="0.35">
      <c r="A291" s="339" t="s">
        <v>0</v>
      </c>
      <c r="B291" s="339" t="s">
        <v>0</v>
      </c>
      <c r="C291" s="340">
        <v>201</v>
      </c>
      <c r="D291" s="2">
        <v>663</v>
      </c>
      <c r="E291" s="2">
        <v>674</v>
      </c>
      <c r="F291" s="2">
        <v>679</v>
      </c>
      <c r="G291" s="2">
        <v>683</v>
      </c>
      <c r="H291" s="2">
        <v>909</v>
      </c>
      <c r="I291" s="2">
        <v>936</v>
      </c>
      <c r="J291" s="2">
        <v>982</v>
      </c>
      <c r="K291" s="2">
        <v>1086</v>
      </c>
      <c r="L291" s="2">
        <v>1100</v>
      </c>
      <c r="M291" s="2">
        <v>1256</v>
      </c>
      <c r="N291" s="2"/>
      <c r="Y291" t="str">
        <f t="shared" ref="Y291" si="248">IF(EXACT(A290,UPPER(A290)),"Elected","Excluded")</f>
        <v>Excluded</v>
      </c>
    </row>
    <row r="292" spans="1:37" x14ac:dyDescent="0.35">
      <c r="A292" s="339" t="s">
        <v>3660</v>
      </c>
      <c r="B292" s="339" t="s">
        <v>31</v>
      </c>
      <c r="C292" s="340">
        <v>383</v>
      </c>
      <c r="D292" s="1">
        <v>7</v>
      </c>
      <c r="E292" s="1">
        <v>7</v>
      </c>
      <c r="F292" s="1">
        <v>5</v>
      </c>
      <c r="G292" s="1">
        <v>7</v>
      </c>
      <c r="H292" s="1">
        <v>-409</v>
      </c>
      <c r="I292" s="2">
        <v>0</v>
      </c>
      <c r="J292" s="2">
        <v>0</v>
      </c>
      <c r="K292" s="2">
        <v>0</v>
      </c>
      <c r="L292" s="2">
        <v>0</v>
      </c>
      <c r="M292" s="1">
        <v>0</v>
      </c>
      <c r="N292" s="1"/>
      <c r="X292" t="str">
        <f t="shared" ref="X292" si="249">LEFT(MID(A292,FIND("(",A292)+1,LEN(A292)),FIND(")",MID(A292,FIND("(",A292)+1,LEN(A292)))-1)</f>
        <v>SF</v>
      </c>
      <c r="Z292" t="str">
        <f t="shared" ref="Z292" si="250">Y293</f>
        <v>Excluded</v>
      </c>
    </row>
    <row r="293" spans="1:37" x14ac:dyDescent="0.35">
      <c r="A293" s="339" t="s">
        <v>0</v>
      </c>
      <c r="B293" s="339" t="s">
        <v>0</v>
      </c>
      <c r="C293" s="340">
        <v>871</v>
      </c>
      <c r="D293" s="2">
        <v>390</v>
      </c>
      <c r="E293" s="2">
        <v>397</v>
      </c>
      <c r="F293" s="2">
        <v>402</v>
      </c>
      <c r="G293" s="2">
        <v>409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/>
      <c r="Y293" t="str">
        <f t="shared" ref="Y293" si="251">IF(EXACT(A292,UPPER(A292)),"Elected","Excluded")</f>
        <v>Excluded</v>
      </c>
    </row>
    <row r="294" spans="1:37" x14ac:dyDescent="0.35">
      <c r="A294" s="339" t="s">
        <v>47</v>
      </c>
      <c r="B294" s="339" t="s">
        <v>0</v>
      </c>
      <c r="C294" s="341">
        <v>0</v>
      </c>
      <c r="D294" s="1">
        <f>(D266+D268+D270+D272+D274+D276+D278+D280+D282+D284+D286+D288+D290+D292)*(-1)</f>
        <v>0</v>
      </c>
      <c r="E294" s="1">
        <f t="shared" ref="E294:M294" si="252">(E266+E268+E270+E272+E274+E276+E278+E280+E282+E284+E286+E288+E290+E292)*(-1)</f>
        <v>0</v>
      </c>
      <c r="F294" s="1">
        <f t="shared" si="252"/>
        <v>16</v>
      </c>
      <c r="G294" s="1">
        <f t="shared" si="252"/>
        <v>28</v>
      </c>
      <c r="H294" s="1">
        <f t="shared" si="252"/>
        <v>33</v>
      </c>
      <c r="I294" s="1">
        <f t="shared" si="252"/>
        <v>44</v>
      </c>
      <c r="J294" s="1">
        <f t="shared" si="252"/>
        <v>87</v>
      </c>
      <c r="K294" s="1">
        <f>(K266+K268+K270+K272+K274+K276+K278+K280+K282+K284+K286+K288+K290+K292)*(-1)</f>
        <v>278</v>
      </c>
      <c r="L294" s="1">
        <f t="shared" si="252"/>
        <v>0</v>
      </c>
      <c r="M294" s="1">
        <f t="shared" si="252"/>
        <v>389</v>
      </c>
    </row>
    <row r="295" spans="1:37" x14ac:dyDescent="0.35">
      <c r="A295" s="339" t="s">
        <v>0</v>
      </c>
      <c r="B295" s="339" t="s">
        <v>0</v>
      </c>
      <c r="C295" s="340">
        <v>0</v>
      </c>
      <c r="D295" s="2">
        <v>0</v>
      </c>
      <c r="E295" s="2">
        <v>0</v>
      </c>
      <c r="F295" s="2">
        <v>16</v>
      </c>
      <c r="G295" s="2">
        <v>44</v>
      </c>
      <c r="H295" s="2">
        <v>77</v>
      </c>
      <c r="I295" s="2">
        <v>121</v>
      </c>
      <c r="J295" s="2">
        <v>108</v>
      </c>
      <c r="K295" s="2">
        <v>486</v>
      </c>
      <c r="L295" s="2">
        <v>486</v>
      </c>
      <c r="M295" s="2">
        <v>875</v>
      </c>
    </row>
    <row r="296" spans="1:37" x14ac:dyDescent="0.35">
      <c r="A296" t="s">
        <v>48</v>
      </c>
      <c r="B296" t="s">
        <v>0</v>
      </c>
      <c r="C296" s="2">
        <v>11638</v>
      </c>
      <c r="D296" s="2">
        <v>11638</v>
      </c>
      <c r="E296" s="2">
        <v>11638</v>
      </c>
      <c r="F296" s="2">
        <v>11638</v>
      </c>
      <c r="G296" s="2">
        <v>11638</v>
      </c>
      <c r="H296" s="2">
        <v>11638</v>
      </c>
      <c r="I296" s="2">
        <v>11638</v>
      </c>
      <c r="J296" s="2">
        <v>11638</v>
      </c>
      <c r="K296" s="2">
        <v>11638</v>
      </c>
      <c r="L296" s="2">
        <v>11638</v>
      </c>
      <c r="M296" s="2">
        <v>11638</v>
      </c>
    </row>
    <row r="299" spans="1:37" x14ac:dyDescent="0.35">
      <c r="A299" s="2"/>
      <c r="B299" s="2"/>
      <c r="C299" s="2"/>
      <c r="D299" s="2"/>
      <c r="E299" s="2"/>
      <c r="F299" s="2"/>
      <c r="G299" s="2"/>
      <c r="H299" s="239" t="s">
        <v>2648</v>
      </c>
      <c r="I299" s="2"/>
      <c r="J299" s="2"/>
      <c r="K299" s="2"/>
      <c r="L299" s="239" t="s">
        <v>2649</v>
      </c>
      <c r="AB299" t="s">
        <v>2526</v>
      </c>
      <c r="AC299" t="s">
        <v>2525</v>
      </c>
      <c r="AD299" t="s">
        <v>2524</v>
      </c>
      <c r="AE299" t="s">
        <v>2523</v>
      </c>
      <c r="AF299" t="s">
        <v>759</v>
      </c>
      <c r="AG299" t="s">
        <v>2522</v>
      </c>
      <c r="AH299" t="s">
        <v>2521</v>
      </c>
      <c r="AI299" t="s">
        <v>2520</v>
      </c>
      <c r="AJ299" t="s">
        <v>2519</v>
      </c>
      <c r="AK299" t="s">
        <v>2518</v>
      </c>
    </row>
    <row r="300" spans="1:37" x14ac:dyDescent="0.35">
      <c r="D300" s="240" t="s">
        <v>2529</v>
      </c>
      <c r="E300" s="240" t="s">
        <v>2650</v>
      </c>
      <c r="F300" s="240" t="s">
        <v>2651</v>
      </c>
      <c r="G300" s="240" t="s">
        <v>2650</v>
      </c>
      <c r="H300" s="240" t="s">
        <v>2652</v>
      </c>
      <c r="I300" s="240" t="s">
        <v>2653</v>
      </c>
      <c r="J300" s="240" t="s">
        <v>2649</v>
      </c>
      <c r="K300" s="240" t="s">
        <v>2654</v>
      </c>
      <c r="L300" s="240" t="s">
        <v>2652</v>
      </c>
      <c r="AB300">
        <f>AB221+AB188+AB163+AB82+AB51+AB10+AB266+AB122</f>
        <v>40</v>
      </c>
      <c r="AC300">
        <f>AC221+AC188+AC163+AC82+AC51+AC10+AC266+AC122</f>
        <v>167767</v>
      </c>
      <c r="AD300" s="238">
        <f>AH300+AF300</f>
        <v>76268</v>
      </c>
      <c r="AE300" s="227">
        <f>SUM(AD300/AC300*100)</f>
        <v>45.460668665470564</v>
      </c>
      <c r="AF300">
        <f>AF221+AF188+AF163+AF82+AF51+AF10+AF266+AF122</f>
        <v>935</v>
      </c>
      <c r="AG300" s="227">
        <f>SUM(AF300/AC300*100)</f>
        <v>0.55732056959950405</v>
      </c>
      <c r="AH300">
        <f>AH221+AH188+AH163+AH82+AH51+AH10+AH266+AH122</f>
        <v>75333</v>
      </c>
      <c r="AI300">
        <f>AI221+AI188+AI163+AI82+AI51+AI10+AI266+AI122</f>
        <v>90</v>
      </c>
      <c r="AJ300">
        <f>AJ221+AJ188+AJ163+AJ82+AJ51+AJ10+AJ266+AJ122</f>
        <v>35</v>
      </c>
      <c r="AK300" s="227">
        <f>SUM(AJ300/AI300*100)</f>
        <v>38.888888888888893</v>
      </c>
    </row>
    <row r="301" spans="1:37" x14ac:dyDescent="0.35">
      <c r="D301" s="240" t="s">
        <v>2655</v>
      </c>
      <c r="E301" s="240" t="s">
        <v>2655</v>
      </c>
      <c r="F301" s="240" t="s">
        <v>2652</v>
      </c>
      <c r="G301" s="240" t="s">
        <v>2656</v>
      </c>
      <c r="H301" s="240" t="s">
        <v>2656</v>
      </c>
      <c r="I301" s="240" t="s">
        <v>2655</v>
      </c>
      <c r="J301" s="240" t="s">
        <v>2652</v>
      </c>
      <c r="K301" s="240" t="s">
        <v>2656</v>
      </c>
      <c r="L301" s="240" t="s">
        <v>2656</v>
      </c>
    </row>
    <row r="302" spans="1:37" x14ac:dyDescent="0.35">
      <c r="A302" s="238">
        <f>SUMIFS($C$10:$C$505, $X$10:$X$505, B302)</f>
        <v>16132</v>
      </c>
      <c r="B302" t="s">
        <v>2657</v>
      </c>
      <c r="C302" t="s">
        <v>2535</v>
      </c>
      <c r="D302" s="241">
        <f>E302+I302</f>
        <v>14</v>
      </c>
      <c r="E302" s="238">
        <f>COUNTIFS($X$10:$X$505, B302,$B$10:$B$505,"F")</f>
        <v>3</v>
      </c>
      <c r="F302" s="242">
        <f t="shared" ref="F302:F328" si="253">IFERROR(E302/D302,0)</f>
        <v>0.21428571428571427</v>
      </c>
      <c r="G302">
        <f>COUNTIFS($X$10:$X$505, B302,$B$10:$B$505,"F",$Z$10:$Z$505,"Elected")</f>
        <v>3</v>
      </c>
      <c r="H302" s="243">
        <f>IFERROR(G302/D302,0)</f>
        <v>0.21428571428571427</v>
      </c>
      <c r="I302" s="244">
        <f>COUNTIFS($X$10:$X$505, B302,$B$10:$B$505,"M")</f>
        <v>11</v>
      </c>
      <c r="J302" s="242">
        <f>IFERROR(I302/D302,0)</f>
        <v>0.7857142857142857</v>
      </c>
      <c r="K302">
        <f>COUNTIFS($X$10:$X$505, B302,$B$10:$B$505,"M",$Z$10:$Z$505,"Elected")</f>
        <v>9</v>
      </c>
      <c r="L302" s="242">
        <f>IFERROR(K302/D302,0)</f>
        <v>0.6428571428571429</v>
      </c>
      <c r="AC302" t="s">
        <v>3687</v>
      </c>
      <c r="AD302" t="s">
        <v>3688</v>
      </c>
    </row>
    <row r="303" spans="1:37" x14ac:dyDescent="0.35">
      <c r="A303" s="238">
        <f t="shared" ref="A303:A328" si="254">SUMIFS($C$10:$C$505, $X$10:$X$505, B303)</f>
        <v>21192</v>
      </c>
      <c r="B303" t="s">
        <v>2658</v>
      </c>
      <c r="C303" t="s">
        <v>2534</v>
      </c>
      <c r="D303" s="241">
        <f t="shared" ref="D303:D328" si="255">E303+I303</f>
        <v>15</v>
      </c>
      <c r="E303" s="238">
        <f t="shared" ref="E303:E328" si="256">COUNTIFS($X$10:$X$505, B303,$B$10:$B$505,"F")</f>
        <v>6</v>
      </c>
      <c r="F303" s="242">
        <f t="shared" si="253"/>
        <v>0.4</v>
      </c>
      <c r="G303">
        <f t="shared" ref="G303:G328" si="257">COUNTIFS($X$10:$X$283, B303,$B$10:$B$283,"F",$Z$10:$Z$283,"Elected")</f>
        <v>4</v>
      </c>
      <c r="H303" s="243">
        <f t="shared" ref="H303:H328" si="258">IFERROR(G303/D303,0)</f>
        <v>0.26666666666666666</v>
      </c>
      <c r="I303" s="244">
        <f t="shared" ref="I303:I328" si="259">COUNTIFS($X$10:$X$505, B303,$B$10:$B$505,"M")</f>
        <v>9</v>
      </c>
      <c r="J303" s="242">
        <f t="shared" ref="J303:J328" si="260">IFERROR(I303/D303,0)</f>
        <v>0.6</v>
      </c>
      <c r="K303">
        <f t="shared" ref="K303:K328" si="261">COUNTIFS($X$10:$X$505, B303,$B$10:$B$505,"M",$Z$10:$Z$505,"Elected")</f>
        <v>7</v>
      </c>
      <c r="L303" s="242">
        <f t="shared" ref="L303:L328" si="262">IFERROR(K303/D303,0)</f>
        <v>0.46666666666666667</v>
      </c>
      <c r="AC303">
        <f>AC224+AC191+AC166+AC85+AC54+AC13+AC269+AC125</f>
        <v>34</v>
      </c>
      <c r="AD303">
        <f>AD224+AD191+AD166+AD85+AD54+AD13+AD269+AD125</f>
        <v>31</v>
      </c>
    </row>
    <row r="304" spans="1:37" x14ac:dyDescent="0.35">
      <c r="A304" s="238">
        <f t="shared" si="254"/>
        <v>6618</v>
      </c>
      <c r="B304" t="s">
        <v>2659</v>
      </c>
      <c r="C304" t="s">
        <v>2536</v>
      </c>
      <c r="D304" s="241">
        <f t="shared" si="255"/>
        <v>14</v>
      </c>
      <c r="E304" s="238">
        <f t="shared" si="256"/>
        <v>8</v>
      </c>
      <c r="F304" s="242">
        <f t="shared" si="253"/>
        <v>0.5714285714285714</v>
      </c>
      <c r="G304">
        <f t="shared" si="257"/>
        <v>1</v>
      </c>
      <c r="H304" s="243">
        <f t="shared" si="258"/>
        <v>7.1428571428571425E-2</v>
      </c>
      <c r="I304" s="244">
        <f t="shared" si="259"/>
        <v>6</v>
      </c>
      <c r="J304" s="242">
        <f t="shared" si="260"/>
        <v>0.42857142857142855</v>
      </c>
      <c r="K304">
        <f t="shared" si="261"/>
        <v>0</v>
      </c>
      <c r="L304" s="242">
        <f t="shared" si="262"/>
        <v>0</v>
      </c>
    </row>
    <row r="305" spans="1:12" x14ac:dyDescent="0.35">
      <c r="A305" s="238">
        <f t="shared" si="254"/>
        <v>7247</v>
      </c>
      <c r="B305" t="s">
        <v>2661</v>
      </c>
      <c r="C305" t="s">
        <v>2727</v>
      </c>
      <c r="D305" s="241">
        <f t="shared" si="255"/>
        <v>8</v>
      </c>
      <c r="E305" s="238">
        <f t="shared" si="256"/>
        <v>4</v>
      </c>
      <c r="F305" s="242">
        <f t="shared" si="253"/>
        <v>0.5</v>
      </c>
      <c r="G305">
        <f t="shared" si="257"/>
        <v>3</v>
      </c>
      <c r="H305" s="243">
        <f t="shared" si="258"/>
        <v>0.375</v>
      </c>
      <c r="I305" s="244">
        <f t="shared" si="259"/>
        <v>4</v>
      </c>
      <c r="J305" s="242">
        <f t="shared" si="260"/>
        <v>0.5</v>
      </c>
      <c r="K305">
        <f t="shared" si="261"/>
        <v>2</v>
      </c>
      <c r="L305" s="242">
        <f t="shared" si="262"/>
        <v>0.25</v>
      </c>
    </row>
    <row r="306" spans="1:12" x14ac:dyDescent="0.35">
      <c r="A306" s="238">
        <f t="shared" si="254"/>
        <v>10071</v>
      </c>
      <c r="B306" t="s">
        <v>2663</v>
      </c>
      <c r="C306" t="s">
        <v>2574</v>
      </c>
      <c r="D306" s="241">
        <f t="shared" si="255"/>
        <v>8</v>
      </c>
      <c r="E306" s="238">
        <f t="shared" si="256"/>
        <v>3</v>
      </c>
      <c r="F306" s="242">
        <f t="shared" si="253"/>
        <v>0.375</v>
      </c>
      <c r="G306">
        <f t="shared" si="257"/>
        <v>2</v>
      </c>
      <c r="H306" s="243">
        <f t="shared" si="258"/>
        <v>0.25</v>
      </c>
      <c r="I306" s="244">
        <f t="shared" si="259"/>
        <v>5</v>
      </c>
      <c r="J306" s="242">
        <f t="shared" si="260"/>
        <v>0.625</v>
      </c>
      <c r="K306">
        <f t="shared" si="261"/>
        <v>5</v>
      </c>
      <c r="L306" s="242">
        <f t="shared" si="262"/>
        <v>0.625</v>
      </c>
    </row>
    <row r="307" spans="1:12" x14ac:dyDescent="0.35">
      <c r="A307" s="238">
        <f t="shared" si="254"/>
        <v>2556</v>
      </c>
      <c r="B307" t="s">
        <v>2689</v>
      </c>
      <c r="C307" t="s">
        <v>2573</v>
      </c>
      <c r="D307" s="241">
        <f t="shared" si="255"/>
        <v>7</v>
      </c>
      <c r="E307" s="238">
        <f t="shared" si="256"/>
        <v>2</v>
      </c>
      <c r="F307" s="242">
        <f t="shared" si="253"/>
        <v>0.2857142857142857</v>
      </c>
      <c r="G307">
        <f t="shared" si="257"/>
        <v>0</v>
      </c>
      <c r="H307" s="243">
        <f t="shared" si="258"/>
        <v>0</v>
      </c>
      <c r="I307" s="244">
        <f t="shared" si="259"/>
        <v>5</v>
      </c>
      <c r="J307" s="242">
        <f t="shared" si="260"/>
        <v>0.7142857142857143</v>
      </c>
      <c r="K307">
        <f t="shared" si="261"/>
        <v>0</v>
      </c>
      <c r="L307" s="242">
        <f t="shared" si="262"/>
        <v>0</v>
      </c>
    </row>
    <row r="308" spans="1:12" x14ac:dyDescent="0.35">
      <c r="A308" s="238">
        <f t="shared" si="254"/>
        <v>3027</v>
      </c>
      <c r="B308" t="s">
        <v>2662</v>
      </c>
      <c r="C308" t="s">
        <v>2575</v>
      </c>
      <c r="D308" s="241">
        <f t="shared" si="255"/>
        <v>5</v>
      </c>
      <c r="E308" s="238">
        <f t="shared" si="256"/>
        <v>0</v>
      </c>
      <c r="F308" s="242">
        <f t="shared" si="253"/>
        <v>0</v>
      </c>
      <c r="G308">
        <f t="shared" si="257"/>
        <v>0</v>
      </c>
      <c r="H308" s="243">
        <f t="shared" si="258"/>
        <v>0</v>
      </c>
      <c r="I308" s="244">
        <f t="shared" si="259"/>
        <v>5</v>
      </c>
      <c r="J308" s="242">
        <f t="shared" si="260"/>
        <v>1</v>
      </c>
      <c r="K308">
        <f t="shared" si="261"/>
        <v>1</v>
      </c>
      <c r="L308" s="242">
        <f t="shared" si="262"/>
        <v>0.2</v>
      </c>
    </row>
    <row r="309" spans="1:12" x14ac:dyDescent="0.35">
      <c r="A309" s="238">
        <f t="shared" si="254"/>
        <v>0</v>
      </c>
      <c r="B309" t="s">
        <v>2660</v>
      </c>
      <c r="C309" t="s">
        <v>2594</v>
      </c>
      <c r="D309" s="241">
        <f t="shared" si="255"/>
        <v>0</v>
      </c>
      <c r="E309" s="238">
        <f t="shared" si="256"/>
        <v>0</v>
      </c>
      <c r="F309" s="242">
        <f t="shared" si="253"/>
        <v>0</v>
      </c>
      <c r="G309">
        <f t="shared" si="257"/>
        <v>0</v>
      </c>
      <c r="H309" s="243">
        <f t="shared" si="258"/>
        <v>0</v>
      </c>
      <c r="I309" s="244">
        <f t="shared" si="259"/>
        <v>0</v>
      </c>
      <c r="J309" s="242">
        <f t="shared" si="260"/>
        <v>0</v>
      </c>
      <c r="K309">
        <f t="shared" si="261"/>
        <v>0</v>
      </c>
      <c r="L309" s="242">
        <f t="shared" si="262"/>
        <v>0</v>
      </c>
    </row>
    <row r="310" spans="1:12" x14ac:dyDescent="0.35">
      <c r="A310" s="238">
        <f t="shared" si="254"/>
        <v>1156</v>
      </c>
      <c r="B310" t="s">
        <v>3107</v>
      </c>
      <c r="C310" t="s">
        <v>2576</v>
      </c>
      <c r="D310" s="241">
        <f t="shared" si="255"/>
        <v>2</v>
      </c>
      <c r="E310" s="238">
        <f t="shared" si="256"/>
        <v>2</v>
      </c>
      <c r="F310" s="242">
        <f t="shared" si="253"/>
        <v>1</v>
      </c>
      <c r="G310">
        <f t="shared" si="257"/>
        <v>0</v>
      </c>
      <c r="H310" s="243">
        <f t="shared" si="258"/>
        <v>0</v>
      </c>
      <c r="I310" s="244">
        <f t="shared" si="259"/>
        <v>0</v>
      </c>
      <c r="J310" s="242">
        <f t="shared" si="260"/>
        <v>0</v>
      </c>
      <c r="K310">
        <f t="shared" si="261"/>
        <v>0</v>
      </c>
      <c r="L310" s="242">
        <f t="shared" si="262"/>
        <v>0</v>
      </c>
    </row>
    <row r="311" spans="1:12" x14ac:dyDescent="0.35">
      <c r="A311" s="238">
        <f t="shared" si="254"/>
        <v>0</v>
      </c>
      <c r="C311" t="s">
        <v>2590</v>
      </c>
      <c r="D311" s="241">
        <f t="shared" si="255"/>
        <v>0</v>
      </c>
      <c r="E311" s="238">
        <f t="shared" si="256"/>
        <v>0</v>
      </c>
      <c r="F311" s="242">
        <f t="shared" si="253"/>
        <v>0</v>
      </c>
      <c r="G311">
        <f t="shared" si="257"/>
        <v>0</v>
      </c>
      <c r="H311" s="243">
        <f t="shared" si="258"/>
        <v>0</v>
      </c>
      <c r="I311" s="244">
        <f t="shared" si="259"/>
        <v>0</v>
      </c>
      <c r="J311" s="242">
        <f t="shared" si="260"/>
        <v>0</v>
      </c>
      <c r="K311">
        <f t="shared" si="261"/>
        <v>0</v>
      </c>
      <c r="L311" s="242">
        <f t="shared" si="262"/>
        <v>0</v>
      </c>
    </row>
    <row r="312" spans="1:12" x14ac:dyDescent="0.35">
      <c r="A312" s="238">
        <f t="shared" si="254"/>
        <v>0</v>
      </c>
      <c r="B312" t="s">
        <v>2671</v>
      </c>
      <c r="C312" t="s">
        <v>2582</v>
      </c>
      <c r="D312" s="241">
        <f t="shared" si="255"/>
        <v>0</v>
      </c>
      <c r="E312" s="238">
        <f t="shared" si="256"/>
        <v>0</v>
      </c>
      <c r="F312" s="242">
        <f t="shared" si="253"/>
        <v>0</v>
      </c>
      <c r="G312">
        <f t="shared" si="257"/>
        <v>0</v>
      </c>
      <c r="H312" s="243">
        <f t="shared" si="258"/>
        <v>0</v>
      </c>
      <c r="I312" s="244">
        <f t="shared" si="259"/>
        <v>0</v>
      </c>
      <c r="J312" s="242">
        <f t="shared" si="260"/>
        <v>0</v>
      </c>
      <c r="K312">
        <f t="shared" si="261"/>
        <v>0</v>
      </c>
      <c r="L312" s="242">
        <f t="shared" si="262"/>
        <v>0</v>
      </c>
    </row>
    <row r="313" spans="1:12" x14ac:dyDescent="0.35">
      <c r="A313" s="238">
        <f t="shared" si="254"/>
        <v>339</v>
      </c>
      <c r="B313" t="s">
        <v>2665</v>
      </c>
      <c r="C313" t="s">
        <v>2598</v>
      </c>
      <c r="D313" s="241">
        <f t="shared" si="255"/>
        <v>1</v>
      </c>
      <c r="E313" s="238">
        <f t="shared" si="256"/>
        <v>0</v>
      </c>
      <c r="F313" s="242">
        <f t="shared" si="253"/>
        <v>0</v>
      </c>
      <c r="G313">
        <f t="shared" si="257"/>
        <v>0</v>
      </c>
      <c r="H313" s="243">
        <f t="shared" si="258"/>
        <v>0</v>
      </c>
      <c r="I313" s="244">
        <f t="shared" si="259"/>
        <v>1</v>
      </c>
      <c r="J313" s="242">
        <f t="shared" si="260"/>
        <v>1</v>
      </c>
      <c r="K313">
        <f t="shared" si="261"/>
        <v>0</v>
      </c>
      <c r="L313" s="242">
        <f t="shared" si="262"/>
        <v>0</v>
      </c>
    </row>
    <row r="314" spans="1:12" x14ac:dyDescent="0.35">
      <c r="A314" s="238">
        <f t="shared" si="254"/>
        <v>0</v>
      </c>
      <c r="B314" t="s">
        <v>2666</v>
      </c>
      <c r="C314" t="s">
        <v>2584</v>
      </c>
      <c r="D314" s="241">
        <f t="shared" si="255"/>
        <v>0</v>
      </c>
      <c r="E314" s="238">
        <f t="shared" si="256"/>
        <v>0</v>
      </c>
      <c r="F314" s="242">
        <f t="shared" si="253"/>
        <v>0</v>
      </c>
      <c r="G314">
        <f t="shared" si="257"/>
        <v>0</v>
      </c>
      <c r="H314" s="243">
        <f t="shared" si="258"/>
        <v>0</v>
      </c>
      <c r="I314" s="244">
        <f t="shared" si="259"/>
        <v>0</v>
      </c>
      <c r="J314" s="242">
        <f t="shared" si="260"/>
        <v>0</v>
      </c>
      <c r="K314">
        <f t="shared" si="261"/>
        <v>0</v>
      </c>
      <c r="L314" s="242">
        <f t="shared" si="262"/>
        <v>0</v>
      </c>
    </row>
    <row r="315" spans="1:12" x14ac:dyDescent="0.35">
      <c r="A315" s="238">
        <f t="shared" si="254"/>
        <v>0</v>
      </c>
      <c r="B315" t="s">
        <v>2667</v>
      </c>
      <c r="C315" t="s">
        <v>2577</v>
      </c>
      <c r="D315" s="241">
        <f t="shared" si="255"/>
        <v>0</v>
      </c>
      <c r="E315" s="238">
        <f t="shared" si="256"/>
        <v>0</v>
      </c>
      <c r="F315" s="242">
        <f t="shared" si="253"/>
        <v>0</v>
      </c>
      <c r="G315">
        <f t="shared" si="257"/>
        <v>0</v>
      </c>
      <c r="H315" s="243">
        <f t="shared" si="258"/>
        <v>0</v>
      </c>
      <c r="I315" s="244">
        <f t="shared" si="259"/>
        <v>0</v>
      </c>
      <c r="J315" s="242">
        <f t="shared" si="260"/>
        <v>0</v>
      </c>
      <c r="K315">
        <f t="shared" si="261"/>
        <v>0</v>
      </c>
      <c r="L315" s="242">
        <f t="shared" si="262"/>
        <v>0</v>
      </c>
    </row>
    <row r="316" spans="1:12" x14ac:dyDescent="0.35">
      <c r="A316" s="238">
        <f t="shared" si="254"/>
        <v>0</v>
      </c>
      <c r="B316" t="s">
        <v>2670</v>
      </c>
      <c r="C316" t="s">
        <v>2578</v>
      </c>
      <c r="D316" s="241">
        <f t="shared" si="255"/>
        <v>0</v>
      </c>
      <c r="E316" s="238">
        <f t="shared" si="256"/>
        <v>0</v>
      </c>
      <c r="F316" s="242">
        <f t="shared" si="253"/>
        <v>0</v>
      </c>
      <c r="G316">
        <f t="shared" si="257"/>
        <v>0</v>
      </c>
      <c r="H316" s="243">
        <f t="shared" si="258"/>
        <v>0</v>
      </c>
      <c r="I316" s="244">
        <f t="shared" si="259"/>
        <v>0</v>
      </c>
      <c r="J316" s="242">
        <f t="shared" si="260"/>
        <v>0</v>
      </c>
      <c r="K316">
        <f t="shared" si="261"/>
        <v>0</v>
      </c>
      <c r="L316" s="242">
        <f t="shared" si="262"/>
        <v>0</v>
      </c>
    </row>
    <row r="317" spans="1:12" x14ac:dyDescent="0.35">
      <c r="A317" s="238">
        <f t="shared" si="254"/>
        <v>0</v>
      </c>
      <c r="C317" t="s">
        <v>2581</v>
      </c>
      <c r="D317" s="241">
        <f t="shared" si="255"/>
        <v>0</v>
      </c>
      <c r="E317" s="238">
        <f t="shared" si="256"/>
        <v>0</v>
      </c>
      <c r="F317" s="242">
        <f t="shared" si="253"/>
        <v>0</v>
      </c>
      <c r="G317">
        <f t="shared" si="257"/>
        <v>0</v>
      </c>
      <c r="H317" s="243">
        <f t="shared" si="258"/>
        <v>0</v>
      </c>
      <c r="I317" s="244">
        <f t="shared" si="259"/>
        <v>0</v>
      </c>
      <c r="J317" s="242">
        <f t="shared" si="260"/>
        <v>0</v>
      </c>
      <c r="K317">
        <f t="shared" si="261"/>
        <v>0</v>
      </c>
      <c r="L317" s="242">
        <f t="shared" si="262"/>
        <v>0</v>
      </c>
    </row>
    <row r="318" spans="1:12" x14ac:dyDescent="0.35">
      <c r="A318" s="238">
        <f t="shared" si="254"/>
        <v>0</v>
      </c>
      <c r="B318" t="s">
        <v>3073</v>
      </c>
      <c r="C318" t="s">
        <v>2579</v>
      </c>
      <c r="D318" s="241">
        <f t="shared" si="255"/>
        <v>0</v>
      </c>
      <c r="E318" s="238">
        <f t="shared" si="256"/>
        <v>0</v>
      </c>
      <c r="F318" s="242">
        <f t="shared" si="253"/>
        <v>0</v>
      </c>
      <c r="G318">
        <f t="shared" si="257"/>
        <v>0</v>
      </c>
      <c r="H318" s="243">
        <f t="shared" si="258"/>
        <v>0</v>
      </c>
      <c r="I318" s="244">
        <f t="shared" si="259"/>
        <v>0</v>
      </c>
      <c r="J318" s="242">
        <f t="shared" si="260"/>
        <v>0</v>
      </c>
      <c r="K318">
        <f t="shared" si="261"/>
        <v>0</v>
      </c>
      <c r="L318" s="242">
        <f t="shared" si="262"/>
        <v>0</v>
      </c>
    </row>
    <row r="319" spans="1:12" x14ac:dyDescent="0.35">
      <c r="A319" s="238">
        <f t="shared" si="254"/>
        <v>0</v>
      </c>
      <c r="B319" t="s">
        <v>2690</v>
      </c>
      <c r="C319" t="s">
        <v>2585</v>
      </c>
      <c r="D319" s="241">
        <f t="shared" si="255"/>
        <v>0</v>
      </c>
      <c r="E319" s="238">
        <f t="shared" si="256"/>
        <v>0</v>
      </c>
      <c r="F319" s="242">
        <f t="shared" si="253"/>
        <v>0</v>
      </c>
      <c r="G319">
        <f t="shared" si="257"/>
        <v>0</v>
      </c>
      <c r="H319" s="243">
        <f t="shared" si="258"/>
        <v>0</v>
      </c>
      <c r="I319" s="244">
        <f t="shared" si="259"/>
        <v>0</v>
      </c>
      <c r="J319" s="242">
        <f t="shared" si="260"/>
        <v>0</v>
      </c>
      <c r="K319">
        <f t="shared" si="261"/>
        <v>0</v>
      </c>
      <c r="L319" s="242">
        <f t="shared" si="262"/>
        <v>0</v>
      </c>
    </row>
    <row r="320" spans="1:12" x14ac:dyDescent="0.35">
      <c r="A320" s="238">
        <f t="shared" si="254"/>
        <v>0</v>
      </c>
      <c r="C320" t="s">
        <v>2591</v>
      </c>
      <c r="D320" s="241">
        <f t="shared" si="255"/>
        <v>0</v>
      </c>
      <c r="E320" s="238">
        <f t="shared" si="256"/>
        <v>0</v>
      </c>
      <c r="F320" s="242">
        <f t="shared" si="253"/>
        <v>0</v>
      </c>
      <c r="G320">
        <f t="shared" si="257"/>
        <v>0</v>
      </c>
      <c r="H320" s="243">
        <f t="shared" si="258"/>
        <v>0</v>
      </c>
      <c r="I320" s="244">
        <f t="shared" si="259"/>
        <v>0</v>
      </c>
      <c r="J320" s="242">
        <f t="shared" si="260"/>
        <v>0</v>
      </c>
      <c r="K320">
        <f t="shared" si="261"/>
        <v>0</v>
      </c>
      <c r="L320" s="242">
        <f t="shared" si="262"/>
        <v>0</v>
      </c>
    </row>
    <row r="321" spans="1:12" x14ac:dyDescent="0.35">
      <c r="A321" s="238">
        <f t="shared" si="254"/>
        <v>1015</v>
      </c>
      <c r="B321" t="s">
        <v>2664</v>
      </c>
      <c r="C321" t="s">
        <v>2586</v>
      </c>
      <c r="D321" s="241">
        <f t="shared" si="255"/>
        <v>2</v>
      </c>
      <c r="E321" s="238">
        <f t="shared" si="256"/>
        <v>1</v>
      </c>
      <c r="F321" s="242">
        <f t="shared" si="253"/>
        <v>0.5</v>
      </c>
      <c r="G321">
        <f t="shared" si="257"/>
        <v>0</v>
      </c>
      <c r="H321" s="243">
        <f t="shared" si="258"/>
        <v>0</v>
      </c>
      <c r="I321" s="244">
        <f t="shared" si="259"/>
        <v>1</v>
      </c>
      <c r="J321" s="242">
        <f t="shared" si="260"/>
        <v>0.5</v>
      </c>
      <c r="K321">
        <f t="shared" si="261"/>
        <v>0</v>
      </c>
      <c r="L321" s="242">
        <f t="shared" si="262"/>
        <v>0</v>
      </c>
    </row>
    <row r="322" spans="1:12" x14ac:dyDescent="0.35">
      <c r="A322" s="238">
        <f t="shared" si="254"/>
        <v>0</v>
      </c>
      <c r="B322" t="s">
        <v>2669</v>
      </c>
      <c r="C322" t="s">
        <v>2587</v>
      </c>
      <c r="D322" s="241">
        <f>E322+I322</f>
        <v>0</v>
      </c>
      <c r="E322" s="238">
        <f t="shared" si="256"/>
        <v>0</v>
      </c>
      <c r="F322" s="242">
        <f t="shared" si="253"/>
        <v>0</v>
      </c>
      <c r="G322">
        <f t="shared" si="257"/>
        <v>0</v>
      </c>
      <c r="H322" s="243">
        <f t="shared" si="258"/>
        <v>0</v>
      </c>
      <c r="I322" s="244">
        <f t="shared" si="259"/>
        <v>0</v>
      </c>
      <c r="J322" s="242">
        <f t="shared" si="260"/>
        <v>0</v>
      </c>
      <c r="K322">
        <f t="shared" si="261"/>
        <v>0</v>
      </c>
      <c r="L322" s="242">
        <f t="shared" si="262"/>
        <v>0</v>
      </c>
    </row>
    <row r="323" spans="1:12" x14ac:dyDescent="0.35">
      <c r="A323" s="238">
        <f t="shared" si="254"/>
        <v>0</v>
      </c>
      <c r="B323" t="s">
        <v>2928</v>
      </c>
      <c r="C323" t="s">
        <v>2580</v>
      </c>
      <c r="D323" s="241">
        <f t="shared" si="255"/>
        <v>0</v>
      </c>
      <c r="E323" s="238">
        <f t="shared" si="256"/>
        <v>0</v>
      </c>
      <c r="F323" s="242">
        <f t="shared" si="253"/>
        <v>0</v>
      </c>
      <c r="G323">
        <f t="shared" si="257"/>
        <v>0</v>
      </c>
      <c r="H323" s="243">
        <f t="shared" si="258"/>
        <v>0</v>
      </c>
      <c r="I323" s="244">
        <f t="shared" si="259"/>
        <v>0</v>
      </c>
      <c r="J323" s="242">
        <f t="shared" si="260"/>
        <v>0</v>
      </c>
      <c r="K323">
        <f t="shared" si="261"/>
        <v>0</v>
      </c>
      <c r="L323" s="242">
        <f t="shared" si="262"/>
        <v>0</v>
      </c>
    </row>
    <row r="324" spans="1:12" x14ac:dyDescent="0.35">
      <c r="A324" s="238">
        <f t="shared" si="254"/>
        <v>0</v>
      </c>
      <c r="C324" t="s">
        <v>2592</v>
      </c>
      <c r="D324" s="241">
        <f t="shared" si="255"/>
        <v>0</v>
      </c>
      <c r="E324" s="238">
        <f t="shared" si="256"/>
        <v>0</v>
      </c>
      <c r="F324" s="242">
        <f t="shared" si="253"/>
        <v>0</v>
      </c>
      <c r="G324">
        <f t="shared" si="257"/>
        <v>0</v>
      </c>
      <c r="H324" s="243">
        <f t="shared" si="258"/>
        <v>0</v>
      </c>
      <c r="I324" s="244">
        <f t="shared" si="259"/>
        <v>0</v>
      </c>
      <c r="J324" s="242">
        <f t="shared" si="260"/>
        <v>0</v>
      </c>
      <c r="K324">
        <f t="shared" si="261"/>
        <v>0</v>
      </c>
      <c r="L324" s="242">
        <f t="shared" si="262"/>
        <v>0</v>
      </c>
    </row>
    <row r="325" spans="1:12" x14ac:dyDescent="0.35">
      <c r="A325" s="238">
        <f t="shared" si="254"/>
        <v>0</v>
      </c>
      <c r="B325" t="s">
        <v>2807</v>
      </c>
      <c r="C325" t="s">
        <v>2597</v>
      </c>
      <c r="D325" s="241">
        <f t="shared" si="255"/>
        <v>0</v>
      </c>
      <c r="E325" s="238">
        <f t="shared" si="256"/>
        <v>0</v>
      </c>
      <c r="F325" s="242">
        <f t="shared" si="253"/>
        <v>0</v>
      </c>
      <c r="G325">
        <f t="shared" si="257"/>
        <v>0</v>
      </c>
      <c r="H325" s="243">
        <f t="shared" si="258"/>
        <v>0</v>
      </c>
      <c r="I325" s="244">
        <f t="shared" si="259"/>
        <v>0</v>
      </c>
      <c r="J325" s="242">
        <f t="shared" si="260"/>
        <v>0</v>
      </c>
      <c r="K325">
        <f t="shared" si="261"/>
        <v>0</v>
      </c>
      <c r="L325" s="242">
        <f t="shared" si="262"/>
        <v>0</v>
      </c>
    </row>
    <row r="326" spans="1:12" x14ac:dyDescent="0.35">
      <c r="A326" s="238">
        <f t="shared" si="254"/>
        <v>0</v>
      </c>
      <c r="B326" t="s">
        <v>2668</v>
      </c>
      <c r="C326" t="s">
        <v>2588</v>
      </c>
      <c r="D326" s="241">
        <f t="shared" si="255"/>
        <v>0</v>
      </c>
      <c r="E326" s="238">
        <f t="shared" si="256"/>
        <v>0</v>
      </c>
      <c r="F326" s="242">
        <f t="shared" si="253"/>
        <v>0</v>
      </c>
      <c r="G326">
        <f t="shared" si="257"/>
        <v>0</v>
      </c>
      <c r="H326" s="243">
        <f t="shared" si="258"/>
        <v>0</v>
      </c>
      <c r="I326" s="244">
        <f t="shared" si="259"/>
        <v>0</v>
      </c>
      <c r="J326" s="242">
        <f t="shared" si="260"/>
        <v>0</v>
      </c>
      <c r="K326">
        <f t="shared" si="261"/>
        <v>0</v>
      </c>
      <c r="L326" s="242">
        <f t="shared" si="262"/>
        <v>0</v>
      </c>
    </row>
    <row r="327" spans="1:12" x14ac:dyDescent="0.35">
      <c r="A327" s="238">
        <f t="shared" si="254"/>
        <v>0</v>
      </c>
      <c r="B327" t="s">
        <v>2692</v>
      </c>
      <c r="C327" t="s">
        <v>2589</v>
      </c>
      <c r="D327" s="241">
        <f t="shared" si="255"/>
        <v>0</v>
      </c>
      <c r="E327" s="238">
        <f t="shared" si="256"/>
        <v>0</v>
      </c>
      <c r="F327" s="242">
        <f t="shared" si="253"/>
        <v>0</v>
      </c>
      <c r="G327">
        <f t="shared" si="257"/>
        <v>0</v>
      </c>
      <c r="H327" s="243">
        <f t="shared" si="258"/>
        <v>0</v>
      </c>
      <c r="I327" s="244">
        <f t="shared" si="259"/>
        <v>0</v>
      </c>
      <c r="J327" s="242">
        <f t="shared" si="260"/>
        <v>0</v>
      </c>
      <c r="K327">
        <f t="shared" si="261"/>
        <v>0</v>
      </c>
      <c r="L327" s="242">
        <f t="shared" si="262"/>
        <v>0</v>
      </c>
    </row>
    <row r="328" spans="1:12" x14ac:dyDescent="0.35">
      <c r="A328" s="238">
        <f t="shared" si="254"/>
        <v>5980</v>
      </c>
      <c r="B328" t="s">
        <v>2672</v>
      </c>
      <c r="C328" t="s">
        <v>2530</v>
      </c>
      <c r="D328" s="241">
        <f t="shared" si="255"/>
        <v>14</v>
      </c>
      <c r="E328" s="238">
        <f t="shared" si="256"/>
        <v>6</v>
      </c>
      <c r="F328" s="242">
        <f t="shared" si="253"/>
        <v>0.42857142857142855</v>
      </c>
      <c r="G328">
        <f t="shared" si="257"/>
        <v>0</v>
      </c>
      <c r="H328" s="243">
        <f t="shared" si="258"/>
        <v>0</v>
      </c>
      <c r="I328" s="244">
        <f t="shared" si="259"/>
        <v>8</v>
      </c>
      <c r="J328" s="242">
        <f t="shared" si="260"/>
        <v>0.5714285714285714</v>
      </c>
      <c r="K328">
        <f t="shared" si="261"/>
        <v>3</v>
      </c>
      <c r="L328" s="242">
        <f t="shared" si="262"/>
        <v>0.21428571428571427</v>
      </c>
    </row>
    <row r="329" spans="1:12" x14ac:dyDescent="0.35">
      <c r="A329" s="238">
        <f>SUM(A302:A328)</f>
        <v>75333</v>
      </c>
      <c r="B329" s="238"/>
      <c r="D329" s="241">
        <f>SUM(D302:D328)</f>
        <v>90</v>
      </c>
      <c r="E329" s="238">
        <f>SUM(E302:E328)</f>
        <v>35</v>
      </c>
      <c r="G329">
        <f>SUM(G302:G328)</f>
        <v>13</v>
      </c>
      <c r="I329" s="244">
        <f>SUM(I302:I328)</f>
        <v>55</v>
      </c>
      <c r="K329">
        <f>SUM(K302:K328)</f>
        <v>27</v>
      </c>
    </row>
    <row r="330" spans="1:12" ht="15" thickBot="1" x14ac:dyDescent="0.4"/>
    <row r="331" spans="1:12" x14ac:dyDescent="0.35">
      <c r="C331" s="245" t="s">
        <v>2673</v>
      </c>
      <c r="D331" s="246"/>
      <c r="E331" s="247">
        <f>E329+I329</f>
        <v>90</v>
      </c>
      <c r="F331" s="246" t="s">
        <v>2674</v>
      </c>
      <c r="G331" s="248"/>
      <c r="H331" s="248"/>
      <c r="I331" s="245" t="s">
        <v>2675</v>
      </c>
      <c r="J331" s="246" t="s">
        <v>2676</v>
      </c>
      <c r="K331" s="249">
        <f>K329</f>
        <v>27</v>
      </c>
    </row>
    <row r="332" spans="1:12" ht="15" thickBot="1" x14ac:dyDescent="0.4">
      <c r="C332" s="250" t="s">
        <v>2677</v>
      </c>
      <c r="D332" s="251" t="e">
        <f>LEFT(MID(#REF!,FIND("(",#REF!)+1,LEN(#REF!)),FIND(")",MID(#REF!,FIND("(",#REF!)+1,LEN(#REF!)))-1)</f>
        <v>#REF!</v>
      </c>
      <c r="E332" s="251">
        <f>AK302</f>
        <v>0</v>
      </c>
      <c r="F332" s="251" t="s">
        <v>2678</v>
      </c>
      <c r="G332" s="252"/>
      <c r="H332" s="252"/>
      <c r="I332" s="253"/>
      <c r="J332" s="240" t="s">
        <v>2679</v>
      </c>
      <c r="K332" s="254">
        <f>G329</f>
        <v>13</v>
      </c>
    </row>
    <row r="333" spans="1:12" ht="15" thickBot="1" x14ac:dyDescent="0.4">
      <c r="I333" s="250"/>
      <c r="J333" s="251" t="s">
        <v>2680</v>
      </c>
      <c r="K333" s="255">
        <f>SUM(K331:K332)</f>
        <v>40</v>
      </c>
    </row>
  </sheetData>
  <mergeCells count="318">
    <mergeCell ref="A292:A293"/>
    <mergeCell ref="B292:B293"/>
    <mergeCell ref="C292:C293"/>
    <mergeCell ref="A286:A287"/>
    <mergeCell ref="B286:B287"/>
    <mergeCell ref="C286:C287"/>
    <mergeCell ref="A288:A289"/>
    <mergeCell ref="B288:B289"/>
    <mergeCell ref="C288:C289"/>
    <mergeCell ref="A290:A291"/>
    <mergeCell ref="B290:B291"/>
    <mergeCell ref="C290:C291"/>
    <mergeCell ref="A280:A281"/>
    <mergeCell ref="B280:B281"/>
    <mergeCell ref="C280:C281"/>
    <mergeCell ref="A282:A283"/>
    <mergeCell ref="B282:B283"/>
    <mergeCell ref="C282:C283"/>
    <mergeCell ref="A284:A285"/>
    <mergeCell ref="B284:B285"/>
    <mergeCell ref="C284:C285"/>
    <mergeCell ref="A274:A275"/>
    <mergeCell ref="B274:B275"/>
    <mergeCell ref="C274:C275"/>
    <mergeCell ref="A276:A277"/>
    <mergeCell ref="B276:B277"/>
    <mergeCell ref="C276:C277"/>
    <mergeCell ref="A278:A279"/>
    <mergeCell ref="B278:B279"/>
    <mergeCell ref="C278:C279"/>
    <mergeCell ref="A294:A295"/>
    <mergeCell ref="B294:B295"/>
    <mergeCell ref="C294:C295"/>
    <mergeCell ref="A264:A265"/>
    <mergeCell ref="B264:B265"/>
    <mergeCell ref="C264:C265"/>
    <mergeCell ref="A249:A250"/>
    <mergeCell ref="B249:B250"/>
    <mergeCell ref="C249:C250"/>
    <mergeCell ref="A251:A252"/>
    <mergeCell ref="B251:B252"/>
    <mergeCell ref="C251:C252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229:A230"/>
    <mergeCell ref="B229:B230"/>
    <mergeCell ref="C229:C230"/>
    <mergeCell ref="A231:A232"/>
    <mergeCell ref="B231:B232"/>
    <mergeCell ref="C231:C232"/>
    <mergeCell ref="A225:A226"/>
    <mergeCell ref="B225:B226"/>
    <mergeCell ref="C225:C226"/>
    <mergeCell ref="A227:A228"/>
    <mergeCell ref="B227:B228"/>
    <mergeCell ref="C227:C228"/>
    <mergeCell ref="A221:A222"/>
    <mergeCell ref="B221:B222"/>
    <mergeCell ref="C221:C222"/>
    <mergeCell ref="A223:A224"/>
    <mergeCell ref="B223:B224"/>
    <mergeCell ref="C223:C224"/>
    <mergeCell ref="A206:A207"/>
    <mergeCell ref="B206:B207"/>
    <mergeCell ref="C206:C207"/>
    <mergeCell ref="A219:A220"/>
    <mergeCell ref="B219:B220"/>
    <mergeCell ref="C219:C220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190:A191"/>
    <mergeCell ref="B190:B191"/>
    <mergeCell ref="C190:C191"/>
    <mergeCell ref="A192:A193"/>
    <mergeCell ref="B192:B193"/>
    <mergeCell ref="C192:C193"/>
    <mergeCell ref="A186:A187"/>
    <mergeCell ref="B186:B187"/>
    <mergeCell ref="C186:C187"/>
    <mergeCell ref="A188:A189"/>
    <mergeCell ref="B188:B189"/>
    <mergeCell ref="C188:C189"/>
    <mergeCell ref="A173:A174"/>
    <mergeCell ref="B173:B174"/>
    <mergeCell ref="C173:C174"/>
    <mergeCell ref="A171:A172"/>
    <mergeCell ref="B171:B172"/>
    <mergeCell ref="C171:C172"/>
    <mergeCell ref="A167:A168"/>
    <mergeCell ref="B167:B168"/>
    <mergeCell ref="C167:C168"/>
    <mergeCell ref="A169:A170"/>
    <mergeCell ref="B169:B170"/>
    <mergeCell ref="C169:C170"/>
    <mergeCell ref="A163:A164"/>
    <mergeCell ref="B163:B164"/>
    <mergeCell ref="C163:C164"/>
    <mergeCell ref="A165:A166"/>
    <mergeCell ref="B165:B166"/>
    <mergeCell ref="C165:C166"/>
    <mergeCell ref="A161:A162"/>
    <mergeCell ref="B161:B162"/>
    <mergeCell ref="C161:C162"/>
    <mergeCell ref="A122:A123"/>
    <mergeCell ref="B122:B123"/>
    <mergeCell ref="C122:C123"/>
    <mergeCell ref="A106:A107"/>
    <mergeCell ref="B106:B107"/>
    <mergeCell ref="C106:C107"/>
    <mergeCell ref="A108:A109"/>
    <mergeCell ref="B108:B109"/>
    <mergeCell ref="C108:C109"/>
    <mergeCell ref="A120:A121"/>
    <mergeCell ref="B120:B121"/>
    <mergeCell ref="C120:C121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36:A37"/>
    <mergeCell ref="B36:B37"/>
    <mergeCell ref="C36:C37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  <mergeCell ref="A124:A125"/>
    <mergeCell ref="B124:B125"/>
    <mergeCell ref="C124:C125"/>
    <mergeCell ref="A126:A127"/>
    <mergeCell ref="B126:B127"/>
    <mergeCell ref="C126:C127"/>
    <mergeCell ref="A128:A129"/>
    <mergeCell ref="B128:B129"/>
    <mergeCell ref="C128:C129"/>
    <mergeCell ref="A130:A131"/>
    <mergeCell ref="B130:B131"/>
    <mergeCell ref="C130:C131"/>
    <mergeCell ref="A132:A133"/>
    <mergeCell ref="B132:B133"/>
    <mergeCell ref="C132:C133"/>
    <mergeCell ref="A134:A135"/>
    <mergeCell ref="B134:B135"/>
    <mergeCell ref="C134:C135"/>
    <mergeCell ref="A136:A137"/>
    <mergeCell ref="B136:B137"/>
    <mergeCell ref="C136:C137"/>
    <mergeCell ref="A138:A139"/>
    <mergeCell ref="B138:B139"/>
    <mergeCell ref="C138:C139"/>
    <mergeCell ref="A140:A141"/>
    <mergeCell ref="B140:B141"/>
    <mergeCell ref="C140:C141"/>
    <mergeCell ref="A148:A149"/>
    <mergeCell ref="B148:B149"/>
    <mergeCell ref="C148:C149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95"/>
  <sheetViews>
    <sheetView zoomScale="59" zoomScaleNormal="85" workbookViewId="0">
      <selection activeCell="BE4" sqref="W4:BE195"/>
    </sheetView>
  </sheetViews>
  <sheetFormatPr defaultRowHeight="14.5" x14ac:dyDescent="0.35"/>
  <cols>
    <col min="1" max="1" width="54.453125" bestFit="1" customWidth="1"/>
  </cols>
  <sheetData>
    <row r="1" spans="1:8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</row>
    <row r="3" spans="1:8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</row>
    <row r="4" spans="1:8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1:8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</row>
    <row r="6" spans="1:8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</row>
    <row r="7" spans="1:8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</row>
    <row r="8" spans="1:8" x14ac:dyDescent="0.35">
      <c r="A8" s="339" t="s">
        <v>131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</row>
    <row r="9" spans="1:8" x14ac:dyDescent="0.35">
      <c r="A9" s="339" t="s">
        <v>0</v>
      </c>
      <c r="B9" s="339" t="s">
        <v>0</v>
      </c>
      <c r="C9" s="339" t="s">
        <v>17</v>
      </c>
      <c r="D9" t="s">
        <v>1214</v>
      </c>
      <c r="E9" t="s">
        <v>1215</v>
      </c>
      <c r="F9" t="s">
        <v>1216</v>
      </c>
      <c r="G9" t="s">
        <v>1217</v>
      </c>
      <c r="H9" t="s">
        <v>1218</v>
      </c>
    </row>
    <row r="10" spans="1:8" x14ac:dyDescent="0.35">
      <c r="A10" s="339" t="s">
        <v>1219</v>
      </c>
      <c r="B10" s="339" t="s">
        <v>33</v>
      </c>
      <c r="C10" s="340">
        <v>2057</v>
      </c>
      <c r="D10" s="1">
        <v>-511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35">
      <c r="A11" s="339" t="s">
        <v>0</v>
      </c>
      <c r="B11" s="339" t="s">
        <v>0</v>
      </c>
      <c r="C11" s="340">
        <v>2057</v>
      </c>
      <c r="D11" s="2">
        <v>1546</v>
      </c>
      <c r="E11" s="2">
        <v>1546</v>
      </c>
      <c r="F11" s="2">
        <v>1546</v>
      </c>
      <c r="G11" s="2">
        <v>1546</v>
      </c>
      <c r="H11" s="2">
        <v>1546</v>
      </c>
    </row>
    <row r="12" spans="1:8" x14ac:dyDescent="0.35">
      <c r="A12" s="339" t="s">
        <v>1220</v>
      </c>
      <c r="B12" s="339" t="s">
        <v>31</v>
      </c>
      <c r="C12" s="340">
        <v>1208</v>
      </c>
      <c r="D12" s="1">
        <v>233</v>
      </c>
      <c r="E12" s="1">
        <v>258</v>
      </c>
      <c r="F12" s="1">
        <v>-153</v>
      </c>
      <c r="G12" s="1">
        <v>0</v>
      </c>
      <c r="H12" s="1">
        <v>0</v>
      </c>
    </row>
    <row r="13" spans="1:8" x14ac:dyDescent="0.35">
      <c r="A13" s="339" t="s">
        <v>0</v>
      </c>
      <c r="B13" s="339" t="s">
        <v>0</v>
      </c>
      <c r="C13" s="340">
        <v>1208</v>
      </c>
      <c r="D13" s="2">
        <v>1441</v>
      </c>
      <c r="E13" s="2">
        <v>1699</v>
      </c>
      <c r="F13" s="2">
        <v>1546</v>
      </c>
      <c r="G13" s="2">
        <v>1546</v>
      </c>
      <c r="H13" s="2">
        <v>1546</v>
      </c>
    </row>
    <row r="14" spans="1:8" x14ac:dyDescent="0.35">
      <c r="A14" s="339" t="s">
        <v>1221</v>
      </c>
      <c r="B14" s="339" t="s">
        <v>31</v>
      </c>
      <c r="C14" s="340">
        <v>862</v>
      </c>
      <c r="D14" s="1">
        <v>29</v>
      </c>
      <c r="E14" s="1">
        <v>44</v>
      </c>
      <c r="F14" s="1">
        <v>25</v>
      </c>
      <c r="G14" s="1">
        <v>108</v>
      </c>
      <c r="H14" s="1">
        <v>374</v>
      </c>
    </row>
    <row r="15" spans="1:8" x14ac:dyDescent="0.35">
      <c r="A15" s="339" t="s">
        <v>0</v>
      </c>
      <c r="B15" s="339" t="s">
        <v>0</v>
      </c>
      <c r="C15" s="340">
        <v>862</v>
      </c>
      <c r="D15" s="2">
        <v>891</v>
      </c>
      <c r="E15" s="2">
        <v>935</v>
      </c>
      <c r="F15" s="2">
        <v>960</v>
      </c>
      <c r="G15" s="2">
        <v>1068</v>
      </c>
      <c r="H15" s="2">
        <v>1442</v>
      </c>
    </row>
    <row r="16" spans="1:8" x14ac:dyDescent="0.35">
      <c r="A16" s="339" t="s">
        <v>3131</v>
      </c>
      <c r="B16" s="339" t="s">
        <v>31</v>
      </c>
      <c r="C16" s="340">
        <v>394</v>
      </c>
      <c r="D16" s="1">
        <v>10</v>
      </c>
      <c r="E16" s="1">
        <v>18</v>
      </c>
      <c r="F16" s="1">
        <v>24</v>
      </c>
      <c r="G16" s="1">
        <v>-446</v>
      </c>
      <c r="H16" s="1">
        <v>0</v>
      </c>
    </row>
    <row r="17" spans="1:9" x14ac:dyDescent="0.35">
      <c r="A17" s="339" t="s">
        <v>0</v>
      </c>
      <c r="B17" s="339" t="s">
        <v>0</v>
      </c>
      <c r="C17" s="340">
        <v>394</v>
      </c>
      <c r="D17" s="2">
        <v>404</v>
      </c>
      <c r="E17" s="2">
        <v>422</v>
      </c>
      <c r="F17" s="2">
        <v>446</v>
      </c>
      <c r="G17" s="2">
        <v>0</v>
      </c>
      <c r="H17" s="2">
        <v>0</v>
      </c>
    </row>
    <row r="18" spans="1:9" x14ac:dyDescent="0.35">
      <c r="A18" s="339" t="s">
        <v>1222</v>
      </c>
      <c r="B18" s="339" t="s">
        <v>33</v>
      </c>
      <c r="C18" s="340">
        <v>1342</v>
      </c>
      <c r="D18" s="1">
        <v>177</v>
      </c>
      <c r="E18" s="1">
        <v>39</v>
      </c>
      <c r="F18" s="1">
        <v>0</v>
      </c>
      <c r="G18" s="1">
        <v>0</v>
      </c>
      <c r="H18" s="1">
        <v>0</v>
      </c>
    </row>
    <row r="19" spans="1:9" x14ac:dyDescent="0.35">
      <c r="A19" s="339" t="s">
        <v>0</v>
      </c>
      <c r="B19" s="339" t="s">
        <v>0</v>
      </c>
      <c r="C19" s="340">
        <v>1342</v>
      </c>
      <c r="D19" s="2">
        <v>1519</v>
      </c>
      <c r="E19" s="2">
        <v>1558</v>
      </c>
      <c r="F19" s="2">
        <v>1558</v>
      </c>
      <c r="G19" s="2">
        <v>1558</v>
      </c>
      <c r="H19" s="2">
        <v>1558</v>
      </c>
    </row>
    <row r="20" spans="1:9" x14ac:dyDescent="0.35">
      <c r="A20" s="339" t="s">
        <v>1223</v>
      </c>
      <c r="B20" s="339" t="s">
        <v>31</v>
      </c>
      <c r="C20" s="340">
        <v>814</v>
      </c>
      <c r="D20" s="1">
        <v>46</v>
      </c>
      <c r="E20" s="1">
        <v>61</v>
      </c>
      <c r="F20" s="1">
        <v>62</v>
      </c>
      <c r="G20" s="1">
        <v>173</v>
      </c>
      <c r="H20" s="1">
        <v>61</v>
      </c>
    </row>
    <row r="21" spans="1:9" x14ac:dyDescent="0.35">
      <c r="A21" s="339" t="s">
        <v>0</v>
      </c>
      <c r="B21" s="339" t="s">
        <v>0</v>
      </c>
      <c r="C21" s="340">
        <v>814</v>
      </c>
      <c r="D21" s="2">
        <v>860</v>
      </c>
      <c r="E21" s="2">
        <v>921</v>
      </c>
      <c r="F21" s="2">
        <v>983</v>
      </c>
      <c r="G21" s="2">
        <v>1156</v>
      </c>
      <c r="H21" s="2">
        <v>1217</v>
      </c>
    </row>
    <row r="22" spans="1:9" x14ac:dyDescent="0.35">
      <c r="A22" s="339" t="s">
        <v>1224</v>
      </c>
      <c r="B22" s="339" t="s">
        <v>33</v>
      </c>
      <c r="C22" s="340">
        <v>531</v>
      </c>
      <c r="D22" s="1">
        <v>16</v>
      </c>
      <c r="E22" s="1">
        <v>22</v>
      </c>
      <c r="F22" s="1">
        <v>8</v>
      </c>
      <c r="G22" s="1">
        <v>23</v>
      </c>
      <c r="H22" s="1">
        <v>-600</v>
      </c>
    </row>
    <row r="23" spans="1:9" x14ac:dyDescent="0.35">
      <c r="A23" s="339" t="s">
        <v>0</v>
      </c>
      <c r="B23" s="339" t="s">
        <v>0</v>
      </c>
      <c r="C23" s="340">
        <v>531</v>
      </c>
      <c r="D23" s="2">
        <v>547</v>
      </c>
      <c r="E23" s="2">
        <v>569</v>
      </c>
      <c r="F23" s="2">
        <v>577</v>
      </c>
      <c r="G23" s="2">
        <v>600</v>
      </c>
      <c r="H23" s="2">
        <v>0</v>
      </c>
    </row>
    <row r="24" spans="1:9" x14ac:dyDescent="0.35">
      <c r="A24" s="339" t="s">
        <v>1225</v>
      </c>
      <c r="B24" s="339" t="s">
        <v>33</v>
      </c>
      <c r="C24" s="340">
        <v>1621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</row>
    <row r="25" spans="1:9" x14ac:dyDescent="0.35">
      <c r="A25" s="339" t="s">
        <v>0</v>
      </c>
      <c r="B25" s="339" t="s">
        <v>0</v>
      </c>
      <c r="C25" s="340">
        <v>1621</v>
      </c>
      <c r="D25" s="2">
        <v>1621</v>
      </c>
      <c r="E25" s="2">
        <v>1621</v>
      </c>
      <c r="F25" s="2">
        <v>1621</v>
      </c>
      <c r="G25" s="2">
        <v>1621</v>
      </c>
      <c r="H25" s="2">
        <v>1621</v>
      </c>
    </row>
    <row r="26" spans="1:9" x14ac:dyDescent="0.35">
      <c r="A26" s="339" t="s">
        <v>1226</v>
      </c>
      <c r="B26" s="339" t="s">
        <v>33</v>
      </c>
      <c r="C26" s="340">
        <v>1988</v>
      </c>
      <c r="D26" s="1">
        <v>0</v>
      </c>
      <c r="E26" s="1">
        <v>-442</v>
      </c>
      <c r="F26" s="1">
        <v>0</v>
      </c>
      <c r="G26" s="1">
        <v>0</v>
      </c>
      <c r="H26" s="1">
        <v>0</v>
      </c>
    </row>
    <row r="27" spans="1:9" x14ac:dyDescent="0.35">
      <c r="A27" s="339" t="s">
        <v>0</v>
      </c>
      <c r="B27" s="339" t="s">
        <v>0</v>
      </c>
      <c r="C27" s="340">
        <v>1988</v>
      </c>
      <c r="D27" s="2">
        <v>1988</v>
      </c>
      <c r="E27" s="2">
        <v>1546</v>
      </c>
      <c r="F27" s="2">
        <v>1546</v>
      </c>
      <c r="G27" s="2">
        <v>1546</v>
      </c>
      <c r="H27" s="2">
        <v>1546</v>
      </c>
    </row>
    <row r="28" spans="1:9" x14ac:dyDescent="0.35">
      <c r="A28" s="339" t="s">
        <v>47</v>
      </c>
      <c r="B28" s="339" t="s">
        <v>0</v>
      </c>
      <c r="C28" s="341">
        <v>0</v>
      </c>
      <c r="D28" s="1">
        <f>(D10+D12+D14+D16+D18+D20+D22+D24+D26)*(-1)</f>
        <v>0</v>
      </c>
      <c r="E28" s="1">
        <f t="shared" ref="E28:H28" si="0">(E10+E12+E14+E16+E18+E20+E22+E24+E26)*(-1)</f>
        <v>0</v>
      </c>
      <c r="F28" s="1">
        <f t="shared" si="0"/>
        <v>34</v>
      </c>
      <c r="G28" s="1">
        <f t="shared" si="0"/>
        <v>142</v>
      </c>
      <c r="H28" s="1">
        <f t="shared" si="0"/>
        <v>165</v>
      </c>
      <c r="I28" s="1"/>
    </row>
    <row r="29" spans="1:9" x14ac:dyDescent="0.35">
      <c r="A29" s="339" t="s">
        <v>0</v>
      </c>
      <c r="B29" s="339" t="s">
        <v>0</v>
      </c>
      <c r="C29" s="340">
        <v>0</v>
      </c>
      <c r="D29" s="2">
        <v>0</v>
      </c>
      <c r="E29" s="2">
        <v>0</v>
      </c>
      <c r="F29" s="2">
        <v>34</v>
      </c>
      <c r="G29" s="2">
        <v>176</v>
      </c>
      <c r="H29" s="2">
        <v>341</v>
      </c>
    </row>
    <row r="30" spans="1:9" x14ac:dyDescent="0.35">
      <c r="A30" t="s">
        <v>48</v>
      </c>
      <c r="B30" t="s">
        <v>0</v>
      </c>
      <c r="C30" s="2">
        <v>10817</v>
      </c>
      <c r="D30" s="2">
        <v>10817</v>
      </c>
      <c r="E30" s="2">
        <v>10817</v>
      </c>
      <c r="F30" s="2">
        <v>10817</v>
      </c>
      <c r="G30" s="2">
        <v>10817</v>
      </c>
      <c r="H30" s="2">
        <v>10817</v>
      </c>
    </row>
    <row r="34" spans="1: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</row>
    <row r="35" spans="1: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</row>
    <row r="36" spans="1: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</row>
    <row r="38" spans="1: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</row>
    <row r="39" spans="1: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</row>
    <row r="40" spans="1: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</row>
    <row r="41" spans="1:7" x14ac:dyDescent="0.35">
      <c r="A41" s="339" t="s">
        <v>131</v>
      </c>
      <c r="B41" s="339" t="s">
        <v>2</v>
      </c>
      <c r="C41" s="339" t="s">
        <v>3</v>
      </c>
      <c r="D41" t="s">
        <v>4</v>
      </c>
      <c r="E41" t="s">
        <v>5</v>
      </c>
      <c r="F41" t="s">
        <v>6</v>
      </c>
      <c r="G41" t="s">
        <v>7</v>
      </c>
    </row>
    <row r="42" spans="1:7" x14ac:dyDescent="0.35">
      <c r="A42" s="339" t="s">
        <v>0</v>
      </c>
      <c r="B42" s="339" t="s">
        <v>0</v>
      </c>
      <c r="C42" s="339" t="s">
        <v>17</v>
      </c>
      <c r="D42" t="s">
        <v>1227</v>
      </c>
      <c r="E42" t="s">
        <v>1228</v>
      </c>
      <c r="F42" t="s">
        <v>1229</v>
      </c>
      <c r="G42" t="s">
        <v>1230</v>
      </c>
    </row>
    <row r="43" spans="1:7" x14ac:dyDescent="0.35">
      <c r="A43" s="339" t="s">
        <v>1231</v>
      </c>
      <c r="B43" s="339" t="s">
        <v>33</v>
      </c>
      <c r="C43" s="340">
        <v>1128</v>
      </c>
      <c r="D43" s="1">
        <v>211</v>
      </c>
      <c r="E43" s="1">
        <v>172</v>
      </c>
      <c r="F43" s="1">
        <v>0</v>
      </c>
      <c r="G43" s="1">
        <v>0</v>
      </c>
    </row>
    <row r="44" spans="1:7" x14ac:dyDescent="0.35">
      <c r="A44" s="339" t="s">
        <v>0</v>
      </c>
      <c r="B44" s="339" t="s">
        <v>0</v>
      </c>
      <c r="C44" s="340">
        <v>1128</v>
      </c>
      <c r="D44" s="2">
        <v>1339</v>
      </c>
      <c r="E44" s="2">
        <v>1511</v>
      </c>
      <c r="F44" s="2">
        <v>1511</v>
      </c>
      <c r="G44" s="2">
        <v>1511</v>
      </c>
    </row>
    <row r="45" spans="1:7" x14ac:dyDescent="0.35">
      <c r="A45" s="339" t="s">
        <v>3137</v>
      </c>
      <c r="B45" s="339" t="s">
        <v>33</v>
      </c>
      <c r="C45" s="340">
        <v>354</v>
      </c>
      <c r="D45" s="1">
        <v>34</v>
      </c>
      <c r="E45" s="1">
        <v>16</v>
      </c>
      <c r="F45" s="1">
        <v>7</v>
      </c>
      <c r="G45" s="1">
        <v>-411</v>
      </c>
    </row>
    <row r="46" spans="1:7" x14ac:dyDescent="0.35">
      <c r="A46" s="339" t="s">
        <v>0</v>
      </c>
      <c r="B46" s="339" t="s">
        <v>0</v>
      </c>
      <c r="C46" s="340">
        <v>354</v>
      </c>
      <c r="D46" s="2">
        <v>388</v>
      </c>
      <c r="E46" s="2">
        <v>404</v>
      </c>
      <c r="F46" s="2">
        <v>411</v>
      </c>
      <c r="G46" s="2">
        <v>0</v>
      </c>
    </row>
    <row r="47" spans="1:7" x14ac:dyDescent="0.35">
      <c r="A47" s="339" t="s">
        <v>1232</v>
      </c>
      <c r="B47" s="339" t="s">
        <v>31</v>
      </c>
      <c r="C47" s="340">
        <v>1865</v>
      </c>
      <c r="D47" s="1">
        <v>0</v>
      </c>
      <c r="E47" s="1">
        <v>-359</v>
      </c>
      <c r="F47" s="1">
        <v>0</v>
      </c>
      <c r="G47" s="1">
        <v>0</v>
      </c>
    </row>
    <row r="48" spans="1:7" x14ac:dyDescent="0.35">
      <c r="A48" s="339" t="s">
        <v>0</v>
      </c>
      <c r="B48" s="339" t="s">
        <v>0</v>
      </c>
      <c r="C48" s="340">
        <v>1865</v>
      </c>
      <c r="D48" s="2">
        <v>1865</v>
      </c>
      <c r="E48" s="2">
        <v>1506</v>
      </c>
      <c r="F48" s="2">
        <v>1506</v>
      </c>
      <c r="G48" s="2">
        <v>1506</v>
      </c>
    </row>
    <row r="49" spans="1:7" x14ac:dyDescent="0.35">
      <c r="A49" s="339" t="s">
        <v>1233</v>
      </c>
      <c r="B49" s="339" t="s">
        <v>33</v>
      </c>
      <c r="C49" s="340">
        <v>988</v>
      </c>
      <c r="D49" s="1">
        <v>166</v>
      </c>
      <c r="E49" s="1">
        <v>112</v>
      </c>
      <c r="F49" s="1">
        <v>108</v>
      </c>
      <c r="G49" s="1">
        <v>89</v>
      </c>
    </row>
    <row r="50" spans="1:7" x14ac:dyDescent="0.35">
      <c r="A50" s="339" t="s">
        <v>0</v>
      </c>
      <c r="B50" s="339" t="s">
        <v>0</v>
      </c>
      <c r="C50" s="340">
        <v>988</v>
      </c>
      <c r="D50" s="2">
        <v>1154</v>
      </c>
      <c r="E50" s="2">
        <v>1266</v>
      </c>
      <c r="F50" s="2">
        <v>1374</v>
      </c>
      <c r="G50" s="2">
        <v>1463</v>
      </c>
    </row>
    <row r="51" spans="1:7" x14ac:dyDescent="0.35">
      <c r="A51" s="339" t="s">
        <v>1234</v>
      </c>
      <c r="B51" s="339" t="s">
        <v>33</v>
      </c>
      <c r="C51" s="340">
        <v>235</v>
      </c>
      <c r="D51" s="1">
        <v>9</v>
      </c>
      <c r="E51" s="1">
        <v>16</v>
      </c>
      <c r="F51" s="1">
        <v>0</v>
      </c>
      <c r="G51" s="1">
        <v>-260</v>
      </c>
    </row>
    <row r="52" spans="1:7" x14ac:dyDescent="0.35">
      <c r="A52" s="339" t="s">
        <v>0</v>
      </c>
      <c r="B52" s="339" t="s">
        <v>0</v>
      </c>
      <c r="C52" s="340">
        <v>235</v>
      </c>
      <c r="D52" s="2">
        <v>244</v>
      </c>
      <c r="E52" s="2">
        <v>260</v>
      </c>
      <c r="F52" s="2">
        <v>260</v>
      </c>
      <c r="G52" s="2">
        <v>0</v>
      </c>
    </row>
    <row r="53" spans="1:7" x14ac:dyDescent="0.35">
      <c r="A53" s="339" t="s">
        <v>1235</v>
      </c>
      <c r="B53" s="339" t="s">
        <v>33</v>
      </c>
      <c r="C53" s="340">
        <v>2308</v>
      </c>
      <c r="D53" s="1">
        <v>-802</v>
      </c>
      <c r="E53" s="1">
        <v>0</v>
      </c>
      <c r="F53" s="1">
        <v>0</v>
      </c>
      <c r="G53" s="1">
        <v>0</v>
      </c>
    </row>
    <row r="54" spans="1:7" x14ac:dyDescent="0.35">
      <c r="A54" s="339" t="s">
        <v>0</v>
      </c>
      <c r="B54" s="339" t="s">
        <v>0</v>
      </c>
      <c r="C54" s="340">
        <v>2308</v>
      </c>
      <c r="D54" s="2">
        <v>1506</v>
      </c>
      <c r="E54" s="2">
        <v>1506</v>
      </c>
      <c r="F54" s="2">
        <v>1506</v>
      </c>
      <c r="G54" s="2">
        <v>1506</v>
      </c>
    </row>
    <row r="55" spans="1:7" x14ac:dyDescent="0.35">
      <c r="A55" s="339" t="s">
        <v>1236</v>
      </c>
      <c r="B55" s="339" t="s">
        <v>33</v>
      </c>
      <c r="C55" s="340">
        <v>1020</v>
      </c>
      <c r="D55" s="1">
        <v>62</v>
      </c>
      <c r="E55" s="1">
        <v>19</v>
      </c>
      <c r="F55" s="1">
        <v>13</v>
      </c>
      <c r="G55" s="1">
        <v>58</v>
      </c>
    </row>
    <row r="56" spans="1:7" x14ac:dyDescent="0.35">
      <c r="A56" s="339" t="s">
        <v>0</v>
      </c>
      <c r="B56" s="339" t="s">
        <v>0</v>
      </c>
      <c r="C56" s="340">
        <v>1020</v>
      </c>
      <c r="D56" s="2">
        <v>1082</v>
      </c>
      <c r="E56" s="2">
        <v>1101</v>
      </c>
      <c r="F56" s="2">
        <v>1114</v>
      </c>
      <c r="G56" s="2">
        <v>1172</v>
      </c>
    </row>
    <row r="57" spans="1:7" x14ac:dyDescent="0.35">
      <c r="A57" s="339" t="s">
        <v>1237</v>
      </c>
      <c r="B57" s="339" t="s">
        <v>33</v>
      </c>
      <c r="C57" s="340">
        <v>1489</v>
      </c>
      <c r="D57" s="1">
        <v>189</v>
      </c>
      <c r="E57" s="1">
        <v>0</v>
      </c>
      <c r="F57" s="1">
        <v>-172</v>
      </c>
      <c r="G57" s="1">
        <v>0</v>
      </c>
    </row>
    <row r="58" spans="1:7" x14ac:dyDescent="0.35">
      <c r="A58" s="339" t="s">
        <v>0</v>
      </c>
      <c r="B58" s="339" t="s">
        <v>0</v>
      </c>
      <c r="C58" s="340">
        <v>1489</v>
      </c>
      <c r="D58" s="2">
        <v>1678</v>
      </c>
      <c r="E58" s="2">
        <v>1678</v>
      </c>
      <c r="F58" s="2">
        <v>1506</v>
      </c>
      <c r="G58" s="2">
        <v>1506</v>
      </c>
    </row>
    <row r="59" spans="1:7" x14ac:dyDescent="0.35">
      <c r="A59" s="339" t="s">
        <v>3138</v>
      </c>
      <c r="B59" s="339" t="s">
        <v>33</v>
      </c>
      <c r="C59" s="340">
        <v>1153</v>
      </c>
      <c r="D59" s="1">
        <v>131</v>
      </c>
      <c r="E59" s="1">
        <v>24</v>
      </c>
      <c r="F59" s="1">
        <v>24</v>
      </c>
      <c r="G59" s="1">
        <v>322</v>
      </c>
    </row>
    <row r="60" spans="1:7" x14ac:dyDescent="0.35">
      <c r="A60" s="339" t="s">
        <v>0</v>
      </c>
      <c r="B60" s="339" t="s">
        <v>0</v>
      </c>
      <c r="C60" s="340">
        <v>1153</v>
      </c>
      <c r="D60" s="2">
        <v>1284</v>
      </c>
      <c r="E60" s="2">
        <v>1308</v>
      </c>
      <c r="F60" s="2">
        <v>1332</v>
      </c>
      <c r="G60" s="2">
        <v>1654</v>
      </c>
    </row>
    <row r="61" spans="1:7" x14ac:dyDescent="0.35">
      <c r="A61" s="339" t="s">
        <v>47</v>
      </c>
      <c r="B61" s="339" t="s">
        <v>0</v>
      </c>
      <c r="C61" s="341">
        <v>0</v>
      </c>
      <c r="D61" s="1">
        <f>(D43+D45+D47+D49+D51+D53+D55+D57+D59)*(-1)</f>
        <v>0</v>
      </c>
      <c r="E61" s="1">
        <f t="shared" ref="E61:G61" si="1">(E43+E45+E47+E49+E51+E53+E55+E57+E59)*(-1)</f>
        <v>0</v>
      </c>
      <c r="F61" s="1">
        <f t="shared" si="1"/>
        <v>20</v>
      </c>
      <c r="G61" s="1">
        <f t="shared" si="1"/>
        <v>202</v>
      </c>
    </row>
    <row r="62" spans="1:7" x14ac:dyDescent="0.35">
      <c r="A62" s="339" t="s">
        <v>0</v>
      </c>
      <c r="B62" s="339" t="s">
        <v>0</v>
      </c>
      <c r="C62" s="340">
        <v>0</v>
      </c>
      <c r="D62" s="2">
        <v>0</v>
      </c>
      <c r="E62" s="2">
        <v>0</v>
      </c>
      <c r="F62" s="1">
        <v>20</v>
      </c>
      <c r="G62" s="1">
        <v>222</v>
      </c>
    </row>
    <row r="63" spans="1:7" x14ac:dyDescent="0.35">
      <c r="A63" t="s">
        <v>48</v>
      </c>
      <c r="B63" t="s">
        <v>0</v>
      </c>
      <c r="C63" s="2">
        <v>10540</v>
      </c>
      <c r="D63" s="2">
        <v>10540</v>
      </c>
      <c r="E63" s="2">
        <v>10540</v>
      </c>
      <c r="F63" s="2">
        <v>10540</v>
      </c>
      <c r="G63" s="2">
        <v>10540</v>
      </c>
    </row>
    <row r="67" spans="1:1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</row>
    <row r="68" spans="1:1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</row>
    <row r="69" spans="1:1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</row>
    <row r="70" spans="1:1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</row>
    <row r="71" spans="1:1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</row>
    <row r="72" spans="1:1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</row>
    <row r="73" spans="1:1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</row>
    <row r="74" spans="1:17" x14ac:dyDescent="0.35">
      <c r="A74" s="339" t="s">
        <v>931</v>
      </c>
      <c r="B74" s="339" t="s">
        <v>2</v>
      </c>
      <c r="C74" s="339" t="s">
        <v>3</v>
      </c>
      <c r="D74" t="s">
        <v>4</v>
      </c>
      <c r="E74" t="s">
        <v>5</v>
      </c>
      <c r="F74" t="s">
        <v>6</v>
      </c>
      <c r="G74" t="s">
        <v>7</v>
      </c>
      <c r="H74" t="s">
        <v>8</v>
      </c>
      <c r="I74" t="s">
        <v>9</v>
      </c>
      <c r="J74" t="s">
        <v>10</v>
      </c>
      <c r="K74" t="s">
        <v>11</v>
      </c>
      <c r="L74" t="s">
        <v>12</v>
      </c>
      <c r="M74" t="s">
        <v>13</v>
      </c>
      <c r="N74" t="s">
        <v>14</v>
      </c>
      <c r="O74" t="s">
        <v>15</v>
      </c>
      <c r="P74" t="s">
        <v>16</v>
      </c>
      <c r="Q74" t="s">
        <v>603</v>
      </c>
    </row>
    <row r="75" spans="1:17" x14ac:dyDescent="0.35">
      <c r="A75" s="339" t="s">
        <v>0</v>
      </c>
      <c r="B75" s="339" t="s">
        <v>0</v>
      </c>
      <c r="C75" s="339" t="s">
        <v>17</v>
      </c>
      <c r="D75" t="s">
        <v>1238</v>
      </c>
      <c r="E75" t="s">
        <v>1239</v>
      </c>
      <c r="F75" t="s">
        <v>1240</v>
      </c>
      <c r="G75" t="s">
        <v>1241</v>
      </c>
      <c r="H75" t="s">
        <v>1242</v>
      </c>
      <c r="I75" t="s">
        <v>1243</v>
      </c>
      <c r="J75" t="s">
        <v>1244</v>
      </c>
      <c r="K75" t="s">
        <v>1245</v>
      </c>
      <c r="L75" t="s">
        <v>1246</v>
      </c>
      <c r="M75" t="s">
        <v>1247</v>
      </c>
      <c r="N75" t="s">
        <v>1248</v>
      </c>
      <c r="O75" t="s">
        <v>1249</v>
      </c>
      <c r="P75" t="s">
        <v>1250</v>
      </c>
      <c r="Q75" t="s">
        <v>1251</v>
      </c>
    </row>
    <row r="76" spans="1:17" x14ac:dyDescent="0.35">
      <c r="A76" s="339" t="s">
        <v>3139</v>
      </c>
      <c r="B76" s="339" t="s">
        <v>31</v>
      </c>
      <c r="C76" s="340">
        <v>323</v>
      </c>
      <c r="D76" s="1">
        <v>4</v>
      </c>
      <c r="E76" s="1">
        <v>1</v>
      </c>
      <c r="F76" s="1">
        <v>1</v>
      </c>
      <c r="G76" s="1">
        <v>12</v>
      </c>
      <c r="H76" s="1">
        <v>5</v>
      </c>
      <c r="I76" s="1">
        <v>4</v>
      </c>
      <c r="J76" s="1">
        <v>11</v>
      </c>
      <c r="K76" s="1">
        <v>12</v>
      </c>
      <c r="L76" s="1">
        <v>17</v>
      </c>
      <c r="M76" s="1">
        <v>1</v>
      </c>
      <c r="N76" s="1">
        <v>22</v>
      </c>
      <c r="O76" s="1">
        <v>-413</v>
      </c>
      <c r="P76" s="1">
        <v>0</v>
      </c>
      <c r="Q76" s="1">
        <v>0</v>
      </c>
    </row>
    <row r="77" spans="1:17" x14ac:dyDescent="0.35">
      <c r="A77" s="339" t="s">
        <v>0</v>
      </c>
      <c r="B77" s="339" t="s">
        <v>0</v>
      </c>
      <c r="C77" s="340">
        <v>323</v>
      </c>
      <c r="D77" s="2">
        <v>327</v>
      </c>
      <c r="E77" s="2">
        <v>328</v>
      </c>
      <c r="F77" s="2">
        <v>329</v>
      </c>
      <c r="G77" s="2">
        <v>341</v>
      </c>
      <c r="H77" s="2">
        <v>346</v>
      </c>
      <c r="I77" s="2">
        <v>350</v>
      </c>
      <c r="J77" s="2">
        <v>361</v>
      </c>
      <c r="K77" s="2">
        <v>373</v>
      </c>
      <c r="L77" s="2">
        <v>390</v>
      </c>
      <c r="M77" s="2">
        <v>391</v>
      </c>
      <c r="N77" s="2">
        <v>413</v>
      </c>
      <c r="O77" s="2">
        <v>0</v>
      </c>
      <c r="P77" s="2">
        <v>0</v>
      </c>
      <c r="Q77" s="2">
        <v>0</v>
      </c>
    </row>
    <row r="78" spans="1:17" x14ac:dyDescent="0.35">
      <c r="A78" s="339" t="s">
        <v>3140</v>
      </c>
      <c r="B78" s="339" t="s">
        <v>33</v>
      </c>
      <c r="C78" s="340">
        <v>65</v>
      </c>
      <c r="D78" s="1">
        <v>1</v>
      </c>
      <c r="E78" s="1">
        <v>1</v>
      </c>
      <c r="F78" s="1">
        <v>0</v>
      </c>
      <c r="G78" s="1">
        <v>-67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</row>
    <row r="79" spans="1:17" x14ac:dyDescent="0.35">
      <c r="A79" s="339" t="s">
        <v>0</v>
      </c>
      <c r="B79" s="339" t="s">
        <v>0</v>
      </c>
      <c r="C79" s="340">
        <v>65</v>
      </c>
      <c r="D79" s="2">
        <v>66</v>
      </c>
      <c r="E79" s="2">
        <v>67</v>
      </c>
      <c r="F79" s="2">
        <v>67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</row>
    <row r="80" spans="1:17" x14ac:dyDescent="0.35">
      <c r="A80" s="339" t="s">
        <v>1252</v>
      </c>
      <c r="B80" s="339" t="s">
        <v>33</v>
      </c>
      <c r="C80" s="340">
        <v>369</v>
      </c>
      <c r="D80" s="1">
        <v>6</v>
      </c>
      <c r="E80" s="1">
        <v>2</v>
      </c>
      <c r="F80" s="1">
        <v>1</v>
      </c>
      <c r="G80" s="1">
        <v>4</v>
      </c>
      <c r="H80" s="1">
        <v>4</v>
      </c>
      <c r="I80" s="1">
        <v>42</v>
      </c>
      <c r="J80" s="1">
        <v>4</v>
      </c>
      <c r="K80" s="1">
        <v>157</v>
      </c>
      <c r="L80" s="1">
        <v>14</v>
      </c>
      <c r="M80" s="1">
        <v>0</v>
      </c>
      <c r="N80" s="1">
        <v>23</v>
      </c>
      <c r="O80" s="1">
        <v>43</v>
      </c>
      <c r="P80" s="1">
        <v>18</v>
      </c>
      <c r="Q80" s="1">
        <v>-687</v>
      </c>
    </row>
    <row r="81" spans="1:17" x14ac:dyDescent="0.35">
      <c r="A81" s="339" t="s">
        <v>0</v>
      </c>
      <c r="B81" s="339" t="s">
        <v>0</v>
      </c>
      <c r="C81" s="340">
        <v>369</v>
      </c>
      <c r="D81" s="2">
        <v>375</v>
      </c>
      <c r="E81" s="2">
        <v>377</v>
      </c>
      <c r="F81" s="2">
        <v>378</v>
      </c>
      <c r="G81" s="2">
        <v>382</v>
      </c>
      <c r="H81" s="2">
        <v>386</v>
      </c>
      <c r="I81" s="2">
        <v>428</v>
      </c>
      <c r="J81" s="2">
        <v>432</v>
      </c>
      <c r="K81" s="2">
        <v>589</v>
      </c>
      <c r="L81" s="2">
        <v>603</v>
      </c>
      <c r="M81" s="2">
        <v>603</v>
      </c>
      <c r="N81" s="2">
        <v>626</v>
      </c>
      <c r="O81" s="2">
        <v>669</v>
      </c>
      <c r="P81" s="2">
        <v>687</v>
      </c>
      <c r="Q81" s="2">
        <v>0</v>
      </c>
    </row>
    <row r="82" spans="1:17" x14ac:dyDescent="0.35">
      <c r="A82" s="339" t="s">
        <v>1253</v>
      </c>
      <c r="B82" s="339" t="s">
        <v>33</v>
      </c>
      <c r="C82" s="340">
        <v>488</v>
      </c>
      <c r="D82" s="1">
        <v>16</v>
      </c>
      <c r="E82" s="1">
        <v>2</v>
      </c>
      <c r="F82" s="1">
        <v>0</v>
      </c>
      <c r="G82" s="1">
        <v>1</v>
      </c>
      <c r="H82" s="1">
        <v>1</v>
      </c>
      <c r="I82" s="1">
        <v>1</v>
      </c>
      <c r="J82" s="1">
        <v>22</v>
      </c>
      <c r="K82" s="1">
        <v>3</v>
      </c>
      <c r="L82" s="1">
        <v>25</v>
      </c>
      <c r="M82" s="1">
        <v>0</v>
      </c>
      <c r="N82" s="1">
        <v>10</v>
      </c>
      <c r="O82" s="1">
        <v>34</v>
      </c>
      <c r="P82" s="1">
        <v>-603</v>
      </c>
      <c r="Q82" s="1">
        <v>0</v>
      </c>
    </row>
    <row r="83" spans="1:17" x14ac:dyDescent="0.35">
      <c r="A83" s="339" t="s">
        <v>0</v>
      </c>
      <c r="B83" s="339" t="s">
        <v>0</v>
      </c>
      <c r="C83" s="340">
        <v>488</v>
      </c>
      <c r="D83" s="2">
        <v>504</v>
      </c>
      <c r="E83" s="2">
        <v>506</v>
      </c>
      <c r="F83" s="2">
        <v>506</v>
      </c>
      <c r="G83" s="2">
        <v>507</v>
      </c>
      <c r="H83" s="2">
        <v>508</v>
      </c>
      <c r="I83" s="2">
        <v>509</v>
      </c>
      <c r="J83" s="2">
        <v>531</v>
      </c>
      <c r="K83" s="2">
        <v>534</v>
      </c>
      <c r="L83" s="2">
        <v>559</v>
      </c>
      <c r="M83" s="2">
        <v>559</v>
      </c>
      <c r="N83" s="2">
        <v>569</v>
      </c>
      <c r="O83" s="2">
        <v>603</v>
      </c>
      <c r="P83" s="2">
        <v>0</v>
      </c>
      <c r="Q83" s="2">
        <v>0</v>
      </c>
    </row>
    <row r="84" spans="1:17" x14ac:dyDescent="0.35">
      <c r="A84" s="339" t="s">
        <v>3134</v>
      </c>
      <c r="B84" s="339" t="s">
        <v>31</v>
      </c>
      <c r="C84" s="340">
        <v>292</v>
      </c>
      <c r="D84" s="1">
        <v>6</v>
      </c>
      <c r="E84" s="1">
        <v>0</v>
      </c>
      <c r="F84" s="1">
        <v>0</v>
      </c>
      <c r="G84" s="1">
        <v>0</v>
      </c>
      <c r="H84" s="1">
        <v>2</v>
      </c>
      <c r="I84" s="1">
        <v>2</v>
      </c>
      <c r="J84" s="1">
        <v>11</v>
      </c>
      <c r="K84" s="1">
        <v>13</v>
      </c>
      <c r="L84" s="1">
        <v>-326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</row>
    <row r="85" spans="1:17" x14ac:dyDescent="0.35">
      <c r="A85" s="339" t="s">
        <v>0</v>
      </c>
      <c r="B85" s="339" t="s">
        <v>0</v>
      </c>
      <c r="C85" s="340">
        <v>292</v>
      </c>
      <c r="D85" s="2">
        <v>298</v>
      </c>
      <c r="E85" s="2">
        <v>298</v>
      </c>
      <c r="F85" s="2">
        <v>298</v>
      </c>
      <c r="G85" s="2">
        <v>298</v>
      </c>
      <c r="H85" s="2">
        <v>300</v>
      </c>
      <c r="I85" s="2">
        <v>302</v>
      </c>
      <c r="J85" s="2">
        <v>313</v>
      </c>
      <c r="K85" s="2">
        <v>326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</row>
    <row r="86" spans="1:17" x14ac:dyDescent="0.35">
      <c r="A86" s="339" t="s">
        <v>1254</v>
      </c>
      <c r="B86" s="339" t="s">
        <v>33</v>
      </c>
      <c r="C86" s="340">
        <v>697</v>
      </c>
      <c r="D86" s="1">
        <v>24</v>
      </c>
      <c r="E86" s="1">
        <v>0</v>
      </c>
      <c r="F86" s="1">
        <v>3</v>
      </c>
      <c r="G86" s="1">
        <v>4</v>
      </c>
      <c r="H86" s="1">
        <v>3</v>
      </c>
      <c r="I86" s="1">
        <v>0</v>
      </c>
      <c r="J86" s="1">
        <v>7</v>
      </c>
      <c r="K86" s="1">
        <v>4</v>
      </c>
      <c r="L86" s="1">
        <v>28</v>
      </c>
      <c r="M86" s="1">
        <v>2</v>
      </c>
      <c r="N86" s="1">
        <v>10</v>
      </c>
      <c r="O86" s="1">
        <v>39</v>
      </c>
      <c r="P86" s="1">
        <v>199</v>
      </c>
      <c r="Q86" s="1">
        <v>58</v>
      </c>
    </row>
    <row r="87" spans="1:17" x14ac:dyDescent="0.35">
      <c r="A87" s="339" t="s">
        <v>0</v>
      </c>
      <c r="B87" s="339" t="s">
        <v>0</v>
      </c>
      <c r="C87" s="340">
        <v>697</v>
      </c>
      <c r="D87" s="2">
        <v>721</v>
      </c>
      <c r="E87" s="2">
        <v>721</v>
      </c>
      <c r="F87" s="2">
        <v>724</v>
      </c>
      <c r="G87" s="2">
        <v>728</v>
      </c>
      <c r="H87" s="2">
        <v>731</v>
      </c>
      <c r="I87" s="2">
        <v>731</v>
      </c>
      <c r="J87" s="2">
        <v>738</v>
      </c>
      <c r="K87" s="2">
        <v>742</v>
      </c>
      <c r="L87" s="2">
        <v>770</v>
      </c>
      <c r="M87" s="2">
        <v>772</v>
      </c>
      <c r="N87" s="2">
        <v>782</v>
      </c>
      <c r="O87" s="2">
        <v>821</v>
      </c>
      <c r="P87" s="2">
        <v>1020</v>
      </c>
      <c r="Q87" s="2">
        <v>1078</v>
      </c>
    </row>
    <row r="88" spans="1:17" x14ac:dyDescent="0.35">
      <c r="A88" s="339" t="s">
        <v>3132</v>
      </c>
      <c r="B88" s="339" t="s">
        <v>31</v>
      </c>
      <c r="C88" s="340">
        <v>595</v>
      </c>
      <c r="D88" s="1">
        <v>6</v>
      </c>
      <c r="E88" s="1">
        <v>1</v>
      </c>
      <c r="F88" s="1">
        <v>2</v>
      </c>
      <c r="G88" s="1">
        <v>2</v>
      </c>
      <c r="H88" s="1">
        <v>10</v>
      </c>
      <c r="I88" s="1">
        <v>2</v>
      </c>
      <c r="J88" s="1">
        <v>14</v>
      </c>
      <c r="K88" s="1">
        <v>9</v>
      </c>
      <c r="L88" s="1">
        <v>42</v>
      </c>
      <c r="M88" s="1">
        <v>1</v>
      </c>
      <c r="N88" s="1">
        <v>6</v>
      </c>
      <c r="O88" s="1">
        <v>77</v>
      </c>
      <c r="P88" s="1">
        <v>65</v>
      </c>
      <c r="Q88" s="1">
        <v>59</v>
      </c>
    </row>
    <row r="89" spans="1:17" x14ac:dyDescent="0.35">
      <c r="A89" s="339" t="s">
        <v>0</v>
      </c>
      <c r="B89" s="339" t="s">
        <v>0</v>
      </c>
      <c r="C89" s="340">
        <v>595</v>
      </c>
      <c r="D89" s="2">
        <v>601</v>
      </c>
      <c r="E89" s="2">
        <v>602</v>
      </c>
      <c r="F89" s="2">
        <v>604</v>
      </c>
      <c r="G89" s="2">
        <v>606</v>
      </c>
      <c r="H89" s="2">
        <v>616</v>
      </c>
      <c r="I89" s="2">
        <v>618</v>
      </c>
      <c r="J89" s="2">
        <v>632</v>
      </c>
      <c r="K89" s="2">
        <v>641</v>
      </c>
      <c r="L89" s="2">
        <v>683</v>
      </c>
      <c r="M89" s="2">
        <v>684</v>
      </c>
      <c r="N89" s="2">
        <v>690</v>
      </c>
      <c r="O89" s="2">
        <v>767</v>
      </c>
      <c r="P89" s="2">
        <v>832</v>
      </c>
      <c r="Q89" s="2">
        <v>891</v>
      </c>
    </row>
    <row r="90" spans="1:17" x14ac:dyDescent="0.35">
      <c r="A90" s="339" t="s">
        <v>1255</v>
      </c>
      <c r="B90" s="339" t="s">
        <v>33</v>
      </c>
      <c r="C90" s="340">
        <v>1231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</row>
    <row r="91" spans="1:17" x14ac:dyDescent="0.35">
      <c r="A91" s="339" t="s">
        <v>0</v>
      </c>
      <c r="B91" s="339" t="s">
        <v>0</v>
      </c>
      <c r="C91" s="340">
        <v>1231</v>
      </c>
      <c r="D91" s="2">
        <v>1231</v>
      </c>
      <c r="E91" s="2">
        <v>1231</v>
      </c>
      <c r="F91" s="2">
        <v>1231</v>
      </c>
      <c r="G91" s="2">
        <v>1231</v>
      </c>
      <c r="H91" s="2">
        <v>1231</v>
      </c>
      <c r="I91" s="2">
        <v>1231</v>
      </c>
      <c r="J91" s="2">
        <v>1231</v>
      </c>
      <c r="K91" s="2">
        <v>1231</v>
      </c>
      <c r="L91" s="2">
        <v>1231</v>
      </c>
      <c r="M91" s="2">
        <v>1231</v>
      </c>
      <c r="N91" s="2">
        <v>1231</v>
      </c>
      <c r="O91" s="2">
        <v>1231</v>
      </c>
      <c r="P91" s="2">
        <v>1231</v>
      </c>
      <c r="Q91" s="2">
        <v>1231</v>
      </c>
    </row>
    <row r="92" spans="1:17" x14ac:dyDescent="0.35">
      <c r="A92" s="339" t="s">
        <v>3141</v>
      </c>
      <c r="B92" s="339" t="s">
        <v>33</v>
      </c>
      <c r="C92" s="340">
        <v>153</v>
      </c>
      <c r="D92" s="1">
        <v>2</v>
      </c>
      <c r="E92" s="1">
        <v>1</v>
      </c>
      <c r="F92" s="1">
        <v>2</v>
      </c>
      <c r="G92" s="1">
        <v>1</v>
      </c>
      <c r="H92" s="1">
        <v>2</v>
      </c>
      <c r="I92" s="1">
        <v>2</v>
      </c>
      <c r="J92" s="1">
        <v>-163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</row>
    <row r="93" spans="1:17" x14ac:dyDescent="0.35">
      <c r="A93" s="339" t="s">
        <v>0</v>
      </c>
      <c r="B93" s="339" t="s">
        <v>0</v>
      </c>
      <c r="C93" s="340">
        <v>153</v>
      </c>
      <c r="D93" s="2">
        <v>155</v>
      </c>
      <c r="E93" s="2">
        <v>156</v>
      </c>
      <c r="F93" s="2">
        <v>158</v>
      </c>
      <c r="G93" s="2">
        <v>159</v>
      </c>
      <c r="H93" s="2">
        <v>161</v>
      </c>
      <c r="I93" s="2">
        <v>163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</row>
    <row r="94" spans="1:17" x14ac:dyDescent="0.35">
      <c r="A94" s="339" t="s">
        <v>1256</v>
      </c>
      <c r="B94" s="339" t="s">
        <v>33</v>
      </c>
      <c r="C94" s="340">
        <v>1041</v>
      </c>
      <c r="D94" s="1">
        <v>73</v>
      </c>
      <c r="E94" s="1">
        <v>2</v>
      </c>
      <c r="F94" s="1">
        <v>2</v>
      </c>
      <c r="G94" s="1">
        <v>12</v>
      </c>
      <c r="H94" s="1">
        <v>5</v>
      </c>
      <c r="I94" s="1">
        <v>4</v>
      </c>
      <c r="J94" s="1">
        <v>25</v>
      </c>
      <c r="K94" s="1">
        <v>15</v>
      </c>
      <c r="L94" s="1">
        <v>25</v>
      </c>
      <c r="M94" s="1">
        <v>1</v>
      </c>
      <c r="N94" s="1">
        <v>34</v>
      </c>
      <c r="O94" s="1">
        <v>0</v>
      </c>
      <c r="P94" s="1">
        <v>0</v>
      </c>
      <c r="Q94" s="1">
        <v>0</v>
      </c>
    </row>
    <row r="95" spans="1:17" x14ac:dyDescent="0.35">
      <c r="A95" s="339" t="s">
        <v>0</v>
      </c>
      <c r="B95" s="339" t="s">
        <v>0</v>
      </c>
      <c r="C95" s="340">
        <v>1041</v>
      </c>
      <c r="D95" s="2">
        <v>1114</v>
      </c>
      <c r="E95" s="2">
        <v>1116</v>
      </c>
      <c r="F95" s="2">
        <v>1118</v>
      </c>
      <c r="G95" s="2">
        <v>1130</v>
      </c>
      <c r="H95" s="2">
        <v>1135</v>
      </c>
      <c r="I95" s="2">
        <v>1139</v>
      </c>
      <c r="J95" s="2">
        <v>1164</v>
      </c>
      <c r="K95" s="2">
        <v>1179</v>
      </c>
      <c r="L95" s="2">
        <v>1204</v>
      </c>
      <c r="M95" s="2">
        <v>1205</v>
      </c>
      <c r="N95" s="2">
        <v>1239</v>
      </c>
      <c r="O95" s="2">
        <v>1239</v>
      </c>
      <c r="P95" s="2">
        <v>1239</v>
      </c>
      <c r="Q95" s="2">
        <v>1239</v>
      </c>
    </row>
    <row r="96" spans="1:17" x14ac:dyDescent="0.35">
      <c r="A96" s="339" t="s">
        <v>3142</v>
      </c>
      <c r="B96" s="339" t="s">
        <v>33</v>
      </c>
      <c r="C96" s="340">
        <v>52</v>
      </c>
      <c r="D96" s="1">
        <v>1</v>
      </c>
      <c r="E96" s="1">
        <v>1</v>
      </c>
      <c r="F96" s="1">
        <v>-54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</row>
    <row r="97" spans="1:17" x14ac:dyDescent="0.35">
      <c r="A97" s="339" t="s">
        <v>0</v>
      </c>
      <c r="B97" s="339" t="s">
        <v>0</v>
      </c>
      <c r="C97" s="340">
        <v>52</v>
      </c>
      <c r="D97" s="2">
        <v>53</v>
      </c>
      <c r="E97" s="2">
        <v>54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</row>
    <row r="98" spans="1:17" x14ac:dyDescent="0.35">
      <c r="A98" s="339" t="s">
        <v>1257</v>
      </c>
      <c r="B98" s="339" t="s">
        <v>33</v>
      </c>
      <c r="C98" s="340">
        <v>1420</v>
      </c>
      <c r="D98" s="1">
        <v>-197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</row>
    <row r="99" spans="1:17" x14ac:dyDescent="0.35">
      <c r="A99" s="339" t="s">
        <v>0</v>
      </c>
      <c r="B99" s="339" t="s">
        <v>0</v>
      </c>
      <c r="C99" s="340">
        <v>1420</v>
      </c>
      <c r="D99" s="2">
        <v>1223</v>
      </c>
      <c r="E99" s="2">
        <v>1223</v>
      </c>
      <c r="F99" s="2">
        <v>1223</v>
      </c>
      <c r="G99" s="2">
        <v>1223</v>
      </c>
      <c r="H99" s="2">
        <v>1223</v>
      </c>
      <c r="I99" s="2">
        <v>1223</v>
      </c>
      <c r="J99" s="2">
        <v>1223</v>
      </c>
      <c r="K99" s="2">
        <v>1223</v>
      </c>
      <c r="L99" s="2">
        <v>1223</v>
      </c>
      <c r="M99" s="2">
        <v>1223</v>
      </c>
      <c r="N99" s="2">
        <v>1223</v>
      </c>
      <c r="O99" s="2">
        <v>1223</v>
      </c>
      <c r="P99" s="2">
        <v>1223</v>
      </c>
      <c r="Q99" s="2">
        <v>1223</v>
      </c>
    </row>
    <row r="100" spans="1:17" x14ac:dyDescent="0.35">
      <c r="A100" s="339" t="s">
        <v>3143</v>
      </c>
      <c r="B100" s="339" t="s">
        <v>33</v>
      </c>
      <c r="C100" s="340">
        <v>1136</v>
      </c>
      <c r="D100" s="1">
        <v>34</v>
      </c>
      <c r="E100" s="1">
        <v>0</v>
      </c>
      <c r="F100" s="1">
        <v>19</v>
      </c>
      <c r="G100" s="1">
        <v>3</v>
      </c>
      <c r="H100" s="1">
        <v>7</v>
      </c>
      <c r="I100" s="1">
        <v>9</v>
      </c>
      <c r="J100" s="1">
        <v>27</v>
      </c>
      <c r="K100" s="1">
        <v>0</v>
      </c>
      <c r="L100" s="1">
        <v>0</v>
      </c>
      <c r="M100" s="1">
        <v>-12</v>
      </c>
      <c r="N100" s="1">
        <v>0</v>
      </c>
      <c r="O100" s="1">
        <v>0</v>
      </c>
      <c r="P100" s="1">
        <v>0</v>
      </c>
      <c r="Q100" s="1">
        <v>0</v>
      </c>
    </row>
    <row r="101" spans="1:17" x14ac:dyDescent="0.35">
      <c r="A101" s="339" t="s">
        <v>0</v>
      </c>
      <c r="B101" s="339" t="s">
        <v>0</v>
      </c>
      <c r="C101" s="340">
        <v>1136</v>
      </c>
      <c r="D101" s="2">
        <v>1170</v>
      </c>
      <c r="E101" s="2">
        <v>1170</v>
      </c>
      <c r="F101" s="2">
        <v>1189</v>
      </c>
      <c r="G101" s="2">
        <v>1192</v>
      </c>
      <c r="H101" s="2">
        <v>1199</v>
      </c>
      <c r="I101" s="2">
        <v>1208</v>
      </c>
      <c r="J101" s="2">
        <v>1235</v>
      </c>
      <c r="K101" s="2">
        <v>1235</v>
      </c>
      <c r="L101" s="2">
        <v>1235</v>
      </c>
      <c r="M101" s="2">
        <v>1223</v>
      </c>
      <c r="N101" s="2">
        <v>1223</v>
      </c>
      <c r="O101" s="2">
        <v>1223</v>
      </c>
      <c r="P101" s="2">
        <v>1223</v>
      </c>
      <c r="Q101" s="2">
        <v>1223</v>
      </c>
    </row>
    <row r="102" spans="1:17" x14ac:dyDescent="0.35">
      <c r="A102" s="339" t="s">
        <v>1258</v>
      </c>
      <c r="B102" s="339" t="s">
        <v>31</v>
      </c>
      <c r="C102" s="340">
        <v>192</v>
      </c>
      <c r="D102" s="1">
        <v>1</v>
      </c>
      <c r="E102" s="1">
        <v>0</v>
      </c>
      <c r="F102" s="1">
        <v>0</v>
      </c>
      <c r="G102" s="1">
        <v>12</v>
      </c>
      <c r="H102" s="1">
        <v>10</v>
      </c>
      <c r="I102" s="1">
        <v>56</v>
      </c>
      <c r="J102" s="1">
        <v>1</v>
      </c>
      <c r="K102" s="1">
        <v>-272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</row>
    <row r="103" spans="1:17" x14ac:dyDescent="0.35">
      <c r="A103" s="339" t="s">
        <v>0</v>
      </c>
      <c r="B103" s="339" t="s">
        <v>0</v>
      </c>
      <c r="C103" s="340">
        <v>192</v>
      </c>
      <c r="D103" s="2">
        <v>193</v>
      </c>
      <c r="E103" s="2">
        <v>193</v>
      </c>
      <c r="F103" s="2">
        <v>193</v>
      </c>
      <c r="G103" s="2">
        <v>205</v>
      </c>
      <c r="H103" s="2">
        <v>215</v>
      </c>
      <c r="I103" s="2">
        <v>271</v>
      </c>
      <c r="J103" s="2">
        <v>272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</row>
    <row r="104" spans="1:17" x14ac:dyDescent="0.35">
      <c r="A104" s="339" t="s">
        <v>1259</v>
      </c>
      <c r="B104" s="339" t="s">
        <v>33</v>
      </c>
      <c r="C104" s="340">
        <v>309</v>
      </c>
      <c r="D104" s="1">
        <v>2</v>
      </c>
      <c r="E104" s="1">
        <v>2</v>
      </c>
      <c r="F104" s="1">
        <v>14</v>
      </c>
      <c r="G104" s="1">
        <v>0</v>
      </c>
      <c r="H104" s="1">
        <v>6</v>
      </c>
      <c r="I104" s="1">
        <v>2</v>
      </c>
      <c r="J104" s="1">
        <v>7</v>
      </c>
      <c r="K104" s="1">
        <v>6</v>
      </c>
      <c r="L104" s="1">
        <v>1</v>
      </c>
      <c r="M104" s="1">
        <v>4</v>
      </c>
      <c r="N104" s="1">
        <v>-353</v>
      </c>
      <c r="O104" s="1">
        <v>0</v>
      </c>
      <c r="P104" s="1">
        <v>0</v>
      </c>
      <c r="Q104" s="1">
        <v>0</v>
      </c>
    </row>
    <row r="105" spans="1:17" x14ac:dyDescent="0.35">
      <c r="A105" s="339" t="s">
        <v>0</v>
      </c>
      <c r="B105" s="339" t="s">
        <v>0</v>
      </c>
      <c r="C105" s="340">
        <v>309</v>
      </c>
      <c r="D105" s="2">
        <v>311</v>
      </c>
      <c r="E105" s="2">
        <v>313</v>
      </c>
      <c r="F105" s="2">
        <v>327</v>
      </c>
      <c r="G105" s="2">
        <v>327</v>
      </c>
      <c r="H105" s="2">
        <v>333</v>
      </c>
      <c r="I105" s="2">
        <v>335</v>
      </c>
      <c r="J105" s="2">
        <v>342</v>
      </c>
      <c r="K105" s="2">
        <v>348</v>
      </c>
      <c r="L105" s="2">
        <v>349</v>
      </c>
      <c r="M105" s="2">
        <v>353</v>
      </c>
      <c r="N105" s="2">
        <v>0</v>
      </c>
      <c r="O105" s="2">
        <v>0</v>
      </c>
      <c r="P105" s="2">
        <v>0</v>
      </c>
      <c r="Q105" s="2">
        <v>0</v>
      </c>
    </row>
    <row r="106" spans="1:17" x14ac:dyDescent="0.35">
      <c r="A106" s="339" t="s">
        <v>1260</v>
      </c>
      <c r="B106" s="339" t="s">
        <v>33</v>
      </c>
      <c r="C106" s="340">
        <v>130</v>
      </c>
      <c r="D106" s="1">
        <v>2</v>
      </c>
      <c r="E106" s="1">
        <v>0</v>
      </c>
      <c r="F106" s="1">
        <v>3</v>
      </c>
      <c r="G106" s="1">
        <v>2</v>
      </c>
      <c r="H106" s="1">
        <v>1</v>
      </c>
      <c r="I106" s="1">
        <v>-138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</row>
    <row r="107" spans="1:17" x14ac:dyDescent="0.35">
      <c r="A107" s="339" t="s">
        <v>0</v>
      </c>
      <c r="B107" s="339" t="s">
        <v>0</v>
      </c>
      <c r="C107" s="340">
        <v>130</v>
      </c>
      <c r="D107" s="2">
        <v>132</v>
      </c>
      <c r="E107" s="2">
        <v>132</v>
      </c>
      <c r="F107" s="2">
        <v>135</v>
      </c>
      <c r="G107" s="2">
        <v>137</v>
      </c>
      <c r="H107" s="2">
        <v>138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</row>
    <row r="108" spans="1:17" x14ac:dyDescent="0.35">
      <c r="A108" s="339" t="s">
        <v>3135</v>
      </c>
      <c r="B108" s="339" t="s">
        <v>33</v>
      </c>
      <c r="C108" s="340">
        <v>657</v>
      </c>
      <c r="D108" s="1">
        <v>12</v>
      </c>
      <c r="E108" s="1">
        <v>0</v>
      </c>
      <c r="F108" s="1">
        <v>0</v>
      </c>
      <c r="G108" s="1">
        <v>2</v>
      </c>
      <c r="H108" s="1">
        <v>6</v>
      </c>
      <c r="I108" s="1">
        <v>1</v>
      </c>
      <c r="J108" s="1">
        <v>13</v>
      </c>
      <c r="K108" s="1">
        <v>9</v>
      </c>
      <c r="L108" s="1">
        <v>114</v>
      </c>
      <c r="M108" s="1">
        <v>2</v>
      </c>
      <c r="N108" s="1">
        <v>16</v>
      </c>
      <c r="O108" s="1">
        <v>49</v>
      </c>
      <c r="P108" s="1">
        <v>134</v>
      </c>
      <c r="Q108" s="1">
        <v>91</v>
      </c>
    </row>
    <row r="109" spans="1:17" x14ac:dyDescent="0.35">
      <c r="A109" s="339" t="s">
        <v>0</v>
      </c>
      <c r="B109" s="339" t="s">
        <v>0</v>
      </c>
      <c r="C109" s="340">
        <v>657</v>
      </c>
      <c r="D109" s="2">
        <v>669</v>
      </c>
      <c r="E109" s="2">
        <v>669</v>
      </c>
      <c r="F109" s="2">
        <v>669</v>
      </c>
      <c r="G109" s="2">
        <v>671</v>
      </c>
      <c r="H109" s="2">
        <v>677</v>
      </c>
      <c r="I109" s="2">
        <v>678</v>
      </c>
      <c r="J109" s="2">
        <v>691</v>
      </c>
      <c r="K109" s="2">
        <v>700</v>
      </c>
      <c r="L109" s="2">
        <v>814</v>
      </c>
      <c r="M109" s="2">
        <v>816</v>
      </c>
      <c r="N109" s="2">
        <v>832</v>
      </c>
      <c r="O109" s="2">
        <v>881</v>
      </c>
      <c r="P109" s="2">
        <v>1015</v>
      </c>
      <c r="Q109" s="2">
        <v>1106</v>
      </c>
    </row>
    <row r="110" spans="1:17" x14ac:dyDescent="0.35">
      <c r="A110" s="339" t="s">
        <v>1261</v>
      </c>
      <c r="B110" s="339" t="s">
        <v>33</v>
      </c>
      <c r="C110" s="340">
        <v>524</v>
      </c>
      <c r="D110" s="1">
        <v>6</v>
      </c>
      <c r="E110" s="1">
        <v>1</v>
      </c>
      <c r="F110" s="1">
        <v>2</v>
      </c>
      <c r="G110" s="1">
        <v>0</v>
      </c>
      <c r="H110" s="1">
        <v>27</v>
      </c>
      <c r="I110" s="1">
        <v>1</v>
      </c>
      <c r="J110" s="1">
        <v>7</v>
      </c>
      <c r="K110" s="1">
        <v>15</v>
      </c>
      <c r="L110" s="1">
        <v>28</v>
      </c>
      <c r="M110" s="1">
        <v>1</v>
      </c>
      <c r="N110" s="1">
        <v>28</v>
      </c>
      <c r="O110" s="1">
        <v>47</v>
      </c>
      <c r="P110" s="1">
        <v>38</v>
      </c>
      <c r="Q110" s="1">
        <v>131</v>
      </c>
    </row>
    <row r="111" spans="1:17" x14ac:dyDescent="0.35">
      <c r="A111" s="339" t="s">
        <v>0</v>
      </c>
      <c r="B111" s="339" t="s">
        <v>0</v>
      </c>
      <c r="C111" s="340">
        <v>524</v>
      </c>
      <c r="D111" s="2">
        <v>530</v>
      </c>
      <c r="E111" s="2">
        <v>531</v>
      </c>
      <c r="F111" s="2">
        <v>533</v>
      </c>
      <c r="G111" s="2">
        <v>533</v>
      </c>
      <c r="H111" s="2">
        <v>560</v>
      </c>
      <c r="I111" s="2">
        <v>561</v>
      </c>
      <c r="J111" s="2">
        <v>568</v>
      </c>
      <c r="K111" s="2">
        <v>583</v>
      </c>
      <c r="L111" s="2">
        <v>611</v>
      </c>
      <c r="M111" s="2">
        <v>612</v>
      </c>
      <c r="N111" s="2">
        <v>640</v>
      </c>
      <c r="O111" s="2">
        <v>687</v>
      </c>
      <c r="P111" s="2">
        <v>725</v>
      </c>
      <c r="Q111" s="2">
        <v>856</v>
      </c>
    </row>
    <row r="112" spans="1:17" x14ac:dyDescent="0.35">
      <c r="A112" s="339" t="s">
        <v>1262</v>
      </c>
      <c r="B112" s="339" t="s">
        <v>33</v>
      </c>
      <c r="C112" s="340">
        <v>89</v>
      </c>
      <c r="D112" s="1">
        <v>1</v>
      </c>
      <c r="E112" s="1">
        <v>2</v>
      </c>
      <c r="F112" s="1">
        <v>1</v>
      </c>
      <c r="G112" s="1">
        <v>2</v>
      </c>
      <c r="H112" s="1">
        <v>-95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</row>
    <row r="113" spans="1:17" x14ac:dyDescent="0.35">
      <c r="A113" s="339" t="s">
        <v>0</v>
      </c>
      <c r="B113" s="339" t="s">
        <v>0</v>
      </c>
      <c r="C113" s="340">
        <v>89</v>
      </c>
      <c r="D113" s="2">
        <v>90</v>
      </c>
      <c r="E113" s="2">
        <v>92</v>
      </c>
      <c r="F113" s="2">
        <v>93</v>
      </c>
      <c r="G113" s="2">
        <v>95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</row>
    <row r="114" spans="1:17" x14ac:dyDescent="0.35">
      <c r="A114" s="339" t="s">
        <v>3144</v>
      </c>
      <c r="B114" s="339" t="s">
        <v>33</v>
      </c>
      <c r="C114" s="340">
        <v>18</v>
      </c>
      <c r="D114" s="1">
        <v>0</v>
      </c>
      <c r="E114" s="1">
        <v>-18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</row>
    <row r="115" spans="1:17" x14ac:dyDescent="0.35">
      <c r="A115" s="339" t="s">
        <v>0</v>
      </c>
      <c r="B115" s="339" t="s">
        <v>0</v>
      </c>
      <c r="C115" s="340">
        <v>18</v>
      </c>
      <c r="D115" s="2">
        <v>18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</row>
    <row r="116" spans="1:17" x14ac:dyDescent="0.35">
      <c r="A116" s="339" t="s">
        <v>47</v>
      </c>
      <c r="B116" s="339" t="s">
        <v>0</v>
      </c>
      <c r="C116" s="341">
        <v>0</v>
      </c>
      <c r="D116" s="1">
        <f>(D76+D78+D80+D82+D84+D86+D88+D90+D92+D94+D96+D98+D100+D102+D104+D106+D108+D110+D112+D114)*(-1)</f>
        <v>0</v>
      </c>
      <c r="E116" s="1">
        <f t="shared" ref="E116:Q116" si="2">(E76+E78+E80+E82+E84+E86+E88+E90+E92+E94+E96+E98+E100+E102+E104+E106+E108+E110+E112+E114)*(-1)</f>
        <v>2</v>
      </c>
      <c r="F116" s="1">
        <f t="shared" si="2"/>
        <v>4</v>
      </c>
      <c r="G116" s="1">
        <f t="shared" si="2"/>
        <v>10</v>
      </c>
      <c r="H116" s="1">
        <f t="shared" si="2"/>
        <v>6</v>
      </c>
      <c r="I116" s="1">
        <f t="shared" si="2"/>
        <v>12</v>
      </c>
      <c r="J116" s="1">
        <f t="shared" si="2"/>
        <v>14</v>
      </c>
      <c r="K116" s="1">
        <f t="shared" si="2"/>
        <v>29</v>
      </c>
      <c r="L116" s="1">
        <f t="shared" si="2"/>
        <v>32</v>
      </c>
      <c r="M116" s="1">
        <f t="shared" si="2"/>
        <v>0</v>
      </c>
      <c r="N116" s="1">
        <f t="shared" si="2"/>
        <v>204</v>
      </c>
      <c r="O116" s="1">
        <f t="shared" si="2"/>
        <v>124</v>
      </c>
      <c r="P116" s="1">
        <f t="shared" si="2"/>
        <v>149</v>
      </c>
      <c r="Q116" s="1">
        <f t="shared" si="2"/>
        <v>348</v>
      </c>
    </row>
    <row r="117" spans="1:17" x14ac:dyDescent="0.35">
      <c r="A117" s="339" t="s">
        <v>0</v>
      </c>
      <c r="B117" s="339" t="s">
        <v>0</v>
      </c>
      <c r="C117" s="340">
        <v>0</v>
      </c>
      <c r="D117" s="2">
        <v>0</v>
      </c>
      <c r="E117" s="2">
        <v>2</v>
      </c>
      <c r="F117" s="2">
        <v>6</v>
      </c>
      <c r="G117" s="2">
        <v>16</v>
      </c>
      <c r="H117" s="2">
        <v>22</v>
      </c>
      <c r="I117" s="2">
        <v>34</v>
      </c>
      <c r="J117" s="2">
        <v>48</v>
      </c>
      <c r="K117" s="2">
        <v>77</v>
      </c>
      <c r="L117" s="2">
        <v>109</v>
      </c>
      <c r="M117" s="2">
        <v>109</v>
      </c>
      <c r="N117" s="2">
        <v>313</v>
      </c>
      <c r="O117" s="2">
        <v>437</v>
      </c>
      <c r="P117" s="2">
        <v>586</v>
      </c>
      <c r="Q117" s="2">
        <v>934</v>
      </c>
    </row>
    <row r="118" spans="1:17" x14ac:dyDescent="0.35">
      <c r="A118" t="s">
        <v>48</v>
      </c>
      <c r="B118" t="s">
        <v>0</v>
      </c>
      <c r="C118" s="2">
        <v>9781</v>
      </c>
      <c r="D118" s="2">
        <v>9781</v>
      </c>
      <c r="E118" s="2">
        <v>9781</v>
      </c>
      <c r="F118" s="2">
        <v>9781</v>
      </c>
      <c r="G118" s="2">
        <v>9781</v>
      </c>
      <c r="H118" s="2">
        <v>9781</v>
      </c>
      <c r="I118" s="2">
        <v>9781</v>
      </c>
      <c r="J118" s="2">
        <v>9781</v>
      </c>
      <c r="K118" s="2">
        <v>9781</v>
      </c>
      <c r="L118" s="2">
        <v>9781</v>
      </c>
      <c r="M118" s="2">
        <v>9781</v>
      </c>
      <c r="N118" s="2">
        <v>9781</v>
      </c>
      <c r="O118" s="2">
        <v>9781</v>
      </c>
      <c r="P118" s="2">
        <v>9781</v>
      </c>
      <c r="Q118" s="2">
        <v>9781</v>
      </c>
    </row>
    <row r="122" spans="1:1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</row>
    <row r="123" spans="1:1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</row>
    <row r="124" spans="1:1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</row>
    <row r="125" spans="1:1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</row>
    <row r="126" spans="1:1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</row>
    <row r="127" spans="1:1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</row>
    <row r="128" spans="1:1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</row>
    <row r="129" spans="1:11" x14ac:dyDescent="0.35">
      <c r="A129" s="339" t="s">
        <v>107</v>
      </c>
      <c r="B129" s="339" t="s">
        <v>2</v>
      </c>
      <c r="C129" s="339" t="s">
        <v>3</v>
      </c>
      <c r="D129" t="s">
        <v>4</v>
      </c>
      <c r="E129" t="s">
        <v>5</v>
      </c>
      <c r="F129" t="s">
        <v>6</v>
      </c>
      <c r="G129" t="s">
        <v>7</v>
      </c>
      <c r="H129" t="s">
        <v>8</v>
      </c>
      <c r="I129" t="s">
        <v>9</v>
      </c>
      <c r="J129" t="s">
        <v>10</v>
      </c>
      <c r="K129" t="s">
        <v>11</v>
      </c>
    </row>
    <row r="130" spans="1:11" x14ac:dyDescent="0.35">
      <c r="A130" s="339" t="s">
        <v>0</v>
      </c>
      <c r="B130" s="339" t="s">
        <v>0</v>
      </c>
      <c r="C130" s="339" t="s">
        <v>17</v>
      </c>
      <c r="D130" t="s">
        <v>1263</v>
      </c>
      <c r="E130" t="s">
        <v>1264</v>
      </c>
      <c r="F130" t="s">
        <v>1265</v>
      </c>
      <c r="G130" t="s">
        <v>1266</v>
      </c>
      <c r="H130" t="s">
        <v>1267</v>
      </c>
      <c r="I130" t="s">
        <v>1268</v>
      </c>
      <c r="J130" t="s">
        <v>1269</v>
      </c>
      <c r="K130" t="s">
        <v>111</v>
      </c>
    </row>
    <row r="131" spans="1:11" x14ac:dyDescent="0.35">
      <c r="A131" s="339" t="s">
        <v>3136</v>
      </c>
      <c r="B131" s="339" t="s">
        <v>33</v>
      </c>
      <c r="C131" s="340">
        <v>1454</v>
      </c>
      <c r="D131" s="1">
        <v>0</v>
      </c>
      <c r="E131" s="1">
        <v>0</v>
      </c>
      <c r="F131" s="1">
        <v>0</v>
      </c>
      <c r="G131" s="1">
        <v>-31</v>
      </c>
      <c r="H131" s="1">
        <v>0</v>
      </c>
      <c r="I131" s="1">
        <v>0</v>
      </c>
      <c r="J131" s="1">
        <v>0</v>
      </c>
      <c r="K131" s="1">
        <v>0</v>
      </c>
    </row>
    <row r="132" spans="1:11" x14ac:dyDescent="0.35">
      <c r="A132" s="339" t="s">
        <v>0</v>
      </c>
      <c r="B132" s="339" t="s">
        <v>0</v>
      </c>
      <c r="C132" s="340">
        <v>1454</v>
      </c>
      <c r="D132" s="2">
        <v>1454</v>
      </c>
      <c r="E132" s="2">
        <v>1454</v>
      </c>
      <c r="F132" s="2">
        <v>1454</v>
      </c>
      <c r="G132" s="2">
        <v>1423</v>
      </c>
      <c r="H132" s="2">
        <v>1423</v>
      </c>
      <c r="I132" s="2">
        <v>1423</v>
      </c>
      <c r="J132" s="2">
        <v>1423</v>
      </c>
      <c r="K132" s="2">
        <v>1423</v>
      </c>
    </row>
    <row r="133" spans="1:11" x14ac:dyDescent="0.35">
      <c r="A133" s="339" t="s">
        <v>1270</v>
      </c>
      <c r="B133" s="339" t="s">
        <v>31</v>
      </c>
      <c r="C133" s="340">
        <v>812</v>
      </c>
      <c r="D133" s="1">
        <v>46</v>
      </c>
      <c r="E133" s="1">
        <v>10</v>
      </c>
      <c r="F133" s="1">
        <v>6</v>
      </c>
      <c r="G133" s="1">
        <v>6</v>
      </c>
      <c r="H133" s="1">
        <v>11</v>
      </c>
      <c r="I133" s="1">
        <v>29</v>
      </c>
      <c r="J133" s="1">
        <v>15</v>
      </c>
      <c r="K133" s="1">
        <v>243</v>
      </c>
    </row>
    <row r="134" spans="1:11" x14ac:dyDescent="0.35">
      <c r="A134" s="339" t="s">
        <v>0</v>
      </c>
      <c r="B134" s="339" t="s">
        <v>0</v>
      </c>
      <c r="C134" s="340">
        <v>812</v>
      </c>
      <c r="D134" s="2">
        <v>858</v>
      </c>
      <c r="E134" s="2">
        <v>868</v>
      </c>
      <c r="F134" s="2">
        <v>874</v>
      </c>
      <c r="G134" s="2">
        <v>880</v>
      </c>
      <c r="H134" s="2">
        <v>891</v>
      </c>
      <c r="I134" s="2">
        <v>920</v>
      </c>
      <c r="J134" s="2">
        <v>935</v>
      </c>
      <c r="K134" s="2">
        <v>1178</v>
      </c>
    </row>
    <row r="135" spans="1:11" x14ac:dyDescent="0.35">
      <c r="A135" s="339" t="s">
        <v>1271</v>
      </c>
      <c r="B135" s="339" t="s">
        <v>33</v>
      </c>
      <c r="C135" s="340">
        <v>368</v>
      </c>
      <c r="D135" s="1">
        <v>8</v>
      </c>
      <c r="E135" s="1">
        <v>1</v>
      </c>
      <c r="F135" s="1">
        <v>15</v>
      </c>
      <c r="G135" s="1">
        <v>1</v>
      </c>
      <c r="H135" s="1">
        <v>-393</v>
      </c>
      <c r="I135" s="1">
        <v>0</v>
      </c>
      <c r="J135" s="1">
        <v>0</v>
      </c>
      <c r="K135" s="1">
        <v>0</v>
      </c>
    </row>
    <row r="136" spans="1:11" x14ac:dyDescent="0.35">
      <c r="A136" s="339" t="s">
        <v>0</v>
      </c>
      <c r="B136" s="339" t="s">
        <v>0</v>
      </c>
      <c r="C136" s="340">
        <v>368</v>
      </c>
      <c r="D136" s="2">
        <v>376</v>
      </c>
      <c r="E136" s="2">
        <v>377</v>
      </c>
      <c r="F136" s="2">
        <v>392</v>
      </c>
      <c r="G136" s="2">
        <v>393</v>
      </c>
      <c r="H136" s="2">
        <v>0</v>
      </c>
      <c r="I136" s="2">
        <v>0</v>
      </c>
      <c r="J136" s="2">
        <v>0</v>
      </c>
      <c r="K136" s="2">
        <v>0</v>
      </c>
    </row>
    <row r="137" spans="1:11" x14ac:dyDescent="0.35">
      <c r="A137" s="339" t="s">
        <v>1272</v>
      </c>
      <c r="B137" s="339" t="s">
        <v>31</v>
      </c>
      <c r="C137" s="340">
        <v>947</v>
      </c>
      <c r="D137" s="1">
        <v>108</v>
      </c>
      <c r="E137" s="1">
        <v>19</v>
      </c>
      <c r="F137" s="1">
        <v>21</v>
      </c>
      <c r="G137" s="1">
        <v>6</v>
      </c>
      <c r="H137" s="1">
        <v>18</v>
      </c>
      <c r="I137" s="1">
        <v>134</v>
      </c>
      <c r="J137" s="1">
        <v>25</v>
      </c>
      <c r="K137" s="1">
        <v>103</v>
      </c>
    </row>
    <row r="138" spans="1:11" x14ac:dyDescent="0.35">
      <c r="A138" s="339" t="s">
        <v>0</v>
      </c>
      <c r="B138" s="339" t="s">
        <v>0</v>
      </c>
      <c r="C138" s="340">
        <v>947</v>
      </c>
      <c r="D138" s="2">
        <v>1055</v>
      </c>
      <c r="E138" s="2">
        <v>1074</v>
      </c>
      <c r="F138" s="2">
        <v>1095</v>
      </c>
      <c r="G138" s="2">
        <v>1101</v>
      </c>
      <c r="H138" s="2">
        <v>1119</v>
      </c>
      <c r="I138" s="2">
        <v>1253</v>
      </c>
      <c r="J138" s="2">
        <v>1278</v>
      </c>
      <c r="K138" s="2">
        <v>1381</v>
      </c>
    </row>
    <row r="139" spans="1:11" x14ac:dyDescent="0.35">
      <c r="A139" s="339" t="s">
        <v>1273</v>
      </c>
      <c r="B139" s="339" t="s">
        <v>33</v>
      </c>
      <c r="C139" s="340">
        <v>358</v>
      </c>
      <c r="D139" s="1">
        <v>36</v>
      </c>
      <c r="E139" s="1">
        <v>6</v>
      </c>
      <c r="F139" s="1">
        <v>22</v>
      </c>
      <c r="G139" s="1">
        <v>2</v>
      </c>
      <c r="H139" s="1">
        <v>9</v>
      </c>
      <c r="I139" s="1">
        <v>-433</v>
      </c>
      <c r="J139" s="1">
        <v>0</v>
      </c>
      <c r="K139" s="1">
        <v>0</v>
      </c>
    </row>
    <row r="140" spans="1:11" x14ac:dyDescent="0.35">
      <c r="A140" s="339" t="s">
        <v>0</v>
      </c>
      <c r="B140" s="339" t="s">
        <v>0</v>
      </c>
      <c r="C140" s="340">
        <v>358</v>
      </c>
      <c r="D140" s="2">
        <v>394</v>
      </c>
      <c r="E140" s="2">
        <v>400</v>
      </c>
      <c r="F140" s="2">
        <v>422</v>
      </c>
      <c r="G140" s="2">
        <v>424</v>
      </c>
      <c r="H140" s="2">
        <v>433</v>
      </c>
      <c r="I140" s="2">
        <v>0</v>
      </c>
      <c r="J140" s="2">
        <v>0</v>
      </c>
      <c r="K140" s="2">
        <v>0</v>
      </c>
    </row>
    <row r="141" spans="1:11" x14ac:dyDescent="0.35">
      <c r="A141" s="339" t="s">
        <v>1274</v>
      </c>
      <c r="B141" s="339" t="s">
        <v>33</v>
      </c>
      <c r="C141" s="340">
        <v>1874</v>
      </c>
      <c r="D141" s="1">
        <v>-451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</row>
    <row r="142" spans="1:11" x14ac:dyDescent="0.35">
      <c r="A142" s="339" t="s">
        <v>0</v>
      </c>
      <c r="B142" s="339" t="s">
        <v>0</v>
      </c>
      <c r="C142" s="340">
        <v>1874</v>
      </c>
      <c r="D142" s="2">
        <v>1423</v>
      </c>
      <c r="E142" s="2">
        <v>1423</v>
      </c>
      <c r="F142" s="2">
        <v>1423</v>
      </c>
      <c r="G142" s="2">
        <v>1423</v>
      </c>
      <c r="H142" s="2">
        <v>1423</v>
      </c>
      <c r="I142" s="2">
        <v>1423</v>
      </c>
      <c r="J142" s="2">
        <v>1423</v>
      </c>
      <c r="K142" s="2">
        <v>1423</v>
      </c>
    </row>
    <row r="143" spans="1:11" x14ac:dyDescent="0.35">
      <c r="A143" s="339" t="s">
        <v>1275</v>
      </c>
      <c r="B143" s="339" t="s">
        <v>33</v>
      </c>
      <c r="C143" s="340">
        <v>963</v>
      </c>
      <c r="D143" s="1">
        <v>28</v>
      </c>
      <c r="E143" s="1">
        <v>8</v>
      </c>
      <c r="F143" s="1">
        <v>20</v>
      </c>
      <c r="G143" s="1">
        <v>4</v>
      </c>
      <c r="H143" s="1">
        <v>25</v>
      </c>
      <c r="I143" s="1">
        <v>102</v>
      </c>
      <c r="J143" s="1">
        <v>43</v>
      </c>
      <c r="K143" s="1">
        <v>158</v>
      </c>
    </row>
    <row r="144" spans="1:11" x14ac:dyDescent="0.35">
      <c r="A144" s="339" t="s">
        <v>0</v>
      </c>
      <c r="B144" s="339" t="s">
        <v>0</v>
      </c>
      <c r="C144" s="340">
        <v>963</v>
      </c>
      <c r="D144" s="2">
        <v>991</v>
      </c>
      <c r="E144" s="2">
        <v>999</v>
      </c>
      <c r="F144" s="2">
        <v>1019</v>
      </c>
      <c r="G144" s="2">
        <v>1023</v>
      </c>
      <c r="H144" s="2">
        <v>1048</v>
      </c>
      <c r="I144" s="2">
        <v>1150</v>
      </c>
      <c r="J144" s="2">
        <v>1193</v>
      </c>
      <c r="K144" s="2">
        <v>1351</v>
      </c>
    </row>
    <row r="145" spans="1:11" x14ac:dyDescent="0.35">
      <c r="A145" s="339" t="s">
        <v>1276</v>
      </c>
      <c r="B145" s="339" t="s">
        <v>33</v>
      </c>
      <c r="C145" s="340">
        <v>226</v>
      </c>
      <c r="D145" s="1">
        <v>31</v>
      </c>
      <c r="E145" s="1">
        <v>25</v>
      </c>
      <c r="F145" s="1">
        <v>-282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</row>
    <row r="146" spans="1:11" x14ac:dyDescent="0.35">
      <c r="A146" s="339" t="s">
        <v>0</v>
      </c>
      <c r="B146" s="339" t="s">
        <v>0</v>
      </c>
      <c r="C146" s="340">
        <v>226</v>
      </c>
      <c r="D146" s="2">
        <v>257</v>
      </c>
      <c r="E146" s="2">
        <v>282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</row>
    <row r="147" spans="1:11" x14ac:dyDescent="0.35">
      <c r="A147" s="339" t="s">
        <v>3133</v>
      </c>
      <c r="B147" s="339" t="s">
        <v>33</v>
      </c>
      <c r="C147" s="340">
        <v>116</v>
      </c>
      <c r="D147" s="1">
        <v>10</v>
      </c>
      <c r="E147" s="1">
        <v>-126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</row>
    <row r="148" spans="1:11" x14ac:dyDescent="0.35">
      <c r="A148" s="339" t="s">
        <v>0</v>
      </c>
      <c r="B148" s="339" t="s">
        <v>0</v>
      </c>
      <c r="C148" s="340">
        <v>116</v>
      </c>
      <c r="D148" s="2">
        <v>126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</row>
    <row r="149" spans="1:11" x14ac:dyDescent="0.35">
      <c r="A149" s="339" t="s">
        <v>1277</v>
      </c>
      <c r="B149" s="339" t="s">
        <v>31</v>
      </c>
      <c r="C149" s="340">
        <v>499</v>
      </c>
      <c r="D149" s="1">
        <v>28</v>
      </c>
      <c r="E149" s="1">
        <v>13</v>
      </c>
      <c r="F149" s="1">
        <v>67</v>
      </c>
      <c r="G149" s="1">
        <v>4</v>
      </c>
      <c r="H149" s="1">
        <v>44</v>
      </c>
      <c r="I149" s="1">
        <v>31</v>
      </c>
      <c r="J149" s="1">
        <v>306</v>
      </c>
      <c r="K149" s="1">
        <v>95</v>
      </c>
    </row>
    <row r="150" spans="1:11" x14ac:dyDescent="0.35">
      <c r="A150" s="339" t="s">
        <v>0</v>
      </c>
      <c r="B150" s="339" t="s">
        <v>0</v>
      </c>
      <c r="C150" s="340">
        <v>499</v>
      </c>
      <c r="D150" s="2">
        <v>527</v>
      </c>
      <c r="E150" s="2">
        <v>540</v>
      </c>
      <c r="F150" s="2">
        <v>607</v>
      </c>
      <c r="G150" s="2">
        <v>611</v>
      </c>
      <c r="H150" s="2">
        <v>655</v>
      </c>
      <c r="I150" s="2">
        <v>686</v>
      </c>
      <c r="J150" s="2">
        <v>992</v>
      </c>
      <c r="K150" s="2">
        <v>1087</v>
      </c>
    </row>
    <row r="151" spans="1:11" x14ac:dyDescent="0.35">
      <c r="A151" s="339" t="s">
        <v>1278</v>
      </c>
      <c r="B151" s="339" t="s">
        <v>31</v>
      </c>
      <c r="C151" s="340">
        <v>533</v>
      </c>
      <c r="D151" s="1">
        <v>149</v>
      </c>
      <c r="E151" s="1">
        <v>20</v>
      </c>
      <c r="F151" s="1">
        <v>54</v>
      </c>
      <c r="G151" s="1">
        <v>6</v>
      </c>
      <c r="H151" s="1">
        <v>17</v>
      </c>
      <c r="I151" s="1">
        <v>25</v>
      </c>
      <c r="J151" s="1">
        <v>7</v>
      </c>
      <c r="K151" s="1">
        <v>-811</v>
      </c>
    </row>
    <row r="152" spans="1:11" x14ac:dyDescent="0.35">
      <c r="A152" s="339" t="s">
        <v>0</v>
      </c>
      <c r="B152" s="339" t="s">
        <v>0</v>
      </c>
      <c r="C152" s="340">
        <v>533</v>
      </c>
      <c r="D152" s="2">
        <v>682</v>
      </c>
      <c r="E152" s="2">
        <v>702</v>
      </c>
      <c r="F152" s="2">
        <v>756</v>
      </c>
      <c r="G152" s="2">
        <v>762</v>
      </c>
      <c r="H152" s="2">
        <v>779</v>
      </c>
      <c r="I152" s="2">
        <v>804</v>
      </c>
      <c r="J152" s="2">
        <v>811</v>
      </c>
      <c r="K152" s="2">
        <v>0</v>
      </c>
    </row>
    <row r="153" spans="1:11" x14ac:dyDescent="0.35">
      <c r="A153" s="339" t="s">
        <v>1279</v>
      </c>
      <c r="B153" s="339" t="s">
        <v>33</v>
      </c>
      <c r="C153" s="340">
        <v>384</v>
      </c>
      <c r="D153" s="1">
        <v>7</v>
      </c>
      <c r="E153" s="1">
        <v>4</v>
      </c>
      <c r="F153" s="1">
        <v>18</v>
      </c>
      <c r="G153" s="1">
        <v>2</v>
      </c>
      <c r="H153" s="1">
        <v>25</v>
      </c>
      <c r="I153" s="1">
        <v>28</v>
      </c>
      <c r="J153" s="1">
        <v>-468</v>
      </c>
      <c r="K153" s="1">
        <v>0</v>
      </c>
    </row>
    <row r="154" spans="1:11" x14ac:dyDescent="0.35">
      <c r="A154" s="339" t="s">
        <v>0</v>
      </c>
      <c r="B154" s="339" t="s">
        <v>0</v>
      </c>
      <c r="C154" s="340">
        <v>384</v>
      </c>
      <c r="D154" s="2">
        <v>391</v>
      </c>
      <c r="E154" s="2">
        <v>395</v>
      </c>
      <c r="F154" s="2">
        <v>413</v>
      </c>
      <c r="G154" s="2">
        <v>415</v>
      </c>
      <c r="H154" s="2">
        <v>440</v>
      </c>
      <c r="I154" s="2">
        <v>468</v>
      </c>
      <c r="J154" s="2">
        <v>0</v>
      </c>
      <c r="K154" s="2">
        <v>0</v>
      </c>
    </row>
    <row r="155" spans="1:11" x14ac:dyDescent="0.35">
      <c r="A155" s="339" t="s">
        <v>47</v>
      </c>
      <c r="B155" s="339" t="s">
        <v>0</v>
      </c>
      <c r="C155" s="341">
        <v>0</v>
      </c>
      <c r="D155" s="1">
        <f>(D131+D133+D135+D137+D139+D141+D143+D145+D147+D149+D151+D153)*(-1)</f>
        <v>0</v>
      </c>
      <c r="E155" s="1">
        <f t="shared" ref="E155:K155" si="3">(E131+E133+E135+E137+E139+E141+E143+E145+E147+E149+E151+E153)*(-1)</f>
        <v>20</v>
      </c>
      <c r="F155" s="1">
        <f t="shared" si="3"/>
        <v>59</v>
      </c>
      <c r="G155" s="1">
        <f t="shared" si="3"/>
        <v>0</v>
      </c>
      <c r="H155" s="1">
        <f t="shared" si="3"/>
        <v>244</v>
      </c>
      <c r="I155" s="1">
        <f t="shared" si="3"/>
        <v>84</v>
      </c>
      <c r="J155" s="1">
        <f t="shared" si="3"/>
        <v>72</v>
      </c>
      <c r="K155" s="1">
        <f t="shared" si="3"/>
        <v>212</v>
      </c>
    </row>
    <row r="156" spans="1:11" x14ac:dyDescent="0.35">
      <c r="A156" s="339" t="s">
        <v>0</v>
      </c>
      <c r="B156" s="339" t="s">
        <v>0</v>
      </c>
      <c r="C156" s="340">
        <v>0</v>
      </c>
      <c r="D156" s="2">
        <v>0</v>
      </c>
      <c r="E156" s="2">
        <v>20</v>
      </c>
      <c r="F156" s="2">
        <v>79</v>
      </c>
      <c r="G156" s="2">
        <v>79</v>
      </c>
      <c r="H156" s="2">
        <v>323</v>
      </c>
      <c r="I156" s="2">
        <v>407</v>
      </c>
      <c r="J156" s="2">
        <v>479</v>
      </c>
      <c r="K156" s="2">
        <v>691</v>
      </c>
    </row>
    <row r="157" spans="1:11" x14ac:dyDescent="0.35">
      <c r="A157" t="s">
        <v>48</v>
      </c>
      <c r="B157" t="s">
        <v>0</v>
      </c>
      <c r="C157" s="2">
        <v>8534</v>
      </c>
      <c r="D157" s="2">
        <v>8534</v>
      </c>
      <c r="E157" s="2">
        <v>8534</v>
      </c>
      <c r="F157" s="2">
        <v>8534</v>
      </c>
      <c r="G157" s="2">
        <v>8534</v>
      </c>
      <c r="H157" s="2">
        <v>8534</v>
      </c>
      <c r="I157" s="2">
        <v>8534</v>
      </c>
      <c r="J157" s="2">
        <v>8534</v>
      </c>
      <c r="K157" s="2">
        <v>8534</v>
      </c>
    </row>
    <row r="161" spans="1:12" x14ac:dyDescent="0.35">
      <c r="A161" s="2"/>
      <c r="B161" s="2"/>
      <c r="C161" s="2"/>
      <c r="D161" s="2"/>
      <c r="E161" s="2"/>
      <c r="F161" s="2"/>
      <c r="G161" s="2"/>
      <c r="H161" s="239" t="s">
        <v>2648</v>
      </c>
      <c r="I161" s="2"/>
      <c r="J161" s="2"/>
      <c r="K161" s="2"/>
      <c r="L161" s="239" t="s">
        <v>2649</v>
      </c>
    </row>
    <row r="162" spans="1:12" x14ac:dyDescent="0.35">
      <c r="D162" s="240" t="s">
        <v>2529</v>
      </c>
      <c r="E162" s="240" t="s">
        <v>2650</v>
      </c>
      <c r="F162" s="240" t="s">
        <v>2651</v>
      </c>
      <c r="G162" s="240" t="s">
        <v>2650</v>
      </c>
      <c r="H162" s="240" t="s">
        <v>2652</v>
      </c>
      <c r="I162" s="240" t="s">
        <v>2653</v>
      </c>
      <c r="J162" s="240" t="s">
        <v>2649</v>
      </c>
      <c r="K162" s="240" t="s">
        <v>2654</v>
      </c>
      <c r="L162" s="240" t="s">
        <v>2652</v>
      </c>
    </row>
    <row r="163" spans="1:12" x14ac:dyDescent="0.35">
      <c r="D163" s="240" t="s">
        <v>2655</v>
      </c>
      <c r="E163" s="240" t="s">
        <v>2655</v>
      </c>
      <c r="F163" s="240" t="s">
        <v>2652</v>
      </c>
      <c r="G163" s="240" t="s">
        <v>2656</v>
      </c>
      <c r="H163" s="240" t="s">
        <v>2656</v>
      </c>
      <c r="I163" s="240" t="s">
        <v>2655</v>
      </c>
      <c r="J163" s="240" t="s">
        <v>2652</v>
      </c>
      <c r="K163" s="240" t="s">
        <v>2656</v>
      </c>
      <c r="L163" s="240" t="s">
        <v>2656</v>
      </c>
    </row>
    <row r="164" spans="1:12" x14ac:dyDescent="0.35">
      <c r="A164" s="238" t="e">
        <f>SUMIFS($C$10:$C$505,#REF!, B164)</f>
        <v>#REF!</v>
      </c>
      <c r="B164" t="s">
        <v>2657</v>
      </c>
      <c r="C164" t="s">
        <v>2535</v>
      </c>
      <c r="D164" s="241" t="e">
        <f>E164+I164</f>
        <v>#REF!</v>
      </c>
      <c r="E164" s="238" t="e">
        <f>COUNTIFS(#REF!, B164,$B$10:$B$505,"F")</f>
        <v>#REF!</v>
      </c>
      <c r="F164" s="242">
        <f t="shared" ref="F164:F190" si="4">IFERROR(E164/D164,0)</f>
        <v>0</v>
      </c>
      <c r="G164" t="e">
        <f>COUNTIFS(#REF!, B164,$B$10:$B$505,"F",#REF!,"Elected")</f>
        <v>#REF!</v>
      </c>
      <c r="H164" s="243">
        <f>IFERROR(G164/D164,0)</f>
        <v>0</v>
      </c>
      <c r="I164" s="244" t="e">
        <f>COUNTIFS(#REF!, B164,$B$10:$B$505,"M")</f>
        <v>#REF!</v>
      </c>
      <c r="J164" s="242">
        <f>IFERROR(I164/D164,0)</f>
        <v>0</v>
      </c>
      <c r="K164" t="e">
        <f>COUNTIFS(#REF!, B164,$B$10:$B$505,"M",#REF!,"Elected")</f>
        <v>#REF!</v>
      </c>
      <c r="L164" s="242">
        <f>IFERROR(K164/D164,0)</f>
        <v>0</v>
      </c>
    </row>
    <row r="165" spans="1:12" x14ac:dyDescent="0.35">
      <c r="A165" s="238" t="e">
        <f>SUMIFS($C$10:$C$505,#REF!, B165)</f>
        <v>#REF!</v>
      </c>
      <c r="B165" t="s">
        <v>2658</v>
      </c>
      <c r="C165" t="s">
        <v>2534</v>
      </c>
      <c r="D165" s="241" t="e">
        <f t="shared" ref="D165:D190" si="5">E165+I165</f>
        <v>#REF!</v>
      </c>
      <c r="E165" s="238" t="e">
        <f>COUNTIFS(#REF!, B165,$B$10:$B$505,"F")</f>
        <v>#REF!</v>
      </c>
      <c r="F165" s="242">
        <f t="shared" si="4"/>
        <v>0</v>
      </c>
      <c r="G165" t="e">
        <f>COUNTIFS(#REF!, B165,$B$10:$B$283,"F",#REF!,"Elected")</f>
        <v>#REF!</v>
      </c>
      <c r="H165" s="243">
        <f t="shared" ref="H165:H190" si="6">IFERROR(G165/D165,0)</f>
        <v>0</v>
      </c>
      <c r="I165" s="244" t="e">
        <f>COUNTIFS(#REF!, B165,$B$10:$B$505,"M")</f>
        <v>#REF!</v>
      </c>
      <c r="J165" s="242">
        <f t="shared" ref="J165:J190" si="7">IFERROR(I165/D165,0)</f>
        <v>0</v>
      </c>
      <c r="K165" t="e">
        <f>COUNTIFS(#REF!, B165,$B$10:$B$505,"M",#REF!,"Elected")</f>
        <v>#REF!</v>
      </c>
      <c r="L165" s="242">
        <f t="shared" ref="L165:L190" si="8">IFERROR(K165/D165,0)</f>
        <v>0</v>
      </c>
    </row>
    <row r="166" spans="1:12" x14ac:dyDescent="0.35">
      <c r="A166" s="238" t="e">
        <f>SUMIFS($C$10:$C$505,#REF!, B166)</f>
        <v>#REF!</v>
      </c>
      <c r="B166" t="s">
        <v>2659</v>
      </c>
      <c r="C166" t="s">
        <v>2536</v>
      </c>
      <c r="D166" s="241" t="e">
        <f t="shared" si="5"/>
        <v>#REF!</v>
      </c>
      <c r="E166" s="238" t="e">
        <f>COUNTIFS(#REF!, B166,$B$10:$B$505,"F")</f>
        <v>#REF!</v>
      </c>
      <c r="F166" s="242">
        <f t="shared" si="4"/>
        <v>0</v>
      </c>
      <c r="G166" t="e">
        <f>COUNTIFS(#REF!, B166,$B$10:$B$283,"F",#REF!,"Elected")</f>
        <v>#REF!</v>
      </c>
      <c r="H166" s="243">
        <f t="shared" si="6"/>
        <v>0</v>
      </c>
      <c r="I166" s="244" t="e">
        <f>COUNTIFS(#REF!, B166,$B$10:$B$505,"M")</f>
        <v>#REF!</v>
      </c>
      <c r="J166" s="242">
        <f t="shared" si="7"/>
        <v>0</v>
      </c>
      <c r="K166" t="e">
        <f>COUNTIFS(#REF!, B166,$B$10:$B$505,"M",#REF!,"Elected")</f>
        <v>#REF!</v>
      </c>
      <c r="L166" s="242">
        <f t="shared" si="8"/>
        <v>0</v>
      </c>
    </row>
    <row r="167" spans="1:12" x14ac:dyDescent="0.35">
      <c r="A167" s="238" t="e">
        <f>SUMIFS($C$10:$C$505,#REF!, B167)</f>
        <v>#REF!</v>
      </c>
      <c r="B167" t="s">
        <v>2661</v>
      </c>
      <c r="C167" t="s">
        <v>2727</v>
      </c>
      <c r="D167" s="241" t="e">
        <f t="shared" si="5"/>
        <v>#REF!</v>
      </c>
      <c r="E167" s="238" t="e">
        <f>COUNTIFS(#REF!, B167,$B$10:$B$505,"F")</f>
        <v>#REF!</v>
      </c>
      <c r="F167" s="242">
        <f t="shared" si="4"/>
        <v>0</v>
      </c>
      <c r="G167" t="e">
        <f>COUNTIFS(#REF!, B167,$B$10:$B$283,"F",#REF!,"Elected")</f>
        <v>#REF!</v>
      </c>
      <c r="H167" s="243">
        <f t="shared" si="6"/>
        <v>0</v>
      </c>
      <c r="I167" s="244" t="e">
        <f>COUNTIFS(#REF!, B167,$B$10:$B$505,"M")</f>
        <v>#REF!</v>
      </c>
      <c r="J167" s="242">
        <f t="shared" si="7"/>
        <v>0</v>
      </c>
      <c r="K167" t="e">
        <f>COUNTIFS(#REF!, B167,$B$10:$B$505,"M",#REF!,"Elected")</f>
        <v>#REF!</v>
      </c>
      <c r="L167" s="242">
        <f t="shared" si="8"/>
        <v>0</v>
      </c>
    </row>
    <row r="168" spans="1:12" x14ac:dyDescent="0.35">
      <c r="A168" s="238" t="e">
        <f>SUMIFS($C$10:$C$505,#REF!, B168)</f>
        <v>#REF!</v>
      </c>
      <c r="B168" t="s">
        <v>2663</v>
      </c>
      <c r="C168" t="s">
        <v>2574</v>
      </c>
      <c r="D168" s="241" t="e">
        <f t="shared" si="5"/>
        <v>#REF!</v>
      </c>
      <c r="E168" s="238" t="e">
        <f>COUNTIFS(#REF!, B168,$B$10:$B$505,"F")</f>
        <v>#REF!</v>
      </c>
      <c r="F168" s="242">
        <f t="shared" si="4"/>
        <v>0</v>
      </c>
      <c r="G168" t="e">
        <f>COUNTIFS(#REF!, B168,$B$10:$B$283,"F",#REF!,"Elected")</f>
        <v>#REF!</v>
      </c>
      <c r="H168" s="243">
        <f t="shared" si="6"/>
        <v>0</v>
      </c>
      <c r="I168" s="244" t="e">
        <f>COUNTIFS(#REF!, B168,$B$10:$B$505,"M")</f>
        <v>#REF!</v>
      </c>
      <c r="J168" s="242">
        <f t="shared" si="7"/>
        <v>0</v>
      </c>
      <c r="K168" t="e">
        <f>COUNTIFS(#REF!, B168,$B$10:$B$505,"M",#REF!,"Elected")</f>
        <v>#REF!</v>
      </c>
      <c r="L168" s="242">
        <f t="shared" si="8"/>
        <v>0</v>
      </c>
    </row>
    <row r="169" spans="1:12" x14ac:dyDescent="0.35">
      <c r="A169" s="238" t="e">
        <f>SUMIFS($C$10:$C$505,#REF!, B169)</f>
        <v>#REF!</v>
      </c>
      <c r="B169" t="s">
        <v>2689</v>
      </c>
      <c r="C169" t="s">
        <v>2573</v>
      </c>
      <c r="D169" s="241" t="e">
        <f t="shared" si="5"/>
        <v>#REF!</v>
      </c>
      <c r="E169" s="238" t="e">
        <f>COUNTIFS(#REF!, B169,$B$10:$B$505,"F")</f>
        <v>#REF!</v>
      </c>
      <c r="F169" s="242">
        <f t="shared" si="4"/>
        <v>0</v>
      </c>
      <c r="G169" t="e">
        <f>COUNTIFS(#REF!, B169,$B$10:$B$283,"F",#REF!,"Elected")</f>
        <v>#REF!</v>
      </c>
      <c r="H169" s="243">
        <f t="shared" si="6"/>
        <v>0</v>
      </c>
      <c r="I169" s="244" t="e">
        <f>COUNTIFS(#REF!, B169,$B$10:$B$505,"M")</f>
        <v>#REF!</v>
      </c>
      <c r="J169" s="242">
        <f t="shared" si="7"/>
        <v>0</v>
      </c>
      <c r="K169" t="e">
        <f>COUNTIFS(#REF!, B169,$B$10:$B$505,"M",#REF!,"Elected")</f>
        <v>#REF!</v>
      </c>
      <c r="L169" s="242">
        <f t="shared" si="8"/>
        <v>0</v>
      </c>
    </row>
    <row r="170" spans="1:12" x14ac:dyDescent="0.35">
      <c r="A170" s="238" t="e">
        <f>SUMIFS($C$10:$C$505,#REF!, B170)</f>
        <v>#REF!</v>
      </c>
      <c r="B170" t="s">
        <v>2662</v>
      </c>
      <c r="C170" t="s">
        <v>2575</v>
      </c>
      <c r="D170" s="241" t="e">
        <f t="shared" si="5"/>
        <v>#REF!</v>
      </c>
      <c r="E170" s="238" t="e">
        <f>COUNTIFS(#REF!, B170,$B$10:$B$505,"F")</f>
        <v>#REF!</v>
      </c>
      <c r="F170" s="242">
        <f t="shared" si="4"/>
        <v>0</v>
      </c>
      <c r="G170" t="e">
        <f>COUNTIFS(#REF!, B170,$B$10:$B$283,"F",#REF!,"Elected")</f>
        <v>#REF!</v>
      </c>
      <c r="H170" s="243">
        <f t="shared" si="6"/>
        <v>0</v>
      </c>
      <c r="I170" s="244" t="e">
        <f>COUNTIFS(#REF!, B170,$B$10:$B$505,"M")</f>
        <v>#REF!</v>
      </c>
      <c r="J170" s="242">
        <f t="shared" si="7"/>
        <v>0</v>
      </c>
      <c r="K170" t="e">
        <f>COUNTIFS(#REF!, B170,$B$10:$B$505,"M",#REF!,"Elected")</f>
        <v>#REF!</v>
      </c>
      <c r="L170" s="242">
        <f t="shared" si="8"/>
        <v>0</v>
      </c>
    </row>
    <row r="171" spans="1:12" x14ac:dyDescent="0.35">
      <c r="A171" s="238" t="e">
        <f>SUMIFS($C$10:$C$505,#REF!, B171)</f>
        <v>#REF!</v>
      </c>
      <c r="B171" t="s">
        <v>2660</v>
      </c>
      <c r="C171" t="s">
        <v>2594</v>
      </c>
      <c r="D171" s="241" t="e">
        <f t="shared" si="5"/>
        <v>#REF!</v>
      </c>
      <c r="E171" s="238" t="e">
        <f>COUNTIFS(#REF!, B171,$B$10:$B$505,"F")</f>
        <v>#REF!</v>
      </c>
      <c r="F171" s="242">
        <f t="shared" si="4"/>
        <v>0</v>
      </c>
      <c r="G171" t="e">
        <f>COUNTIFS(#REF!, B171,$B$10:$B$283,"F",#REF!,"Elected")</f>
        <v>#REF!</v>
      </c>
      <c r="H171" s="243">
        <f t="shared" si="6"/>
        <v>0</v>
      </c>
      <c r="I171" s="244" t="e">
        <f>COUNTIFS(#REF!, B171,$B$10:$B$505,"M")</f>
        <v>#REF!</v>
      </c>
      <c r="J171" s="242">
        <f t="shared" si="7"/>
        <v>0</v>
      </c>
      <c r="K171" t="e">
        <f>COUNTIFS(#REF!, B171,$B$10:$B$505,"M",#REF!,"Elected")</f>
        <v>#REF!</v>
      </c>
      <c r="L171" s="242">
        <f t="shared" si="8"/>
        <v>0</v>
      </c>
    </row>
    <row r="172" spans="1:12" x14ac:dyDescent="0.35">
      <c r="A172" s="238" t="e">
        <f>SUMIFS($C$10:$C$505,#REF!, B172)</f>
        <v>#REF!</v>
      </c>
      <c r="B172" t="s">
        <v>3107</v>
      </c>
      <c r="C172" t="s">
        <v>2576</v>
      </c>
      <c r="D172" s="241" t="e">
        <f t="shared" si="5"/>
        <v>#REF!</v>
      </c>
      <c r="E172" s="238" t="e">
        <f>COUNTIFS(#REF!, B172,$B$10:$B$505,"F")</f>
        <v>#REF!</v>
      </c>
      <c r="F172" s="242">
        <f t="shared" si="4"/>
        <v>0</v>
      </c>
      <c r="G172" t="e">
        <f>COUNTIFS(#REF!, B172,$B$10:$B$283,"F",#REF!,"Elected")</f>
        <v>#REF!</v>
      </c>
      <c r="H172" s="243">
        <f t="shared" si="6"/>
        <v>0</v>
      </c>
      <c r="I172" s="244" t="e">
        <f>COUNTIFS(#REF!, B172,$B$10:$B$505,"M")</f>
        <v>#REF!</v>
      </c>
      <c r="J172" s="242">
        <f t="shared" si="7"/>
        <v>0</v>
      </c>
      <c r="K172" t="e">
        <f>COUNTIFS(#REF!, B172,$B$10:$B$505,"M",#REF!,"Elected")</f>
        <v>#REF!</v>
      </c>
      <c r="L172" s="242">
        <f t="shared" si="8"/>
        <v>0</v>
      </c>
    </row>
    <row r="173" spans="1:12" x14ac:dyDescent="0.35">
      <c r="A173" s="238" t="e">
        <f>SUMIFS($C$10:$C$505,#REF!, B173)</f>
        <v>#REF!</v>
      </c>
      <c r="C173" t="s">
        <v>2590</v>
      </c>
      <c r="D173" s="241" t="e">
        <f t="shared" si="5"/>
        <v>#REF!</v>
      </c>
      <c r="E173" s="238" t="e">
        <f>COUNTIFS(#REF!, B173,$B$10:$B$505,"F")</f>
        <v>#REF!</v>
      </c>
      <c r="F173" s="242">
        <f t="shared" si="4"/>
        <v>0</v>
      </c>
      <c r="G173" t="e">
        <f>COUNTIFS(#REF!, B173,$B$10:$B$283,"F",#REF!,"Elected")</f>
        <v>#REF!</v>
      </c>
      <c r="H173" s="243">
        <f t="shared" si="6"/>
        <v>0</v>
      </c>
      <c r="I173" s="244" t="e">
        <f>COUNTIFS(#REF!, B173,$B$10:$B$505,"M")</f>
        <v>#REF!</v>
      </c>
      <c r="J173" s="242">
        <f t="shared" si="7"/>
        <v>0</v>
      </c>
      <c r="K173" t="e">
        <f>COUNTIFS(#REF!, B173,$B$10:$B$505,"M",#REF!,"Elected")</f>
        <v>#REF!</v>
      </c>
      <c r="L173" s="242">
        <f t="shared" si="8"/>
        <v>0</v>
      </c>
    </row>
    <row r="174" spans="1:12" x14ac:dyDescent="0.35">
      <c r="A174" s="238" t="e">
        <f>SUMIFS($C$10:$C$505,#REF!, B174)</f>
        <v>#REF!</v>
      </c>
      <c r="B174" t="s">
        <v>2671</v>
      </c>
      <c r="C174" t="s">
        <v>2582</v>
      </c>
      <c r="D174" s="241" t="e">
        <f t="shared" si="5"/>
        <v>#REF!</v>
      </c>
      <c r="E174" s="238" t="e">
        <f>COUNTIFS(#REF!, B174,$B$10:$B$505,"F")</f>
        <v>#REF!</v>
      </c>
      <c r="F174" s="242">
        <f t="shared" si="4"/>
        <v>0</v>
      </c>
      <c r="G174" t="e">
        <f>COUNTIFS(#REF!, B174,$B$10:$B$283,"F",#REF!,"Elected")</f>
        <v>#REF!</v>
      </c>
      <c r="H174" s="243">
        <f t="shared" si="6"/>
        <v>0</v>
      </c>
      <c r="I174" s="244" t="e">
        <f>COUNTIFS(#REF!, B174,$B$10:$B$505,"M")</f>
        <v>#REF!</v>
      </c>
      <c r="J174" s="242">
        <f t="shared" si="7"/>
        <v>0</v>
      </c>
      <c r="K174" t="e">
        <f>COUNTIFS(#REF!, B174,$B$10:$B$505,"M",#REF!,"Elected")</f>
        <v>#REF!</v>
      </c>
      <c r="L174" s="242">
        <f t="shared" si="8"/>
        <v>0</v>
      </c>
    </row>
    <row r="175" spans="1:12" x14ac:dyDescent="0.35">
      <c r="A175" s="238" t="e">
        <f>SUMIFS($C$10:$C$505,#REF!, B175)</f>
        <v>#REF!</v>
      </c>
      <c r="B175" t="s">
        <v>2665</v>
      </c>
      <c r="C175" t="s">
        <v>2598</v>
      </c>
      <c r="D175" s="241" t="e">
        <f t="shared" si="5"/>
        <v>#REF!</v>
      </c>
      <c r="E175" s="238" t="e">
        <f>COUNTIFS(#REF!, B175,$B$10:$B$505,"F")</f>
        <v>#REF!</v>
      </c>
      <c r="F175" s="242">
        <f t="shared" si="4"/>
        <v>0</v>
      </c>
      <c r="G175" t="e">
        <f>COUNTIFS(#REF!, B175,$B$10:$B$283,"F",#REF!,"Elected")</f>
        <v>#REF!</v>
      </c>
      <c r="H175" s="243">
        <f t="shared" si="6"/>
        <v>0</v>
      </c>
      <c r="I175" s="244" t="e">
        <f>COUNTIFS(#REF!, B175,$B$10:$B$505,"M")</f>
        <v>#REF!</v>
      </c>
      <c r="J175" s="242">
        <f t="shared" si="7"/>
        <v>0</v>
      </c>
      <c r="K175" t="e">
        <f>COUNTIFS(#REF!, B175,$B$10:$B$505,"M",#REF!,"Elected")</f>
        <v>#REF!</v>
      </c>
      <c r="L175" s="242">
        <f t="shared" si="8"/>
        <v>0</v>
      </c>
    </row>
    <row r="176" spans="1:12" x14ac:dyDescent="0.35">
      <c r="A176" s="238" t="e">
        <f>SUMIFS($C$10:$C$505,#REF!, B176)</f>
        <v>#REF!</v>
      </c>
      <c r="B176" t="s">
        <v>2666</v>
      </c>
      <c r="C176" t="s">
        <v>2584</v>
      </c>
      <c r="D176" s="241" t="e">
        <f t="shared" si="5"/>
        <v>#REF!</v>
      </c>
      <c r="E176" s="238" t="e">
        <f>COUNTIFS(#REF!, B176,$B$10:$B$505,"F")</f>
        <v>#REF!</v>
      </c>
      <c r="F176" s="242">
        <f t="shared" si="4"/>
        <v>0</v>
      </c>
      <c r="G176" t="e">
        <f>COUNTIFS(#REF!, B176,$B$10:$B$283,"F",#REF!,"Elected")</f>
        <v>#REF!</v>
      </c>
      <c r="H176" s="243">
        <f t="shared" si="6"/>
        <v>0</v>
      </c>
      <c r="I176" s="244" t="e">
        <f>COUNTIFS(#REF!, B176,$B$10:$B$505,"M")</f>
        <v>#REF!</v>
      </c>
      <c r="J176" s="242">
        <f t="shared" si="7"/>
        <v>0</v>
      </c>
      <c r="K176" t="e">
        <f>COUNTIFS(#REF!, B176,$B$10:$B$505,"M",#REF!,"Elected")</f>
        <v>#REF!</v>
      </c>
      <c r="L176" s="242">
        <f t="shared" si="8"/>
        <v>0</v>
      </c>
    </row>
    <row r="177" spans="1:12" x14ac:dyDescent="0.35">
      <c r="A177" s="238" t="e">
        <f>SUMIFS($C$10:$C$505,#REF!, B177)</f>
        <v>#REF!</v>
      </c>
      <c r="B177" t="s">
        <v>2667</v>
      </c>
      <c r="C177" t="s">
        <v>2577</v>
      </c>
      <c r="D177" s="241" t="e">
        <f t="shared" si="5"/>
        <v>#REF!</v>
      </c>
      <c r="E177" s="238" t="e">
        <f>COUNTIFS(#REF!, B177,$B$10:$B$505,"F")</f>
        <v>#REF!</v>
      </c>
      <c r="F177" s="242">
        <f t="shared" si="4"/>
        <v>0</v>
      </c>
      <c r="G177" t="e">
        <f>COUNTIFS(#REF!, B177,$B$10:$B$283,"F",#REF!,"Elected")</f>
        <v>#REF!</v>
      </c>
      <c r="H177" s="243">
        <f t="shared" si="6"/>
        <v>0</v>
      </c>
      <c r="I177" s="244" t="e">
        <f>COUNTIFS(#REF!, B177,$B$10:$B$505,"M")</f>
        <v>#REF!</v>
      </c>
      <c r="J177" s="242">
        <f t="shared" si="7"/>
        <v>0</v>
      </c>
      <c r="K177" t="e">
        <f>COUNTIFS(#REF!, B177,$B$10:$B$505,"M",#REF!,"Elected")</f>
        <v>#REF!</v>
      </c>
      <c r="L177" s="242">
        <f t="shared" si="8"/>
        <v>0</v>
      </c>
    </row>
    <row r="178" spans="1:12" x14ac:dyDescent="0.35">
      <c r="A178" s="238" t="e">
        <f>SUMIFS($C$10:$C$505,#REF!, B178)</f>
        <v>#REF!</v>
      </c>
      <c r="B178" t="s">
        <v>2670</v>
      </c>
      <c r="C178" t="s">
        <v>2578</v>
      </c>
      <c r="D178" s="241" t="e">
        <f t="shared" si="5"/>
        <v>#REF!</v>
      </c>
      <c r="E178" s="238" t="e">
        <f>COUNTIFS(#REF!, B178,$B$10:$B$505,"F")</f>
        <v>#REF!</v>
      </c>
      <c r="F178" s="242">
        <f t="shared" si="4"/>
        <v>0</v>
      </c>
      <c r="G178" t="e">
        <f>COUNTIFS(#REF!, B178,$B$10:$B$283,"F",#REF!,"Elected")</f>
        <v>#REF!</v>
      </c>
      <c r="H178" s="243">
        <f t="shared" si="6"/>
        <v>0</v>
      </c>
      <c r="I178" s="244" t="e">
        <f>COUNTIFS(#REF!, B178,$B$10:$B$505,"M")</f>
        <v>#REF!</v>
      </c>
      <c r="J178" s="242">
        <f t="shared" si="7"/>
        <v>0</v>
      </c>
      <c r="K178" t="e">
        <f>COUNTIFS(#REF!, B178,$B$10:$B$505,"M",#REF!,"Elected")</f>
        <v>#REF!</v>
      </c>
      <c r="L178" s="242">
        <f t="shared" si="8"/>
        <v>0</v>
      </c>
    </row>
    <row r="179" spans="1:12" x14ac:dyDescent="0.35">
      <c r="A179" s="238" t="e">
        <f>SUMIFS($C$10:$C$505,#REF!, B179)</f>
        <v>#REF!</v>
      </c>
      <c r="C179" t="s">
        <v>2581</v>
      </c>
      <c r="D179" s="241" t="e">
        <f t="shared" si="5"/>
        <v>#REF!</v>
      </c>
      <c r="E179" s="238" t="e">
        <f>COUNTIFS(#REF!, B179,$B$10:$B$505,"F")</f>
        <v>#REF!</v>
      </c>
      <c r="F179" s="242">
        <f t="shared" si="4"/>
        <v>0</v>
      </c>
      <c r="G179" t="e">
        <f>COUNTIFS(#REF!, B179,$B$10:$B$283,"F",#REF!,"Elected")</f>
        <v>#REF!</v>
      </c>
      <c r="H179" s="243">
        <f t="shared" si="6"/>
        <v>0</v>
      </c>
      <c r="I179" s="244" t="e">
        <f>COUNTIFS(#REF!, B179,$B$10:$B$505,"M")</f>
        <v>#REF!</v>
      </c>
      <c r="J179" s="242">
        <f t="shared" si="7"/>
        <v>0</v>
      </c>
      <c r="K179" t="e">
        <f>COUNTIFS(#REF!, B179,$B$10:$B$505,"M",#REF!,"Elected")</f>
        <v>#REF!</v>
      </c>
      <c r="L179" s="242">
        <f t="shared" si="8"/>
        <v>0</v>
      </c>
    </row>
    <row r="180" spans="1:12" x14ac:dyDescent="0.35">
      <c r="A180" s="238" t="e">
        <f>SUMIFS($C$10:$C$505,#REF!, B180)</f>
        <v>#REF!</v>
      </c>
      <c r="B180" t="s">
        <v>3073</v>
      </c>
      <c r="C180" t="s">
        <v>2579</v>
      </c>
      <c r="D180" s="241" t="e">
        <f t="shared" si="5"/>
        <v>#REF!</v>
      </c>
      <c r="E180" s="238" t="e">
        <f>COUNTIFS(#REF!, B180,$B$10:$B$505,"F")</f>
        <v>#REF!</v>
      </c>
      <c r="F180" s="242">
        <f t="shared" si="4"/>
        <v>0</v>
      </c>
      <c r="G180" t="e">
        <f>COUNTIFS(#REF!, B180,$B$10:$B$283,"F",#REF!,"Elected")</f>
        <v>#REF!</v>
      </c>
      <c r="H180" s="243">
        <f t="shared" si="6"/>
        <v>0</v>
      </c>
      <c r="I180" s="244" t="e">
        <f>COUNTIFS(#REF!, B180,$B$10:$B$505,"M")</f>
        <v>#REF!</v>
      </c>
      <c r="J180" s="242">
        <f t="shared" si="7"/>
        <v>0</v>
      </c>
      <c r="K180" t="e">
        <f>COUNTIFS(#REF!, B180,$B$10:$B$505,"M",#REF!,"Elected")</f>
        <v>#REF!</v>
      </c>
      <c r="L180" s="242">
        <f t="shared" si="8"/>
        <v>0</v>
      </c>
    </row>
    <row r="181" spans="1:12" x14ac:dyDescent="0.35">
      <c r="A181" s="238" t="e">
        <f>SUMIFS($C$10:$C$505,#REF!, B181)</f>
        <v>#REF!</v>
      </c>
      <c r="B181" t="s">
        <v>2690</v>
      </c>
      <c r="C181" t="s">
        <v>2585</v>
      </c>
      <c r="D181" s="241" t="e">
        <f t="shared" si="5"/>
        <v>#REF!</v>
      </c>
      <c r="E181" s="238" t="e">
        <f>COUNTIFS(#REF!, B181,$B$10:$B$505,"F")</f>
        <v>#REF!</v>
      </c>
      <c r="F181" s="242">
        <f t="shared" si="4"/>
        <v>0</v>
      </c>
      <c r="G181" t="e">
        <f>COUNTIFS(#REF!, B181,$B$10:$B$283,"F",#REF!,"Elected")</f>
        <v>#REF!</v>
      </c>
      <c r="H181" s="243">
        <f t="shared" si="6"/>
        <v>0</v>
      </c>
      <c r="I181" s="244" t="e">
        <f>COUNTIFS(#REF!, B181,$B$10:$B$505,"M")</f>
        <v>#REF!</v>
      </c>
      <c r="J181" s="242">
        <f t="shared" si="7"/>
        <v>0</v>
      </c>
      <c r="K181" t="e">
        <f>COUNTIFS(#REF!, B181,$B$10:$B$505,"M",#REF!,"Elected")</f>
        <v>#REF!</v>
      </c>
      <c r="L181" s="242">
        <f t="shared" si="8"/>
        <v>0</v>
      </c>
    </row>
    <row r="182" spans="1:12" x14ac:dyDescent="0.35">
      <c r="A182" s="238" t="e">
        <f>SUMIFS($C$10:$C$505,#REF!, B182)</f>
        <v>#REF!</v>
      </c>
      <c r="C182" t="s">
        <v>2591</v>
      </c>
      <c r="D182" s="241" t="e">
        <f t="shared" si="5"/>
        <v>#REF!</v>
      </c>
      <c r="E182" s="238" t="e">
        <f>COUNTIFS(#REF!, B182,$B$10:$B$505,"F")</f>
        <v>#REF!</v>
      </c>
      <c r="F182" s="242">
        <f t="shared" si="4"/>
        <v>0</v>
      </c>
      <c r="G182" t="e">
        <f>COUNTIFS(#REF!, B182,$B$10:$B$283,"F",#REF!,"Elected")</f>
        <v>#REF!</v>
      </c>
      <c r="H182" s="243">
        <f t="shared" si="6"/>
        <v>0</v>
      </c>
      <c r="I182" s="244" t="e">
        <f>COUNTIFS(#REF!, B182,$B$10:$B$505,"M")</f>
        <v>#REF!</v>
      </c>
      <c r="J182" s="242">
        <f t="shared" si="7"/>
        <v>0</v>
      </c>
      <c r="K182" t="e">
        <f>COUNTIFS(#REF!, B182,$B$10:$B$505,"M",#REF!,"Elected")</f>
        <v>#REF!</v>
      </c>
      <c r="L182" s="242">
        <f t="shared" si="8"/>
        <v>0</v>
      </c>
    </row>
    <row r="183" spans="1:12" x14ac:dyDescent="0.35">
      <c r="A183" s="238" t="e">
        <f>SUMIFS($C$10:$C$505,#REF!, B183)</f>
        <v>#REF!</v>
      </c>
      <c r="B183" t="s">
        <v>2664</v>
      </c>
      <c r="C183" t="s">
        <v>2586</v>
      </c>
      <c r="D183" s="241" t="e">
        <f t="shared" si="5"/>
        <v>#REF!</v>
      </c>
      <c r="E183" s="238" t="e">
        <f>COUNTIFS(#REF!, B183,$B$10:$B$505,"F")</f>
        <v>#REF!</v>
      </c>
      <c r="F183" s="242">
        <f t="shared" si="4"/>
        <v>0</v>
      </c>
      <c r="G183" t="e">
        <f>COUNTIFS(#REF!, B183,$B$10:$B$283,"F",#REF!,"Elected")</f>
        <v>#REF!</v>
      </c>
      <c r="H183" s="243">
        <f t="shared" si="6"/>
        <v>0</v>
      </c>
      <c r="I183" s="244" t="e">
        <f>COUNTIFS(#REF!, B183,$B$10:$B$505,"M")</f>
        <v>#REF!</v>
      </c>
      <c r="J183" s="242">
        <f t="shared" si="7"/>
        <v>0</v>
      </c>
      <c r="K183" t="e">
        <f>COUNTIFS(#REF!, B183,$B$10:$B$505,"M",#REF!,"Elected")</f>
        <v>#REF!</v>
      </c>
      <c r="L183" s="242">
        <f t="shared" si="8"/>
        <v>0</v>
      </c>
    </row>
    <row r="184" spans="1:12" x14ac:dyDescent="0.35">
      <c r="A184" s="238" t="e">
        <f>SUMIFS($C$10:$C$505,#REF!, B184)</f>
        <v>#REF!</v>
      </c>
      <c r="B184" t="s">
        <v>2669</v>
      </c>
      <c r="C184" t="s">
        <v>2587</v>
      </c>
      <c r="D184" s="241" t="e">
        <f>E184+I184</f>
        <v>#REF!</v>
      </c>
      <c r="E184" s="238" t="e">
        <f>COUNTIFS(#REF!, B184,$B$10:$B$505,"F")</f>
        <v>#REF!</v>
      </c>
      <c r="F184" s="242">
        <f t="shared" si="4"/>
        <v>0</v>
      </c>
      <c r="G184" t="e">
        <f>COUNTIFS(#REF!, B184,$B$10:$B$283,"F",#REF!,"Elected")</f>
        <v>#REF!</v>
      </c>
      <c r="H184" s="243">
        <f t="shared" si="6"/>
        <v>0</v>
      </c>
      <c r="I184" s="244" t="e">
        <f>COUNTIFS(#REF!, B184,$B$10:$B$505,"M")</f>
        <v>#REF!</v>
      </c>
      <c r="J184" s="242">
        <f t="shared" si="7"/>
        <v>0</v>
      </c>
      <c r="K184" t="e">
        <f>COUNTIFS(#REF!, B184,$B$10:$B$505,"M",#REF!,"Elected")</f>
        <v>#REF!</v>
      </c>
      <c r="L184" s="242">
        <f t="shared" si="8"/>
        <v>0</v>
      </c>
    </row>
    <row r="185" spans="1:12" x14ac:dyDescent="0.35">
      <c r="A185" s="238" t="e">
        <f>SUMIFS($C$10:$C$505,#REF!, B185)</f>
        <v>#REF!</v>
      </c>
      <c r="B185" t="s">
        <v>2928</v>
      </c>
      <c r="C185" t="s">
        <v>2580</v>
      </c>
      <c r="D185" s="241" t="e">
        <f t="shared" si="5"/>
        <v>#REF!</v>
      </c>
      <c r="E185" s="238" t="e">
        <f>COUNTIFS(#REF!, B185,$B$10:$B$505,"F")</f>
        <v>#REF!</v>
      </c>
      <c r="F185" s="242">
        <f t="shared" si="4"/>
        <v>0</v>
      </c>
      <c r="G185" t="e">
        <f>COUNTIFS(#REF!, B185,$B$10:$B$283,"F",#REF!,"Elected")</f>
        <v>#REF!</v>
      </c>
      <c r="H185" s="243">
        <f t="shared" si="6"/>
        <v>0</v>
      </c>
      <c r="I185" s="244" t="e">
        <f>COUNTIFS(#REF!, B185,$B$10:$B$505,"M")</f>
        <v>#REF!</v>
      </c>
      <c r="J185" s="242">
        <f t="shared" si="7"/>
        <v>0</v>
      </c>
      <c r="K185" t="e">
        <f>COUNTIFS(#REF!, B185,$B$10:$B$505,"M",#REF!,"Elected")</f>
        <v>#REF!</v>
      </c>
      <c r="L185" s="242">
        <f t="shared" si="8"/>
        <v>0</v>
      </c>
    </row>
    <row r="186" spans="1:12" x14ac:dyDescent="0.35">
      <c r="A186" s="238" t="e">
        <f>SUMIFS($C$10:$C$505,#REF!, B186)</f>
        <v>#REF!</v>
      </c>
      <c r="C186" t="s">
        <v>2592</v>
      </c>
      <c r="D186" s="241" t="e">
        <f t="shared" si="5"/>
        <v>#REF!</v>
      </c>
      <c r="E186" s="238" t="e">
        <f>COUNTIFS(#REF!, B186,$B$10:$B$505,"F")</f>
        <v>#REF!</v>
      </c>
      <c r="F186" s="242">
        <f t="shared" si="4"/>
        <v>0</v>
      </c>
      <c r="G186" t="e">
        <f>COUNTIFS(#REF!, B186,$B$10:$B$283,"F",#REF!,"Elected")</f>
        <v>#REF!</v>
      </c>
      <c r="H186" s="243">
        <f t="shared" si="6"/>
        <v>0</v>
      </c>
      <c r="I186" s="244" t="e">
        <f>COUNTIFS(#REF!, B186,$B$10:$B$505,"M")</f>
        <v>#REF!</v>
      </c>
      <c r="J186" s="242">
        <f t="shared" si="7"/>
        <v>0</v>
      </c>
      <c r="K186" t="e">
        <f>COUNTIFS(#REF!, B186,$B$10:$B$505,"M",#REF!,"Elected")</f>
        <v>#REF!</v>
      </c>
      <c r="L186" s="242">
        <f t="shared" si="8"/>
        <v>0</v>
      </c>
    </row>
    <row r="187" spans="1:12" x14ac:dyDescent="0.35">
      <c r="A187" s="238" t="e">
        <f>SUMIFS($C$10:$C$505,#REF!, B187)</f>
        <v>#REF!</v>
      </c>
      <c r="B187" t="s">
        <v>2807</v>
      </c>
      <c r="C187" t="s">
        <v>2597</v>
      </c>
      <c r="D187" s="241" t="e">
        <f t="shared" si="5"/>
        <v>#REF!</v>
      </c>
      <c r="E187" s="238" t="e">
        <f>COUNTIFS(#REF!, B187,$B$10:$B$505,"F")</f>
        <v>#REF!</v>
      </c>
      <c r="F187" s="242">
        <f t="shared" si="4"/>
        <v>0</v>
      </c>
      <c r="G187" t="e">
        <f>COUNTIFS(#REF!, B187,$B$10:$B$283,"F",#REF!,"Elected")</f>
        <v>#REF!</v>
      </c>
      <c r="H187" s="243">
        <f t="shared" si="6"/>
        <v>0</v>
      </c>
      <c r="I187" s="244" t="e">
        <f>COUNTIFS(#REF!, B187,$B$10:$B$505,"M")</f>
        <v>#REF!</v>
      </c>
      <c r="J187" s="242">
        <f t="shared" si="7"/>
        <v>0</v>
      </c>
      <c r="K187" t="e">
        <f>COUNTIFS(#REF!, B187,$B$10:$B$505,"M",#REF!,"Elected")</f>
        <v>#REF!</v>
      </c>
      <c r="L187" s="242">
        <f t="shared" si="8"/>
        <v>0</v>
      </c>
    </row>
    <row r="188" spans="1:12" x14ac:dyDescent="0.35">
      <c r="A188" s="238" t="e">
        <f>SUMIFS($C$10:$C$505,#REF!, B188)</f>
        <v>#REF!</v>
      </c>
      <c r="B188" t="s">
        <v>2668</v>
      </c>
      <c r="C188" t="s">
        <v>2588</v>
      </c>
      <c r="D188" s="241" t="e">
        <f t="shared" si="5"/>
        <v>#REF!</v>
      </c>
      <c r="E188" s="238" t="e">
        <f>COUNTIFS(#REF!, B188,$B$10:$B$505,"F")</f>
        <v>#REF!</v>
      </c>
      <c r="F188" s="242">
        <f t="shared" si="4"/>
        <v>0</v>
      </c>
      <c r="G188" t="e">
        <f>COUNTIFS(#REF!, B188,$B$10:$B$283,"F",#REF!,"Elected")</f>
        <v>#REF!</v>
      </c>
      <c r="H188" s="243">
        <f t="shared" si="6"/>
        <v>0</v>
      </c>
      <c r="I188" s="244" t="e">
        <f>COUNTIFS(#REF!, B188,$B$10:$B$505,"M")</f>
        <v>#REF!</v>
      </c>
      <c r="J188" s="242">
        <f t="shared" si="7"/>
        <v>0</v>
      </c>
      <c r="K188" t="e">
        <f>COUNTIFS(#REF!, B188,$B$10:$B$505,"M",#REF!,"Elected")</f>
        <v>#REF!</v>
      </c>
      <c r="L188" s="242">
        <f t="shared" si="8"/>
        <v>0</v>
      </c>
    </row>
    <row r="189" spans="1:12" x14ac:dyDescent="0.35">
      <c r="A189" s="238" t="e">
        <f>SUMIFS($C$10:$C$505,#REF!, B189)</f>
        <v>#REF!</v>
      </c>
      <c r="B189" t="s">
        <v>2692</v>
      </c>
      <c r="C189" t="s">
        <v>2589</v>
      </c>
      <c r="D189" s="241" t="e">
        <f t="shared" si="5"/>
        <v>#REF!</v>
      </c>
      <c r="E189" s="238" t="e">
        <f>COUNTIFS(#REF!, B189,$B$10:$B$505,"F")</f>
        <v>#REF!</v>
      </c>
      <c r="F189" s="242">
        <f t="shared" si="4"/>
        <v>0</v>
      </c>
      <c r="G189" t="e">
        <f>COUNTIFS(#REF!, B189,$B$10:$B$283,"F",#REF!,"Elected")</f>
        <v>#REF!</v>
      </c>
      <c r="H189" s="243">
        <f t="shared" si="6"/>
        <v>0</v>
      </c>
      <c r="I189" s="244" t="e">
        <f>COUNTIFS(#REF!, B189,$B$10:$B$505,"M")</f>
        <v>#REF!</v>
      </c>
      <c r="J189" s="242">
        <f t="shared" si="7"/>
        <v>0</v>
      </c>
      <c r="K189" t="e">
        <f>COUNTIFS(#REF!, B189,$B$10:$B$505,"M",#REF!,"Elected")</f>
        <v>#REF!</v>
      </c>
      <c r="L189" s="242">
        <f t="shared" si="8"/>
        <v>0</v>
      </c>
    </row>
    <row r="190" spans="1:12" x14ac:dyDescent="0.35">
      <c r="A190" s="238" t="e">
        <f>SUMIFS($C$10:$C$505,#REF!, B190)</f>
        <v>#REF!</v>
      </c>
      <c r="B190" t="s">
        <v>2672</v>
      </c>
      <c r="C190" t="s">
        <v>2530</v>
      </c>
      <c r="D190" s="241" t="e">
        <f t="shared" si="5"/>
        <v>#REF!</v>
      </c>
      <c r="E190" s="238" t="e">
        <f>COUNTIFS(#REF!, B190,$B$10:$B$505,"F")</f>
        <v>#REF!</v>
      </c>
      <c r="F190" s="242">
        <f t="shared" si="4"/>
        <v>0</v>
      </c>
      <c r="G190" t="e">
        <f>COUNTIFS(#REF!, B190,$B$10:$B$283,"F",#REF!,"Elected")</f>
        <v>#REF!</v>
      </c>
      <c r="H190" s="243">
        <f t="shared" si="6"/>
        <v>0</v>
      </c>
      <c r="I190" s="244" t="e">
        <f>COUNTIFS(#REF!, B190,$B$10:$B$505,"M")</f>
        <v>#REF!</v>
      </c>
      <c r="J190" s="242">
        <f t="shared" si="7"/>
        <v>0</v>
      </c>
      <c r="K190" t="e">
        <f>COUNTIFS(#REF!, B190,$B$10:$B$505,"M",#REF!,"Elected")</f>
        <v>#REF!</v>
      </c>
      <c r="L190" s="242">
        <f t="shared" si="8"/>
        <v>0</v>
      </c>
    </row>
    <row r="191" spans="1:12" x14ac:dyDescent="0.35">
      <c r="A191" s="238" t="e">
        <f>SUM(A164:A190)</f>
        <v>#REF!</v>
      </c>
      <c r="B191" s="238"/>
      <c r="D191" s="241" t="e">
        <f>SUM(D164:D190)</f>
        <v>#REF!</v>
      </c>
      <c r="E191" s="238" t="e">
        <f>SUM(E164:E190)</f>
        <v>#REF!</v>
      </c>
      <c r="G191" t="e">
        <f>SUM(G164:G190)</f>
        <v>#REF!</v>
      </c>
      <c r="I191" s="244" t="e">
        <f>SUM(I164:I190)</f>
        <v>#REF!</v>
      </c>
      <c r="K191" t="e">
        <f>SUM(K164:K190)</f>
        <v>#REF!</v>
      </c>
    </row>
    <row r="192" spans="1:12" ht="15" thickBot="1" x14ac:dyDescent="0.4"/>
    <row r="193" spans="3:11" x14ac:dyDescent="0.35">
      <c r="C193" s="245" t="s">
        <v>2673</v>
      </c>
      <c r="D193" s="246"/>
      <c r="E193" s="247" t="e">
        <f>E191+I191</f>
        <v>#REF!</v>
      </c>
      <c r="F193" s="246" t="s">
        <v>2674</v>
      </c>
      <c r="G193" s="248"/>
      <c r="H193" s="248"/>
      <c r="I193" s="245" t="s">
        <v>2675</v>
      </c>
      <c r="J193" s="246" t="s">
        <v>2676</v>
      </c>
      <c r="K193" s="249" t="e">
        <f>K191</f>
        <v>#REF!</v>
      </c>
    </row>
    <row r="194" spans="3:11" ht="15" thickBot="1" x14ac:dyDescent="0.4">
      <c r="C194" s="250" t="s">
        <v>2677</v>
      </c>
      <c r="D194" s="251" t="e">
        <f>LEFT(MID(#REF!,FIND("(",#REF!)+1,LEN(#REF!)),FIND(")",MID(#REF!,FIND("(",#REF!)+1,LEN(#REF!)))-1)</f>
        <v>#REF!</v>
      </c>
      <c r="E194" s="251" t="e">
        <f>#REF!</f>
        <v>#REF!</v>
      </c>
      <c r="F194" s="251" t="s">
        <v>2678</v>
      </c>
      <c r="G194" s="252"/>
      <c r="H194" s="252"/>
      <c r="I194" s="253"/>
      <c r="J194" s="240" t="s">
        <v>2679</v>
      </c>
      <c r="K194" s="254" t="e">
        <f>G191</f>
        <v>#REF!</v>
      </c>
    </row>
    <row r="195" spans="3:11" ht="15" thickBot="1" x14ac:dyDescent="0.4">
      <c r="I195" s="250"/>
      <c r="J195" s="251" t="s">
        <v>2680</v>
      </c>
      <c r="K195" s="255" t="e">
        <f>SUM(K193:K194)</f>
        <v>#REF!</v>
      </c>
    </row>
  </sheetData>
  <mergeCells count="174"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41:A42"/>
    <mergeCell ref="B41:B42"/>
    <mergeCell ref="C41:C42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74"/>
  <sheetViews>
    <sheetView zoomScale="55" zoomScaleNormal="80" workbookViewId="0">
      <selection activeCell="BD4" sqref="W4:BD174"/>
    </sheetView>
  </sheetViews>
  <sheetFormatPr defaultRowHeight="14.5" x14ac:dyDescent="0.35"/>
  <cols>
    <col min="1" max="1" width="54.453125" bestFit="1" customWidth="1"/>
  </cols>
  <sheetData>
    <row r="1" spans="1:12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12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s="339" t="s">
        <v>59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</row>
    <row r="9" spans="1:12" x14ac:dyDescent="0.35">
      <c r="A9" s="339" t="s">
        <v>0</v>
      </c>
      <c r="B9" s="339" t="s">
        <v>0</v>
      </c>
      <c r="C9" s="339" t="s">
        <v>17</v>
      </c>
      <c r="D9" t="s">
        <v>1280</v>
      </c>
      <c r="E9" t="s">
        <v>1281</v>
      </c>
      <c r="F9" t="s">
        <v>1282</v>
      </c>
      <c r="G9" t="s">
        <v>1283</v>
      </c>
      <c r="H9" t="s">
        <v>1284</v>
      </c>
      <c r="I9" t="s">
        <v>1285</v>
      </c>
      <c r="J9" t="s">
        <v>1286</v>
      </c>
      <c r="K9" t="s">
        <v>1287</v>
      </c>
      <c r="L9" t="s">
        <v>1288</v>
      </c>
    </row>
    <row r="10" spans="1:12" x14ac:dyDescent="0.35">
      <c r="A10" s="339" t="s">
        <v>1289</v>
      </c>
      <c r="B10" s="339" t="s">
        <v>33</v>
      </c>
      <c r="C10" s="340">
        <v>1606</v>
      </c>
      <c r="D10" s="1">
        <v>8</v>
      </c>
      <c r="E10" s="1">
        <v>14</v>
      </c>
      <c r="F10" s="1">
        <v>31</v>
      </c>
      <c r="G10" s="1">
        <v>6</v>
      </c>
      <c r="H10" s="1">
        <v>19</v>
      </c>
      <c r="I10" s="1">
        <v>129</v>
      </c>
      <c r="J10" s="1">
        <v>-101</v>
      </c>
      <c r="K10" s="1">
        <v>0</v>
      </c>
      <c r="L10" s="1">
        <v>0</v>
      </c>
    </row>
    <row r="11" spans="1:12" x14ac:dyDescent="0.35">
      <c r="A11" s="339" t="s">
        <v>0</v>
      </c>
      <c r="B11" s="339" t="s">
        <v>0</v>
      </c>
      <c r="C11" s="340">
        <v>1606</v>
      </c>
      <c r="D11" s="2">
        <v>1614</v>
      </c>
      <c r="E11" s="2">
        <v>1628</v>
      </c>
      <c r="F11" s="2">
        <v>1659</v>
      </c>
      <c r="G11" s="2">
        <v>1665</v>
      </c>
      <c r="H11" s="2">
        <v>1684</v>
      </c>
      <c r="I11" s="2">
        <v>1813</v>
      </c>
      <c r="J11" s="2">
        <v>1712</v>
      </c>
      <c r="K11" s="2">
        <v>1712</v>
      </c>
      <c r="L11" s="2">
        <v>1712</v>
      </c>
    </row>
    <row r="12" spans="1:12" x14ac:dyDescent="0.35">
      <c r="A12" s="339" t="s">
        <v>1290</v>
      </c>
      <c r="B12" s="339" t="s">
        <v>33</v>
      </c>
      <c r="C12" s="340">
        <v>1452</v>
      </c>
      <c r="D12" s="1">
        <v>5</v>
      </c>
      <c r="E12" s="1">
        <v>13</v>
      </c>
      <c r="F12" s="1">
        <v>2</v>
      </c>
      <c r="G12" s="1">
        <v>29</v>
      </c>
      <c r="H12" s="1">
        <v>14</v>
      </c>
      <c r="I12" s="1">
        <v>35</v>
      </c>
      <c r="J12" s="1">
        <v>12</v>
      </c>
      <c r="K12" s="1">
        <v>58</v>
      </c>
      <c r="L12" s="1">
        <v>133</v>
      </c>
    </row>
    <row r="13" spans="1:12" x14ac:dyDescent="0.35">
      <c r="A13" s="339" t="s">
        <v>0</v>
      </c>
      <c r="B13" s="339" t="s">
        <v>0</v>
      </c>
      <c r="C13" s="340">
        <v>1452</v>
      </c>
      <c r="D13" s="2">
        <v>1457</v>
      </c>
      <c r="E13" s="2">
        <v>1470</v>
      </c>
      <c r="F13" s="2">
        <v>1472</v>
      </c>
      <c r="G13" s="2">
        <v>1501</v>
      </c>
      <c r="H13" s="2">
        <v>1515</v>
      </c>
      <c r="I13" s="2">
        <v>1550</v>
      </c>
      <c r="J13" s="2">
        <v>1562</v>
      </c>
      <c r="K13" s="2">
        <v>1620</v>
      </c>
      <c r="L13" s="2">
        <v>1753</v>
      </c>
    </row>
    <row r="14" spans="1:12" x14ac:dyDescent="0.35">
      <c r="A14" s="339" t="s">
        <v>1291</v>
      </c>
      <c r="B14" s="339" t="s">
        <v>33</v>
      </c>
      <c r="C14" s="340">
        <v>1111</v>
      </c>
      <c r="D14" s="1">
        <v>11</v>
      </c>
      <c r="E14" s="1">
        <v>15</v>
      </c>
      <c r="F14" s="1">
        <v>4</v>
      </c>
      <c r="G14" s="1">
        <v>50</v>
      </c>
      <c r="H14" s="1">
        <v>3</v>
      </c>
      <c r="I14" s="1">
        <v>7</v>
      </c>
      <c r="J14" s="1">
        <v>8</v>
      </c>
      <c r="K14" s="1">
        <v>4</v>
      </c>
      <c r="L14" s="1">
        <v>71</v>
      </c>
    </row>
    <row r="15" spans="1:12" x14ac:dyDescent="0.35">
      <c r="A15" s="339" t="s">
        <v>0</v>
      </c>
      <c r="B15" s="339" t="s">
        <v>0</v>
      </c>
      <c r="C15" s="340">
        <v>1111</v>
      </c>
      <c r="D15" s="2">
        <v>1122</v>
      </c>
      <c r="E15" s="2">
        <v>1137</v>
      </c>
      <c r="F15" s="2">
        <v>1141</v>
      </c>
      <c r="G15" s="2">
        <v>1191</v>
      </c>
      <c r="H15" s="2">
        <v>1194</v>
      </c>
      <c r="I15" s="2">
        <v>1201</v>
      </c>
      <c r="J15" s="2">
        <v>1209</v>
      </c>
      <c r="K15" s="2">
        <v>1213</v>
      </c>
      <c r="L15" s="2">
        <v>1284</v>
      </c>
    </row>
    <row r="16" spans="1:12" x14ac:dyDescent="0.35">
      <c r="A16" s="339" t="s">
        <v>1292</v>
      </c>
      <c r="B16" s="339" t="s">
        <v>31</v>
      </c>
      <c r="C16" s="340">
        <v>419</v>
      </c>
      <c r="D16" s="1">
        <v>6</v>
      </c>
      <c r="E16" s="1">
        <v>5</v>
      </c>
      <c r="F16" s="1">
        <v>8</v>
      </c>
      <c r="G16" s="1">
        <v>3</v>
      </c>
      <c r="H16" s="1">
        <v>-441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35">
      <c r="A17" s="339" t="s">
        <v>0</v>
      </c>
      <c r="B17" s="339" t="s">
        <v>0</v>
      </c>
      <c r="C17" s="340">
        <v>419</v>
      </c>
      <c r="D17" s="2">
        <v>425</v>
      </c>
      <c r="E17" s="2">
        <v>430</v>
      </c>
      <c r="F17" s="2">
        <v>438</v>
      </c>
      <c r="G17" s="2">
        <v>441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2" x14ac:dyDescent="0.35">
      <c r="A18" s="339" t="s">
        <v>3152</v>
      </c>
      <c r="B18" s="339" t="s">
        <v>33</v>
      </c>
      <c r="C18" s="340">
        <v>1245</v>
      </c>
      <c r="D18" s="1">
        <v>13</v>
      </c>
      <c r="E18" s="1">
        <v>17</v>
      </c>
      <c r="F18" s="1">
        <v>35</v>
      </c>
      <c r="G18" s="1">
        <v>2</v>
      </c>
      <c r="H18" s="1">
        <v>20</v>
      </c>
      <c r="I18" s="1">
        <v>47</v>
      </c>
      <c r="J18" s="1">
        <v>23</v>
      </c>
      <c r="K18" s="1">
        <v>122</v>
      </c>
      <c r="L18" s="1">
        <v>126</v>
      </c>
    </row>
    <row r="19" spans="1:12" x14ac:dyDescent="0.35">
      <c r="A19" s="339" t="s">
        <v>0</v>
      </c>
      <c r="B19" s="339" t="s">
        <v>0</v>
      </c>
      <c r="C19" s="340">
        <v>1245</v>
      </c>
      <c r="D19" s="2">
        <v>1258</v>
      </c>
      <c r="E19" s="2">
        <v>1275</v>
      </c>
      <c r="F19" s="2">
        <v>1310</v>
      </c>
      <c r="G19" s="2">
        <v>1312</v>
      </c>
      <c r="H19" s="2">
        <v>1332</v>
      </c>
      <c r="I19" s="2">
        <v>1379</v>
      </c>
      <c r="J19" s="2">
        <v>1402</v>
      </c>
      <c r="K19" s="2">
        <v>1524</v>
      </c>
      <c r="L19" s="2">
        <v>1650</v>
      </c>
    </row>
    <row r="20" spans="1:12" x14ac:dyDescent="0.35">
      <c r="A20" s="339" t="s">
        <v>3149</v>
      </c>
      <c r="B20" s="339" t="s">
        <v>33</v>
      </c>
      <c r="C20" s="340">
        <v>99</v>
      </c>
      <c r="D20" s="1">
        <v>-99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35">
      <c r="A21" s="339" t="s">
        <v>0</v>
      </c>
      <c r="B21" s="339" t="s">
        <v>0</v>
      </c>
      <c r="C21" s="340">
        <v>99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</row>
    <row r="22" spans="1:12" x14ac:dyDescent="0.35">
      <c r="A22" s="339" t="s">
        <v>1293</v>
      </c>
      <c r="B22" s="339" t="s">
        <v>33</v>
      </c>
      <c r="C22" s="340">
        <v>566</v>
      </c>
      <c r="D22" s="1">
        <v>2</v>
      </c>
      <c r="E22" s="1">
        <v>5</v>
      </c>
      <c r="F22" s="1">
        <v>15</v>
      </c>
      <c r="G22" s="1">
        <v>8</v>
      </c>
      <c r="H22" s="1">
        <v>5</v>
      </c>
      <c r="I22" s="1">
        <v>-601</v>
      </c>
      <c r="J22" s="1">
        <v>0</v>
      </c>
      <c r="K22" s="1">
        <v>0</v>
      </c>
      <c r="L22" s="1">
        <v>0</v>
      </c>
    </row>
    <row r="23" spans="1:12" x14ac:dyDescent="0.35">
      <c r="A23" s="339" t="s">
        <v>0</v>
      </c>
      <c r="B23" s="339" t="s">
        <v>0</v>
      </c>
      <c r="C23" s="340">
        <v>566</v>
      </c>
      <c r="D23" s="2">
        <v>568</v>
      </c>
      <c r="E23" s="2">
        <v>573</v>
      </c>
      <c r="F23" s="2">
        <v>588</v>
      </c>
      <c r="G23" s="2">
        <v>596</v>
      </c>
      <c r="H23" s="2">
        <v>601</v>
      </c>
      <c r="I23" s="2">
        <v>0</v>
      </c>
      <c r="J23" s="2">
        <v>0</v>
      </c>
      <c r="K23" s="2">
        <v>0</v>
      </c>
      <c r="L23" s="2">
        <v>0</v>
      </c>
    </row>
    <row r="24" spans="1:12" x14ac:dyDescent="0.35">
      <c r="A24" s="339" t="s">
        <v>3153</v>
      </c>
      <c r="B24" s="339" t="s">
        <v>33</v>
      </c>
      <c r="C24" s="340">
        <v>192</v>
      </c>
      <c r="D24" s="1">
        <v>3</v>
      </c>
      <c r="E24" s="1">
        <v>3</v>
      </c>
      <c r="F24" s="1">
        <v>-198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5">
      <c r="A25" s="339" t="s">
        <v>0</v>
      </c>
      <c r="B25" s="339" t="s">
        <v>0</v>
      </c>
      <c r="C25" s="340">
        <v>192</v>
      </c>
      <c r="D25" s="2">
        <v>195</v>
      </c>
      <c r="E25" s="2">
        <v>198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x14ac:dyDescent="0.35">
      <c r="A26" s="339" t="s">
        <v>3146</v>
      </c>
      <c r="B26" s="339" t="s">
        <v>31</v>
      </c>
      <c r="C26" s="340">
        <v>121</v>
      </c>
      <c r="D26" s="1">
        <v>15</v>
      </c>
      <c r="E26" s="1">
        <v>-136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35">
      <c r="A27" s="339" t="s">
        <v>0</v>
      </c>
      <c r="B27" s="339" t="s">
        <v>0</v>
      </c>
      <c r="C27" s="340">
        <v>121</v>
      </c>
      <c r="D27" s="2">
        <v>136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</row>
    <row r="28" spans="1:12" x14ac:dyDescent="0.35">
      <c r="A28" s="339" t="s">
        <v>1294</v>
      </c>
      <c r="B28" s="339" t="s">
        <v>33</v>
      </c>
      <c r="C28" s="340">
        <v>278</v>
      </c>
      <c r="D28" s="1">
        <v>1</v>
      </c>
      <c r="E28" s="1">
        <v>1</v>
      </c>
      <c r="F28" s="1">
        <v>4</v>
      </c>
      <c r="G28" s="1">
        <v>-284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35">
      <c r="A29" s="339" t="s">
        <v>0</v>
      </c>
      <c r="B29" s="339" t="s">
        <v>0</v>
      </c>
      <c r="C29" s="340">
        <v>278</v>
      </c>
      <c r="D29" s="2">
        <v>279</v>
      </c>
      <c r="E29" s="2">
        <v>280</v>
      </c>
      <c r="F29" s="2">
        <v>284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</row>
    <row r="30" spans="1:12" x14ac:dyDescent="0.35">
      <c r="A30" s="339" t="s">
        <v>1295</v>
      </c>
      <c r="B30" s="339" t="s">
        <v>31</v>
      </c>
      <c r="C30" s="340">
        <v>453</v>
      </c>
      <c r="D30" s="1">
        <v>5</v>
      </c>
      <c r="E30" s="1">
        <v>17</v>
      </c>
      <c r="F30" s="1">
        <v>2</v>
      </c>
      <c r="G30" s="1">
        <v>30</v>
      </c>
      <c r="H30" s="1">
        <v>247</v>
      </c>
      <c r="I30" s="1">
        <v>20</v>
      </c>
      <c r="J30" s="1">
        <v>4</v>
      </c>
      <c r="K30" s="1">
        <v>22</v>
      </c>
      <c r="L30" s="1">
        <v>-800</v>
      </c>
    </row>
    <row r="31" spans="1:12" x14ac:dyDescent="0.35">
      <c r="A31" s="339" t="s">
        <v>0</v>
      </c>
      <c r="B31" s="339" t="s">
        <v>0</v>
      </c>
      <c r="C31" s="340">
        <v>453</v>
      </c>
      <c r="D31" s="2">
        <v>458</v>
      </c>
      <c r="E31" s="2">
        <v>475</v>
      </c>
      <c r="F31" s="2">
        <v>477</v>
      </c>
      <c r="G31" s="2">
        <v>507</v>
      </c>
      <c r="H31" s="2">
        <v>754</v>
      </c>
      <c r="I31" s="2">
        <v>774</v>
      </c>
      <c r="J31" s="2">
        <v>778</v>
      </c>
      <c r="K31" s="2">
        <v>800</v>
      </c>
      <c r="L31" s="2">
        <v>0</v>
      </c>
    </row>
    <row r="32" spans="1:12" x14ac:dyDescent="0.35">
      <c r="A32" s="339" t="s">
        <v>3154</v>
      </c>
      <c r="B32" s="339" t="s">
        <v>33</v>
      </c>
      <c r="C32" s="340">
        <v>1408</v>
      </c>
      <c r="D32" s="1">
        <v>8</v>
      </c>
      <c r="E32" s="1">
        <v>17</v>
      </c>
      <c r="F32" s="1">
        <v>64</v>
      </c>
      <c r="G32" s="1">
        <v>9</v>
      </c>
      <c r="H32" s="1">
        <v>30</v>
      </c>
      <c r="I32" s="1">
        <v>204</v>
      </c>
      <c r="J32" s="1">
        <v>0</v>
      </c>
      <c r="K32" s="1">
        <v>0</v>
      </c>
      <c r="L32" s="1">
        <v>0</v>
      </c>
    </row>
    <row r="33" spans="1:12" x14ac:dyDescent="0.35">
      <c r="A33" s="339" t="s">
        <v>0</v>
      </c>
      <c r="B33" s="339" t="s">
        <v>0</v>
      </c>
      <c r="C33" s="340">
        <v>1408</v>
      </c>
      <c r="D33" s="2">
        <v>1416</v>
      </c>
      <c r="E33" s="2">
        <v>1433</v>
      </c>
      <c r="F33" s="2">
        <v>1497</v>
      </c>
      <c r="G33" s="2">
        <v>1506</v>
      </c>
      <c r="H33" s="2">
        <v>1536</v>
      </c>
      <c r="I33" s="2">
        <v>1740</v>
      </c>
      <c r="J33" s="2">
        <v>1740</v>
      </c>
      <c r="K33" s="2">
        <v>1740</v>
      </c>
      <c r="L33" s="2">
        <v>1740</v>
      </c>
    </row>
    <row r="34" spans="1:12" x14ac:dyDescent="0.35">
      <c r="A34" s="339" t="s">
        <v>1296</v>
      </c>
      <c r="B34" s="339" t="s">
        <v>33</v>
      </c>
      <c r="C34" s="340">
        <v>1353</v>
      </c>
      <c r="D34" s="1">
        <v>6</v>
      </c>
      <c r="E34" s="1">
        <v>4</v>
      </c>
      <c r="F34" s="1">
        <v>3</v>
      </c>
      <c r="G34" s="1">
        <v>5</v>
      </c>
      <c r="H34" s="1">
        <v>42</v>
      </c>
      <c r="I34" s="1">
        <v>14</v>
      </c>
      <c r="J34" s="1">
        <v>13</v>
      </c>
      <c r="K34" s="1">
        <v>235</v>
      </c>
      <c r="L34" s="1">
        <v>36</v>
      </c>
    </row>
    <row r="35" spans="1:12" x14ac:dyDescent="0.35">
      <c r="A35" s="339" t="s">
        <v>0</v>
      </c>
      <c r="B35" s="339" t="s">
        <v>0</v>
      </c>
      <c r="C35" s="340">
        <v>1353</v>
      </c>
      <c r="D35" s="2">
        <v>1359</v>
      </c>
      <c r="E35" s="2">
        <v>1363</v>
      </c>
      <c r="F35" s="2">
        <v>1366</v>
      </c>
      <c r="G35" s="2">
        <v>1371</v>
      </c>
      <c r="H35" s="2">
        <v>1413</v>
      </c>
      <c r="I35" s="2">
        <v>1427</v>
      </c>
      <c r="J35" s="2">
        <v>1440</v>
      </c>
      <c r="K35" s="2">
        <v>1675</v>
      </c>
      <c r="L35" s="2">
        <v>1711</v>
      </c>
    </row>
    <row r="36" spans="1:12" x14ac:dyDescent="0.35">
      <c r="A36" s="339" t="s">
        <v>1297</v>
      </c>
      <c r="B36" s="339" t="s">
        <v>33</v>
      </c>
      <c r="C36" s="340">
        <v>1091</v>
      </c>
      <c r="D36" s="1">
        <v>3</v>
      </c>
      <c r="E36" s="1">
        <v>7</v>
      </c>
      <c r="F36" s="1">
        <v>2</v>
      </c>
      <c r="G36" s="1">
        <v>108</v>
      </c>
      <c r="H36" s="1">
        <v>3</v>
      </c>
      <c r="I36" s="1">
        <v>55</v>
      </c>
      <c r="J36" s="1">
        <v>8</v>
      </c>
      <c r="K36" s="1">
        <v>88</v>
      </c>
      <c r="L36" s="1">
        <v>95</v>
      </c>
    </row>
    <row r="37" spans="1:12" x14ac:dyDescent="0.35">
      <c r="A37" s="339" t="s">
        <v>0</v>
      </c>
      <c r="B37" s="339" t="s">
        <v>0</v>
      </c>
      <c r="C37" s="340">
        <v>1091</v>
      </c>
      <c r="D37" s="2">
        <v>1094</v>
      </c>
      <c r="E37" s="2">
        <v>1101</v>
      </c>
      <c r="F37" s="2">
        <v>1103</v>
      </c>
      <c r="G37" s="2">
        <v>1211</v>
      </c>
      <c r="H37" s="2">
        <v>1214</v>
      </c>
      <c r="I37" s="2">
        <v>1269</v>
      </c>
      <c r="J37" s="2">
        <v>1277</v>
      </c>
      <c r="K37" s="2">
        <v>1365</v>
      </c>
      <c r="L37" s="2">
        <v>1460</v>
      </c>
    </row>
    <row r="38" spans="1:12" x14ac:dyDescent="0.35">
      <c r="A38" s="339" t="s">
        <v>1298</v>
      </c>
      <c r="B38" s="339" t="s">
        <v>33</v>
      </c>
      <c r="C38" s="340">
        <v>585</v>
      </c>
      <c r="D38" s="1">
        <v>9</v>
      </c>
      <c r="E38" s="1">
        <v>8</v>
      </c>
      <c r="F38" s="1">
        <v>1</v>
      </c>
      <c r="G38" s="1">
        <v>6</v>
      </c>
      <c r="H38" s="1">
        <v>27</v>
      </c>
      <c r="I38" s="1">
        <v>51</v>
      </c>
      <c r="J38" s="1">
        <v>13</v>
      </c>
      <c r="K38" s="1">
        <v>-700</v>
      </c>
      <c r="L38" s="1">
        <v>0</v>
      </c>
    </row>
    <row r="39" spans="1:12" x14ac:dyDescent="0.35">
      <c r="A39" s="339" t="s">
        <v>0</v>
      </c>
      <c r="B39" s="339" t="s">
        <v>0</v>
      </c>
      <c r="C39" s="340">
        <v>585</v>
      </c>
      <c r="D39" s="2">
        <v>594</v>
      </c>
      <c r="E39" s="2">
        <v>602</v>
      </c>
      <c r="F39" s="2">
        <v>603</v>
      </c>
      <c r="G39" s="2">
        <v>609</v>
      </c>
      <c r="H39" s="2">
        <v>636</v>
      </c>
      <c r="I39" s="2">
        <v>687</v>
      </c>
      <c r="J39" s="2">
        <v>700</v>
      </c>
      <c r="K39" s="2">
        <v>0</v>
      </c>
      <c r="L39" s="2">
        <v>0</v>
      </c>
    </row>
    <row r="40" spans="1:12" x14ac:dyDescent="0.35">
      <c r="A40" s="339" t="s">
        <v>47</v>
      </c>
      <c r="B40" s="339" t="s">
        <v>0</v>
      </c>
      <c r="C40" s="341">
        <v>0</v>
      </c>
      <c r="D40" s="1">
        <f>(D10+D12+D14+D16+D18+D20+D22+D24+D26+D28+D30+D32+D34+D36+D38)*(-1)</f>
        <v>4</v>
      </c>
      <c r="E40" s="1">
        <f t="shared" ref="E40:L40" si="0">(E10+E12+E14+E16+E18+E20+E22+E24+E26+E28+E30+E32+E34+E36+E38)*(-1)</f>
        <v>10</v>
      </c>
      <c r="F40" s="1">
        <f t="shared" si="0"/>
        <v>27</v>
      </c>
      <c r="G40" s="1">
        <f t="shared" si="0"/>
        <v>28</v>
      </c>
      <c r="H40" s="1">
        <f t="shared" si="0"/>
        <v>31</v>
      </c>
      <c r="I40" s="1">
        <f t="shared" si="0"/>
        <v>39</v>
      </c>
      <c r="J40" s="1">
        <f t="shared" si="0"/>
        <v>20</v>
      </c>
      <c r="K40" s="1">
        <f t="shared" si="0"/>
        <v>171</v>
      </c>
      <c r="L40" s="1">
        <f t="shared" si="0"/>
        <v>339</v>
      </c>
    </row>
    <row r="41" spans="1:12" x14ac:dyDescent="0.35">
      <c r="A41" s="339" t="s">
        <v>0</v>
      </c>
      <c r="B41" s="339" t="s">
        <v>0</v>
      </c>
      <c r="C41" s="340">
        <v>0</v>
      </c>
      <c r="D41" s="2">
        <v>4</v>
      </c>
      <c r="E41" s="2">
        <v>14</v>
      </c>
      <c r="F41" s="2">
        <v>41</v>
      </c>
      <c r="G41" s="2">
        <v>69</v>
      </c>
      <c r="H41" s="2">
        <v>100</v>
      </c>
      <c r="I41" s="2">
        <v>139</v>
      </c>
      <c r="J41" s="2">
        <v>159</v>
      </c>
      <c r="K41" s="2">
        <v>330</v>
      </c>
      <c r="L41" s="2">
        <v>669</v>
      </c>
    </row>
    <row r="42" spans="1:12" x14ac:dyDescent="0.35">
      <c r="A42" t="s">
        <v>48</v>
      </c>
      <c r="B42" t="s">
        <v>0</v>
      </c>
      <c r="C42" s="2">
        <v>11979</v>
      </c>
      <c r="D42" s="2">
        <v>11979</v>
      </c>
      <c r="E42" s="2">
        <v>11979</v>
      </c>
      <c r="F42" s="2">
        <v>11979</v>
      </c>
      <c r="G42" s="2">
        <v>11979</v>
      </c>
      <c r="H42" s="2">
        <v>11979</v>
      </c>
      <c r="I42" s="2">
        <v>11979</v>
      </c>
      <c r="J42" s="2">
        <v>11979</v>
      </c>
      <c r="K42" s="2">
        <v>11979</v>
      </c>
      <c r="L42" s="2">
        <v>11979</v>
      </c>
    </row>
    <row r="46" spans="1:1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12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</row>
    <row r="48" spans="1:12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12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12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12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12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12" x14ac:dyDescent="0.35">
      <c r="A53" s="339" t="s">
        <v>107</v>
      </c>
      <c r="B53" s="339" t="s">
        <v>2</v>
      </c>
      <c r="C53" s="339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t="s">
        <v>11</v>
      </c>
      <c r="L53" t="s">
        <v>12</v>
      </c>
    </row>
    <row r="54" spans="1:12" x14ac:dyDescent="0.35">
      <c r="A54" s="339" t="s">
        <v>0</v>
      </c>
      <c r="B54" s="339" t="s">
        <v>0</v>
      </c>
      <c r="C54" s="339" t="s">
        <v>17</v>
      </c>
      <c r="D54" t="s">
        <v>1299</v>
      </c>
      <c r="E54" t="s">
        <v>1251</v>
      </c>
      <c r="F54" t="s">
        <v>1300</v>
      </c>
      <c r="G54" t="s">
        <v>1301</v>
      </c>
      <c r="H54" t="s">
        <v>1302</v>
      </c>
      <c r="I54" t="s">
        <v>1303</v>
      </c>
      <c r="J54" t="s">
        <v>1304</v>
      </c>
      <c r="K54" t="s">
        <v>1305</v>
      </c>
      <c r="L54" t="s">
        <v>1306</v>
      </c>
    </row>
    <row r="55" spans="1:12" x14ac:dyDescent="0.35">
      <c r="A55" s="339" t="s">
        <v>3150</v>
      </c>
      <c r="B55" s="339" t="s">
        <v>33</v>
      </c>
      <c r="C55" s="340">
        <v>506</v>
      </c>
      <c r="D55" s="1">
        <v>51</v>
      </c>
      <c r="E55" s="1">
        <v>-557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35">
      <c r="A56" s="339" t="s">
        <v>0</v>
      </c>
      <c r="B56" s="339" t="s">
        <v>0</v>
      </c>
      <c r="C56" s="340">
        <v>506</v>
      </c>
      <c r="D56" s="2">
        <v>557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</row>
    <row r="57" spans="1:12" x14ac:dyDescent="0.35">
      <c r="A57" s="339" t="s">
        <v>3155</v>
      </c>
      <c r="B57" s="339" t="s">
        <v>33</v>
      </c>
      <c r="C57" s="340">
        <v>1350</v>
      </c>
      <c r="D57" s="1">
        <v>7</v>
      </c>
      <c r="E57" s="1">
        <v>135</v>
      </c>
      <c r="F57" s="1">
        <v>7</v>
      </c>
      <c r="G57" s="1">
        <v>167</v>
      </c>
      <c r="H57" s="1">
        <v>0</v>
      </c>
      <c r="I57" s="1">
        <v>-80</v>
      </c>
      <c r="J57" s="1">
        <v>0</v>
      </c>
      <c r="K57" s="1">
        <v>0</v>
      </c>
      <c r="L57" s="1">
        <v>0</v>
      </c>
    </row>
    <row r="58" spans="1:12" x14ac:dyDescent="0.35">
      <c r="A58" s="339" t="s">
        <v>0</v>
      </c>
      <c r="B58" s="339" t="s">
        <v>0</v>
      </c>
      <c r="C58" s="340">
        <v>1350</v>
      </c>
      <c r="D58" s="2">
        <v>1357</v>
      </c>
      <c r="E58" s="2">
        <v>1492</v>
      </c>
      <c r="F58" s="2">
        <v>1499</v>
      </c>
      <c r="G58" s="2">
        <v>1666</v>
      </c>
      <c r="H58" s="2">
        <v>1666</v>
      </c>
      <c r="I58" s="2">
        <v>1586</v>
      </c>
      <c r="J58" s="2">
        <v>1586</v>
      </c>
      <c r="K58" s="2">
        <v>1586</v>
      </c>
      <c r="L58" s="2">
        <v>1586</v>
      </c>
    </row>
    <row r="59" spans="1:12" x14ac:dyDescent="0.35">
      <c r="A59" s="339" t="s">
        <v>3164</v>
      </c>
      <c r="B59" s="339" t="s">
        <v>33</v>
      </c>
      <c r="C59" s="340">
        <v>682</v>
      </c>
      <c r="D59" s="1">
        <v>8</v>
      </c>
      <c r="E59" s="1">
        <v>18</v>
      </c>
      <c r="F59" s="1">
        <v>14</v>
      </c>
      <c r="G59" s="1">
        <v>-722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35">
      <c r="A60" s="339" t="s">
        <v>0</v>
      </c>
      <c r="B60" s="339" t="s">
        <v>0</v>
      </c>
      <c r="C60" s="340">
        <v>682</v>
      </c>
      <c r="D60" s="2">
        <v>690</v>
      </c>
      <c r="E60" s="2">
        <v>708</v>
      </c>
      <c r="F60" s="2">
        <v>722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</row>
    <row r="61" spans="1:12" x14ac:dyDescent="0.35">
      <c r="A61" s="339" t="s">
        <v>1307</v>
      </c>
      <c r="B61" s="339" t="s">
        <v>33</v>
      </c>
      <c r="C61" s="340">
        <v>1275</v>
      </c>
      <c r="D61" s="1">
        <v>12</v>
      </c>
      <c r="E61" s="1">
        <v>84</v>
      </c>
      <c r="F61" s="1">
        <v>62</v>
      </c>
      <c r="G61" s="1">
        <v>50</v>
      </c>
      <c r="H61" s="1">
        <v>28</v>
      </c>
      <c r="I61" s="1">
        <v>9</v>
      </c>
      <c r="J61" s="1">
        <v>188</v>
      </c>
      <c r="K61" s="1">
        <v>-122</v>
      </c>
      <c r="L61" s="1">
        <v>0</v>
      </c>
    </row>
    <row r="62" spans="1:12" x14ac:dyDescent="0.35">
      <c r="A62" s="339" t="s">
        <v>0</v>
      </c>
      <c r="B62" s="339" t="s">
        <v>0</v>
      </c>
      <c r="C62" s="340">
        <v>1275</v>
      </c>
      <c r="D62" s="2">
        <v>1287</v>
      </c>
      <c r="E62" s="2">
        <v>1371</v>
      </c>
      <c r="F62" s="2">
        <v>1433</v>
      </c>
      <c r="G62" s="2">
        <v>1483</v>
      </c>
      <c r="H62" s="2">
        <v>1511</v>
      </c>
      <c r="I62" s="2">
        <v>1520</v>
      </c>
      <c r="J62" s="2">
        <v>1708</v>
      </c>
      <c r="K62" s="2">
        <v>1586</v>
      </c>
      <c r="L62" s="2">
        <v>1586</v>
      </c>
    </row>
    <row r="63" spans="1:12" x14ac:dyDescent="0.35">
      <c r="A63" s="339" t="s">
        <v>3147</v>
      </c>
      <c r="B63" s="339" t="s">
        <v>33</v>
      </c>
      <c r="C63" s="340">
        <v>214</v>
      </c>
      <c r="D63" s="1">
        <v>-214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35">
      <c r="A64" s="339" t="s">
        <v>0</v>
      </c>
      <c r="B64" s="339" t="s">
        <v>0</v>
      </c>
      <c r="C64" s="340">
        <v>214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</row>
    <row r="65" spans="1:12" x14ac:dyDescent="0.35">
      <c r="A65" s="339" t="s">
        <v>1308</v>
      </c>
      <c r="B65" s="339" t="s">
        <v>33</v>
      </c>
      <c r="C65" s="340">
        <v>785</v>
      </c>
      <c r="D65" s="1">
        <v>11</v>
      </c>
      <c r="E65" s="1">
        <v>69</v>
      </c>
      <c r="F65" s="1">
        <v>4</v>
      </c>
      <c r="G65" s="1">
        <v>42</v>
      </c>
      <c r="H65" s="1">
        <v>5</v>
      </c>
      <c r="I65" s="1">
        <v>7</v>
      </c>
      <c r="J65" s="1">
        <v>-923</v>
      </c>
      <c r="K65" s="1">
        <v>0</v>
      </c>
      <c r="L65" s="1">
        <v>0</v>
      </c>
    </row>
    <row r="66" spans="1:12" x14ac:dyDescent="0.35">
      <c r="A66" s="339" t="s">
        <v>0</v>
      </c>
      <c r="B66" s="339" t="s">
        <v>0</v>
      </c>
      <c r="C66" s="340">
        <v>785</v>
      </c>
      <c r="D66" s="2">
        <v>796</v>
      </c>
      <c r="E66" s="2">
        <v>865</v>
      </c>
      <c r="F66" s="2">
        <v>869</v>
      </c>
      <c r="G66" s="2">
        <v>911</v>
      </c>
      <c r="H66" s="2">
        <v>916</v>
      </c>
      <c r="I66" s="2">
        <v>923</v>
      </c>
      <c r="J66" s="2">
        <v>0</v>
      </c>
      <c r="K66" s="2">
        <v>0</v>
      </c>
      <c r="L66" s="2">
        <v>0</v>
      </c>
    </row>
    <row r="67" spans="1:12" x14ac:dyDescent="0.35">
      <c r="A67" s="339" t="s">
        <v>1309</v>
      </c>
      <c r="B67" s="339" t="s">
        <v>33</v>
      </c>
      <c r="C67" s="340">
        <v>997</v>
      </c>
      <c r="D67" s="1">
        <v>15</v>
      </c>
      <c r="E67" s="1">
        <v>23</v>
      </c>
      <c r="F67" s="1">
        <v>105</v>
      </c>
      <c r="G67" s="1">
        <v>24</v>
      </c>
      <c r="H67" s="1">
        <v>4</v>
      </c>
      <c r="I67" s="1">
        <v>3</v>
      </c>
      <c r="J67" s="1">
        <v>26</v>
      </c>
      <c r="K67" s="1">
        <v>29</v>
      </c>
      <c r="L67" s="1">
        <v>14</v>
      </c>
    </row>
    <row r="68" spans="1:12" x14ac:dyDescent="0.35">
      <c r="A68" s="339" t="s">
        <v>0</v>
      </c>
      <c r="B68" s="339" t="s">
        <v>0</v>
      </c>
      <c r="C68" s="340">
        <v>997</v>
      </c>
      <c r="D68" s="2">
        <v>1012</v>
      </c>
      <c r="E68" s="2">
        <v>1035</v>
      </c>
      <c r="F68" s="2">
        <v>1140</v>
      </c>
      <c r="G68" s="2">
        <v>1164</v>
      </c>
      <c r="H68" s="2">
        <v>1168</v>
      </c>
      <c r="I68" s="2">
        <v>1171</v>
      </c>
      <c r="J68" s="2">
        <v>1197</v>
      </c>
      <c r="K68" s="2">
        <v>1226</v>
      </c>
      <c r="L68" s="2">
        <v>1240</v>
      </c>
    </row>
    <row r="69" spans="1:12" x14ac:dyDescent="0.35">
      <c r="A69" s="339" t="s">
        <v>1310</v>
      </c>
      <c r="B69" s="339" t="s">
        <v>33</v>
      </c>
      <c r="C69" s="340">
        <v>578</v>
      </c>
      <c r="D69" s="1">
        <v>29</v>
      </c>
      <c r="E69" s="1">
        <v>18</v>
      </c>
      <c r="F69" s="1">
        <v>-625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578</v>
      </c>
      <c r="D70" s="2">
        <v>607</v>
      </c>
      <c r="E70" s="2">
        <v>625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35">
      <c r="A71" s="339" t="s">
        <v>1311</v>
      </c>
      <c r="B71" s="339" t="s">
        <v>33</v>
      </c>
      <c r="C71" s="340">
        <v>1402</v>
      </c>
      <c r="D71" s="1">
        <v>12</v>
      </c>
      <c r="E71" s="1">
        <v>13</v>
      </c>
      <c r="F71" s="1">
        <v>107</v>
      </c>
      <c r="G71" s="1">
        <v>132</v>
      </c>
      <c r="H71" s="1">
        <v>-80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35">
      <c r="A72" s="339" t="s">
        <v>0</v>
      </c>
      <c r="B72" s="339" t="s">
        <v>0</v>
      </c>
      <c r="C72" s="340">
        <v>1402</v>
      </c>
      <c r="D72" s="2">
        <v>1414</v>
      </c>
      <c r="E72" s="2">
        <v>1427</v>
      </c>
      <c r="F72" s="2">
        <v>1534</v>
      </c>
      <c r="G72" s="2">
        <v>1666</v>
      </c>
      <c r="H72" s="2">
        <v>1586</v>
      </c>
      <c r="I72" s="2">
        <v>1586</v>
      </c>
      <c r="J72" s="2">
        <v>1586</v>
      </c>
      <c r="K72" s="2">
        <v>1586</v>
      </c>
      <c r="L72" s="2">
        <v>1586</v>
      </c>
    </row>
    <row r="73" spans="1:12" x14ac:dyDescent="0.35">
      <c r="A73" s="339" t="s">
        <v>3156</v>
      </c>
      <c r="B73" s="339" t="s">
        <v>31</v>
      </c>
      <c r="C73" s="340">
        <v>1142</v>
      </c>
      <c r="D73" s="1">
        <v>14</v>
      </c>
      <c r="E73" s="1">
        <v>64</v>
      </c>
      <c r="F73" s="1">
        <v>13</v>
      </c>
      <c r="G73" s="1">
        <v>102</v>
      </c>
      <c r="H73" s="1">
        <v>12</v>
      </c>
      <c r="I73" s="1">
        <v>54</v>
      </c>
      <c r="J73" s="1">
        <v>232</v>
      </c>
      <c r="K73" s="1">
        <v>0</v>
      </c>
      <c r="L73" s="1">
        <v>-47</v>
      </c>
    </row>
    <row r="74" spans="1:12" x14ac:dyDescent="0.35">
      <c r="A74" s="339" t="s">
        <v>0</v>
      </c>
      <c r="B74" s="339" t="s">
        <v>0</v>
      </c>
      <c r="C74" s="340">
        <v>1142</v>
      </c>
      <c r="D74" s="2">
        <v>1156</v>
      </c>
      <c r="E74" s="2">
        <v>1220</v>
      </c>
      <c r="F74" s="2">
        <v>1233</v>
      </c>
      <c r="G74" s="2">
        <v>1335</v>
      </c>
      <c r="H74" s="2">
        <v>1347</v>
      </c>
      <c r="I74" s="2">
        <v>1401</v>
      </c>
      <c r="J74" s="2">
        <v>1633</v>
      </c>
      <c r="K74" s="2">
        <v>1633</v>
      </c>
      <c r="L74" s="2">
        <v>1586</v>
      </c>
    </row>
    <row r="75" spans="1:12" x14ac:dyDescent="0.35">
      <c r="A75" s="339" t="s">
        <v>1312</v>
      </c>
      <c r="B75" s="339" t="s">
        <v>33</v>
      </c>
      <c r="C75" s="340">
        <v>1359</v>
      </c>
      <c r="D75" s="1">
        <v>12</v>
      </c>
      <c r="E75" s="1">
        <v>23</v>
      </c>
      <c r="F75" s="1">
        <v>203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s="339" t="s">
        <v>0</v>
      </c>
      <c r="B76" s="339" t="s">
        <v>0</v>
      </c>
      <c r="C76" s="340">
        <v>1359</v>
      </c>
      <c r="D76" s="2">
        <v>1371</v>
      </c>
      <c r="E76" s="2">
        <v>1394</v>
      </c>
      <c r="F76" s="2">
        <v>1597</v>
      </c>
      <c r="G76" s="2">
        <v>1597</v>
      </c>
      <c r="H76" s="2">
        <v>1597</v>
      </c>
      <c r="I76" s="2">
        <v>1597</v>
      </c>
      <c r="J76" s="2">
        <v>1597</v>
      </c>
      <c r="K76" s="2">
        <v>1597</v>
      </c>
      <c r="L76" s="2">
        <v>1597</v>
      </c>
    </row>
    <row r="77" spans="1:12" x14ac:dyDescent="0.35">
      <c r="A77" s="339" t="s">
        <v>1313</v>
      </c>
      <c r="B77" s="339" t="s">
        <v>31</v>
      </c>
      <c r="C77" s="340">
        <v>806</v>
      </c>
      <c r="D77" s="1">
        <v>29</v>
      </c>
      <c r="E77" s="1">
        <v>55</v>
      </c>
      <c r="F77" s="1">
        <v>67</v>
      </c>
      <c r="G77" s="1">
        <v>92</v>
      </c>
      <c r="H77" s="1">
        <v>31</v>
      </c>
      <c r="I77" s="1">
        <v>7</v>
      </c>
      <c r="J77" s="1">
        <v>88</v>
      </c>
      <c r="K77" s="1">
        <v>49</v>
      </c>
      <c r="L77" s="1">
        <v>33</v>
      </c>
    </row>
    <row r="78" spans="1:12" x14ac:dyDescent="0.35">
      <c r="A78" s="339" t="s">
        <v>0</v>
      </c>
      <c r="B78" s="339" t="s">
        <v>0</v>
      </c>
      <c r="C78" s="340">
        <v>806</v>
      </c>
      <c r="D78" s="2">
        <v>835</v>
      </c>
      <c r="E78" s="2">
        <v>890</v>
      </c>
      <c r="F78" s="2">
        <v>957</v>
      </c>
      <c r="G78" s="2">
        <v>1049</v>
      </c>
      <c r="H78" s="2">
        <v>1080</v>
      </c>
      <c r="I78" s="2">
        <v>1087</v>
      </c>
      <c r="J78" s="2">
        <v>1175</v>
      </c>
      <c r="K78" s="2">
        <v>1224</v>
      </c>
      <c r="L78" s="2">
        <v>1257</v>
      </c>
    </row>
    <row r="79" spans="1:12" x14ac:dyDescent="0.35">
      <c r="A79" s="339" t="s">
        <v>47</v>
      </c>
      <c r="B79" s="339" t="s">
        <v>0</v>
      </c>
      <c r="C79" s="341">
        <v>0</v>
      </c>
      <c r="D79" s="1">
        <f>(D55+D57+D59+D61+D63+D65+D67+D69+D71+D73+D75+D77)*(-1)</f>
        <v>14</v>
      </c>
      <c r="E79" s="1">
        <f t="shared" ref="E79:L79" si="1">(E55+E57+E59+E61+E63+E65+E67+E69+E71+E73+E75+E77)*(-1)</f>
        <v>55</v>
      </c>
      <c r="F79" s="1">
        <f t="shared" si="1"/>
        <v>43</v>
      </c>
      <c r="G79" s="1">
        <f t="shared" si="1"/>
        <v>113</v>
      </c>
      <c r="H79" s="1">
        <f t="shared" si="1"/>
        <v>0</v>
      </c>
      <c r="I79" s="1">
        <f t="shared" si="1"/>
        <v>0</v>
      </c>
      <c r="J79" s="1">
        <f t="shared" si="1"/>
        <v>389</v>
      </c>
      <c r="K79" s="1">
        <f t="shared" si="1"/>
        <v>44</v>
      </c>
      <c r="L79" s="1">
        <f t="shared" si="1"/>
        <v>0</v>
      </c>
    </row>
    <row r="80" spans="1:12" x14ac:dyDescent="0.35">
      <c r="A80" s="339" t="s">
        <v>0</v>
      </c>
      <c r="B80" s="339" t="s">
        <v>0</v>
      </c>
      <c r="C80" s="340">
        <v>0</v>
      </c>
      <c r="D80" s="2">
        <v>14</v>
      </c>
      <c r="E80" s="2">
        <v>69</v>
      </c>
      <c r="F80" s="2">
        <v>112</v>
      </c>
      <c r="G80" s="2">
        <v>225</v>
      </c>
      <c r="H80" s="2">
        <v>225</v>
      </c>
      <c r="I80" s="2">
        <v>225</v>
      </c>
      <c r="J80" s="2">
        <v>614</v>
      </c>
      <c r="K80" s="2">
        <v>658</v>
      </c>
      <c r="L80" s="2">
        <v>658</v>
      </c>
    </row>
    <row r="81" spans="1:16" x14ac:dyDescent="0.35">
      <c r="A81" t="s">
        <v>48</v>
      </c>
      <c r="B81" t="s">
        <v>0</v>
      </c>
      <c r="C81" s="2">
        <v>11096</v>
      </c>
      <c r="D81" s="2">
        <v>11096</v>
      </c>
      <c r="E81" s="2">
        <v>11096</v>
      </c>
      <c r="F81" s="2">
        <v>11096</v>
      </c>
      <c r="G81" s="2">
        <v>11096</v>
      </c>
      <c r="H81" s="2">
        <v>11096</v>
      </c>
      <c r="I81" s="2">
        <v>11096</v>
      </c>
      <c r="J81" s="2">
        <v>11096</v>
      </c>
      <c r="K81" s="2">
        <v>11096</v>
      </c>
      <c r="L81" s="2">
        <v>11096</v>
      </c>
    </row>
    <row r="85" spans="1:16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</row>
    <row r="86" spans="1:16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</row>
    <row r="87" spans="1:16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</row>
    <row r="88" spans="1:16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</row>
    <row r="89" spans="1:16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</row>
    <row r="90" spans="1:16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</row>
    <row r="91" spans="1:16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</row>
    <row r="92" spans="1:16" x14ac:dyDescent="0.35">
      <c r="A92" s="339" t="s">
        <v>931</v>
      </c>
      <c r="B92" s="339" t="s">
        <v>2</v>
      </c>
      <c r="C92" s="339" t="s">
        <v>3</v>
      </c>
      <c r="D92" t="s">
        <v>4</v>
      </c>
      <c r="E92" t="s">
        <v>5</v>
      </c>
      <c r="F92" t="s">
        <v>6</v>
      </c>
      <c r="G92" t="s">
        <v>7</v>
      </c>
      <c r="H92" t="s">
        <v>8</v>
      </c>
      <c r="I92" t="s">
        <v>9</v>
      </c>
      <c r="J92" t="s">
        <v>10</v>
      </c>
      <c r="K92" t="s">
        <v>11</v>
      </c>
      <c r="L92" t="s">
        <v>12</v>
      </c>
      <c r="M92" t="s">
        <v>13</v>
      </c>
      <c r="N92" t="s">
        <v>14</v>
      </c>
      <c r="O92" t="s">
        <v>15</v>
      </c>
      <c r="P92" t="s">
        <v>16</v>
      </c>
    </row>
    <row r="93" spans="1:16" x14ac:dyDescent="0.35">
      <c r="A93" s="339" t="s">
        <v>0</v>
      </c>
      <c r="B93" s="339" t="s">
        <v>0</v>
      </c>
      <c r="C93" s="339" t="s">
        <v>17</v>
      </c>
      <c r="D93" t="s">
        <v>1314</v>
      </c>
      <c r="E93" t="s">
        <v>1315</v>
      </c>
      <c r="F93" t="s">
        <v>23</v>
      </c>
      <c r="G93" t="s">
        <v>1316</v>
      </c>
      <c r="H93" t="s">
        <v>1317</v>
      </c>
      <c r="I93" t="s">
        <v>1318</v>
      </c>
      <c r="J93" t="s">
        <v>1319</v>
      </c>
      <c r="K93" t="s">
        <v>1320</v>
      </c>
      <c r="L93" t="s">
        <v>1321</v>
      </c>
      <c r="M93" t="s">
        <v>1322</v>
      </c>
      <c r="N93" t="s">
        <v>1323</v>
      </c>
      <c r="O93" t="s">
        <v>1324</v>
      </c>
      <c r="P93" t="s">
        <v>1325</v>
      </c>
    </row>
    <row r="94" spans="1:16" x14ac:dyDescent="0.35">
      <c r="A94" s="339" t="s">
        <v>3157</v>
      </c>
      <c r="B94" s="339" t="s">
        <v>33</v>
      </c>
      <c r="C94" s="340">
        <v>345</v>
      </c>
      <c r="D94" s="1">
        <v>0</v>
      </c>
      <c r="E94" s="1">
        <v>0</v>
      </c>
      <c r="F94" s="1">
        <v>3</v>
      </c>
      <c r="G94" s="1">
        <v>5</v>
      </c>
      <c r="H94" s="1">
        <v>7</v>
      </c>
      <c r="I94" s="1">
        <v>17</v>
      </c>
      <c r="J94" s="1">
        <v>8</v>
      </c>
      <c r="K94" s="1">
        <v>-385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35">
      <c r="A95" s="339" t="s">
        <v>0</v>
      </c>
      <c r="B95" s="339" t="s">
        <v>0</v>
      </c>
      <c r="C95" s="340">
        <v>345</v>
      </c>
      <c r="D95" s="2">
        <v>345</v>
      </c>
      <c r="E95" s="2">
        <v>345</v>
      </c>
      <c r="F95" s="2">
        <v>348</v>
      </c>
      <c r="G95" s="2">
        <v>353</v>
      </c>
      <c r="H95" s="2">
        <v>360</v>
      </c>
      <c r="I95" s="2">
        <v>377</v>
      </c>
      <c r="J95" s="2">
        <v>385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35">
      <c r="A96" s="339" t="s">
        <v>1326</v>
      </c>
      <c r="B96" s="339" t="s">
        <v>33</v>
      </c>
      <c r="C96" s="340">
        <v>1540</v>
      </c>
      <c r="D96" s="1">
        <v>-80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35">
      <c r="A97" s="339" t="s">
        <v>0</v>
      </c>
      <c r="B97" s="339" t="s">
        <v>0</v>
      </c>
      <c r="C97" s="340">
        <v>1540</v>
      </c>
      <c r="D97" s="2">
        <v>1460</v>
      </c>
      <c r="E97" s="2">
        <v>1460</v>
      </c>
      <c r="F97" s="2">
        <v>1460</v>
      </c>
      <c r="G97" s="2">
        <v>1460</v>
      </c>
      <c r="H97" s="2">
        <v>1460</v>
      </c>
      <c r="I97" s="2">
        <v>1460</v>
      </c>
      <c r="J97" s="2">
        <v>1460</v>
      </c>
      <c r="K97" s="2">
        <v>1460</v>
      </c>
      <c r="L97" s="2">
        <v>1460</v>
      </c>
      <c r="M97" s="2">
        <v>1460</v>
      </c>
      <c r="N97" s="2">
        <v>1460</v>
      </c>
      <c r="O97" s="2">
        <v>1460</v>
      </c>
      <c r="P97" s="2">
        <v>1460</v>
      </c>
    </row>
    <row r="98" spans="1:16" x14ac:dyDescent="0.35">
      <c r="A98" s="339" t="s">
        <v>3158</v>
      </c>
      <c r="B98" s="339" t="s">
        <v>33</v>
      </c>
      <c r="C98" s="340">
        <v>263</v>
      </c>
      <c r="D98" s="1">
        <v>2</v>
      </c>
      <c r="E98" s="1">
        <v>9</v>
      </c>
      <c r="F98" s="1">
        <v>7</v>
      </c>
      <c r="G98" s="1">
        <v>9</v>
      </c>
      <c r="H98" s="1">
        <v>-290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</row>
    <row r="99" spans="1:16" x14ac:dyDescent="0.35">
      <c r="A99" s="339" t="s">
        <v>0</v>
      </c>
      <c r="B99" s="339" t="s">
        <v>0</v>
      </c>
      <c r="C99" s="340">
        <v>263</v>
      </c>
      <c r="D99" s="2">
        <v>265</v>
      </c>
      <c r="E99" s="2">
        <v>274</v>
      </c>
      <c r="F99" s="2">
        <v>281</v>
      </c>
      <c r="G99" s="2">
        <v>290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35">
      <c r="A100" s="339" t="s">
        <v>3165</v>
      </c>
      <c r="B100" s="339" t="s">
        <v>31</v>
      </c>
      <c r="C100" s="340">
        <v>233</v>
      </c>
      <c r="D100" s="1">
        <v>1</v>
      </c>
      <c r="E100" s="1">
        <v>3</v>
      </c>
      <c r="F100" s="1">
        <v>34</v>
      </c>
      <c r="G100" s="1">
        <v>23</v>
      </c>
      <c r="H100" s="1">
        <v>31</v>
      </c>
      <c r="I100" s="1">
        <v>27</v>
      </c>
      <c r="J100" s="1">
        <v>-352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35">
      <c r="A101" s="339" t="s">
        <v>0</v>
      </c>
      <c r="B101" s="339" t="s">
        <v>0</v>
      </c>
      <c r="C101" s="340">
        <v>233</v>
      </c>
      <c r="D101" s="2">
        <v>234</v>
      </c>
      <c r="E101" s="2">
        <v>237</v>
      </c>
      <c r="F101" s="2">
        <v>271</v>
      </c>
      <c r="G101" s="2">
        <v>294</v>
      </c>
      <c r="H101" s="2">
        <v>325</v>
      </c>
      <c r="I101" s="2">
        <v>352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35">
      <c r="A102" s="339" t="s">
        <v>1327</v>
      </c>
      <c r="B102" s="339" t="s">
        <v>31</v>
      </c>
      <c r="C102" s="340">
        <v>540</v>
      </c>
      <c r="D102" s="1">
        <v>16</v>
      </c>
      <c r="E102" s="1">
        <v>5</v>
      </c>
      <c r="F102" s="1">
        <v>4</v>
      </c>
      <c r="G102" s="1">
        <v>13</v>
      </c>
      <c r="H102" s="1">
        <v>6</v>
      </c>
      <c r="I102" s="1">
        <v>19</v>
      </c>
      <c r="J102" s="1">
        <v>10</v>
      </c>
      <c r="K102" s="1">
        <v>45</v>
      </c>
      <c r="L102" s="1">
        <v>23</v>
      </c>
      <c r="M102" s="1">
        <v>31</v>
      </c>
      <c r="N102" s="1">
        <v>50</v>
      </c>
      <c r="O102" s="1">
        <v>20</v>
      </c>
      <c r="P102" s="1">
        <v>102</v>
      </c>
    </row>
    <row r="103" spans="1:16" x14ac:dyDescent="0.35">
      <c r="A103" s="339" t="s">
        <v>0</v>
      </c>
      <c r="B103" s="339" t="s">
        <v>0</v>
      </c>
      <c r="C103" s="340">
        <v>540</v>
      </c>
      <c r="D103" s="2">
        <v>556</v>
      </c>
      <c r="E103" s="2">
        <v>561</v>
      </c>
      <c r="F103" s="2">
        <v>565</v>
      </c>
      <c r="G103" s="2">
        <v>578</v>
      </c>
      <c r="H103" s="2">
        <v>584</v>
      </c>
      <c r="I103" s="2">
        <v>603</v>
      </c>
      <c r="J103" s="2">
        <v>613</v>
      </c>
      <c r="K103" s="2">
        <v>658</v>
      </c>
      <c r="L103" s="2">
        <v>681</v>
      </c>
      <c r="M103" s="2">
        <v>712</v>
      </c>
      <c r="N103" s="2">
        <v>762</v>
      </c>
      <c r="O103" s="2">
        <v>782</v>
      </c>
      <c r="P103" s="2">
        <v>884</v>
      </c>
    </row>
    <row r="104" spans="1:16" x14ac:dyDescent="0.35">
      <c r="A104" s="339" t="s">
        <v>3159</v>
      </c>
      <c r="B104" s="339" t="s">
        <v>33</v>
      </c>
      <c r="C104" s="340">
        <v>49</v>
      </c>
      <c r="D104" s="1">
        <v>0</v>
      </c>
      <c r="E104" s="1">
        <v>-49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</row>
    <row r="105" spans="1:16" x14ac:dyDescent="0.35">
      <c r="A105" s="339" t="s">
        <v>0</v>
      </c>
      <c r="B105" s="339" t="s">
        <v>0</v>
      </c>
      <c r="C105" s="340">
        <v>49</v>
      </c>
      <c r="D105" s="2">
        <v>49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35">
      <c r="A106" s="339" t="s">
        <v>3160</v>
      </c>
      <c r="B106" s="339" t="s">
        <v>33</v>
      </c>
      <c r="C106" s="340">
        <v>340</v>
      </c>
      <c r="D106" s="1">
        <v>4</v>
      </c>
      <c r="E106" s="1">
        <v>14</v>
      </c>
      <c r="F106" s="1">
        <v>9</v>
      </c>
      <c r="G106" s="1">
        <v>32</v>
      </c>
      <c r="H106" s="1">
        <v>28</v>
      </c>
      <c r="I106" s="1">
        <v>5</v>
      </c>
      <c r="J106" s="1">
        <v>45</v>
      </c>
      <c r="K106" s="1">
        <v>31</v>
      </c>
      <c r="L106" s="1">
        <v>34</v>
      </c>
      <c r="M106" s="1">
        <v>-542</v>
      </c>
      <c r="N106" s="1">
        <v>0</v>
      </c>
      <c r="O106" s="1">
        <v>0</v>
      </c>
      <c r="P106" s="1">
        <v>0</v>
      </c>
    </row>
    <row r="107" spans="1:16" x14ac:dyDescent="0.35">
      <c r="A107" s="339" t="s">
        <v>0</v>
      </c>
      <c r="B107" s="339" t="s">
        <v>0</v>
      </c>
      <c r="C107" s="340">
        <v>340</v>
      </c>
      <c r="D107" s="2">
        <v>344</v>
      </c>
      <c r="E107" s="2">
        <v>358</v>
      </c>
      <c r="F107" s="2">
        <v>367</v>
      </c>
      <c r="G107" s="2">
        <v>399</v>
      </c>
      <c r="H107" s="2">
        <v>427</v>
      </c>
      <c r="I107" s="2">
        <v>432</v>
      </c>
      <c r="J107" s="2">
        <v>477</v>
      </c>
      <c r="K107" s="2">
        <v>508</v>
      </c>
      <c r="L107" s="2">
        <v>542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35">
      <c r="A108" s="339" t="s">
        <v>1328</v>
      </c>
      <c r="B108" s="339" t="s">
        <v>31</v>
      </c>
      <c r="C108" s="340">
        <v>1415</v>
      </c>
      <c r="D108" s="1">
        <v>5</v>
      </c>
      <c r="E108" s="1">
        <v>40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35">
      <c r="A109" s="339" t="s">
        <v>0</v>
      </c>
      <c r="B109" s="339" t="s">
        <v>0</v>
      </c>
      <c r="C109" s="340">
        <v>1415</v>
      </c>
      <c r="D109" s="2">
        <v>1420</v>
      </c>
      <c r="E109" s="2">
        <v>1460</v>
      </c>
      <c r="F109" s="2">
        <v>1460</v>
      </c>
      <c r="G109" s="2">
        <v>1460</v>
      </c>
      <c r="H109" s="2">
        <v>1460</v>
      </c>
      <c r="I109" s="2">
        <v>1460</v>
      </c>
      <c r="J109" s="2">
        <v>1460</v>
      </c>
      <c r="K109" s="2">
        <v>1460</v>
      </c>
      <c r="L109" s="2">
        <v>1460</v>
      </c>
      <c r="M109" s="2">
        <v>1460</v>
      </c>
      <c r="N109" s="2">
        <v>1460</v>
      </c>
      <c r="O109" s="2">
        <v>1460</v>
      </c>
      <c r="P109" s="2">
        <v>1460</v>
      </c>
    </row>
    <row r="110" spans="1:16" x14ac:dyDescent="0.35">
      <c r="A110" s="339" t="s">
        <v>1329</v>
      </c>
      <c r="B110" s="339" t="s">
        <v>33</v>
      </c>
      <c r="C110" s="340">
        <v>1147</v>
      </c>
      <c r="D110" s="1">
        <v>6</v>
      </c>
      <c r="E110" s="1">
        <v>17</v>
      </c>
      <c r="F110" s="1">
        <v>10</v>
      </c>
      <c r="G110" s="1">
        <v>8</v>
      </c>
      <c r="H110" s="1">
        <v>85</v>
      </c>
      <c r="I110" s="1">
        <v>52</v>
      </c>
      <c r="J110" s="1">
        <v>53</v>
      </c>
      <c r="K110" s="1">
        <v>11</v>
      </c>
      <c r="L110" s="1">
        <v>9</v>
      </c>
      <c r="M110" s="1">
        <v>28</v>
      </c>
      <c r="N110" s="1">
        <v>14</v>
      </c>
      <c r="O110" s="1">
        <v>6</v>
      </c>
      <c r="P110" s="1">
        <v>75</v>
      </c>
    </row>
    <row r="111" spans="1:16" x14ac:dyDescent="0.35">
      <c r="A111" s="339" t="s">
        <v>0</v>
      </c>
      <c r="B111" s="339" t="s">
        <v>0</v>
      </c>
      <c r="C111" s="340">
        <v>1147</v>
      </c>
      <c r="D111" s="2">
        <v>1153</v>
      </c>
      <c r="E111" s="2">
        <v>1170</v>
      </c>
      <c r="F111" s="2">
        <v>1180</v>
      </c>
      <c r="G111" s="2">
        <v>1188</v>
      </c>
      <c r="H111" s="2">
        <v>1273</v>
      </c>
      <c r="I111" s="2">
        <v>1325</v>
      </c>
      <c r="J111" s="2">
        <v>1378</v>
      </c>
      <c r="K111" s="2">
        <v>1389</v>
      </c>
      <c r="L111" s="2">
        <v>1398</v>
      </c>
      <c r="M111" s="2">
        <v>1426</v>
      </c>
      <c r="N111" s="2">
        <v>1440</v>
      </c>
      <c r="O111" s="2">
        <v>1446</v>
      </c>
      <c r="P111" s="2">
        <v>1521</v>
      </c>
    </row>
    <row r="112" spans="1:16" x14ac:dyDescent="0.35">
      <c r="A112" s="339" t="s">
        <v>1330</v>
      </c>
      <c r="B112" s="339" t="s">
        <v>31</v>
      </c>
      <c r="C112" s="340">
        <v>1089</v>
      </c>
      <c r="D112" s="1">
        <v>14</v>
      </c>
      <c r="E112" s="1">
        <v>0</v>
      </c>
      <c r="F112" s="1">
        <v>9</v>
      </c>
      <c r="G112" s="1">
        <v>11</v>
      </c>
      <c r="H112" s="1">
        <v>6</v>
      </c>
      <c r="I112" s="1">
        <v>15</v>
      </c>
      <c r="J112" s="1">
        <v>8</v>
      </c>
      <c r="K112" s="1">
        <v>13</v>
      </c>
      <c r="L112" s="1">
        <v>16</v>
      </c>
      <c r="M112" s="1">
        <v>42</v>
      </c>
      <c r="N112" s="1">
        <v>86</v>
      </c>
      <c r="O112" s="1">
        <v>15</v>
      </c>
      <c r="P112" s="1">
        <v>165</v>
      </c>
    </row>
    <row r="113" spans="1:16" x14ac:dyDescent="0.35">
      <c r="A113" s="339" t="s">
        <v>0</v>
      </c>
      <c r="B113" s="339" t="s">
        <v>0</v>
      </c>
      <c r="C113" s="340">
        <v>1089</v>
      </c>
      <c r="D113" s="2">
        <v>1103</v>
      </c>
      <c r="E113" s="2">
        <v>1103</v>
      </c>
      <c r="F113" s="2">
        <v>1112</v>
      </c>
      <c r="G113" s="2">
        <v>1123</v>
      </c>
      <c r="H113" s="2">
        <v>1129</v>
      </c>
      <c r="I113" s="2">
        <v>1144</v>
      </c>
      <c r="J113" s="2">
        <v>1152</v>
      </c>
      <c r="K113" s="2">
        <v>1165</v>
      </c>
      <c r="L113" s="2">
        <v>1181</v>
      </c>
      <c r="M113" s="2">
        <v>1223</v>
      </c>
      <c r="N113" s="2">
        <v>1309</v>
      </c>
      <c r="O113" s="2">
        <v>1324</v>
      </c>
      <c r="P113" s="2">
        <v>1489</v>
      </c>
    </row>
    <row r="114" spans="1:16" x14ac:dyDescent="0.35">
      <c r="A114" s="339" t="s">
        <v>3161</v>
      </c>
      <c r="B114" s="339" t="s">
        <v>31</v>
      </c>
      <c r="C114" s="340">
        <v>389</v>
      </c>
      <c r="D114" s="1">
        <v>3</v>
      </c>
      <c r="E114" s="1">
        <v>3</v>
      </c>
      <c r="F114" s="1">
        <v>12</v>
      </c>
      <c r="G114" s="1">
        <v>32</v>
      </c>
      <c r="H114" s="1">
        <v>15</v>
      </c>
      <c r="I114" s="1">
        <v>19</v>
      </c>
      <c r="J114" s="1">
        <v>37</v>
      </c>
      <c r="K114" s="1">
        <v>21</v>
      </c>
      <c r="L114" s="1">
        <v>39</v>
      </c>
      <c r="M114" s="1">
        <v>107</v>
      </c>
      <c r="N114" s="1">
        <v>-677</v>
      </c>
      <c r="O114" s="1">
        <v>0</v>
      </c>
      <c r="P114" s="1">
        <v>0</v>
      </c>
    </row>
    <row r="115" spans="1:16" x14ac:dyDescent="0.35">
      <c r="A115" s="339" t="s">
        <v>0</v>
      </c>
      <c r="B115" s="339" t="s">
        <v>0</v>
      </c>
      <c r="C115" s="340">
        <v>389</v>
      </c>
      <c r="D115" s="2">
        <v>392</v>
      </c>
      <c r="E115" s="2">
        <v>395</v>
      </c>
      <c r="F115" s="2">
        <v>407</v>
      </c>
      <c r="G115" s="2">
        <v>439</v>
      </c>
      <c r="H115" s="2">
        <v>454</v>
      </c>
      <c r="I115" s="2">
        <v>473</v>
      </c>
      <c r="J115" s="2">
        <v>510</v>
      </c>
      <c r="K115" s="2">
        <v>531</v>
      </c>
      <c r="L115" s="2">
        <v>570</v>
      </c>
      <c r="M115" s="2">
        <v>677</v>
      </c>
      <c r="N115" s="2">
        <v>0</v>
      </c>
      <c r="O115" s="2">
        <v>0</v>
      </c>
      <c r="P115" s="2">
        <v>0</v>
      </c>
    </row>
    <row r="116" spans="1:16" x14ac:dyDescent="0.35">
      <c r="A116" s="339" t="s">
        <v>1331</v>
      </c>
      <c r="B116" s="339" t="s">
        <v>33</v>
      </c>
      <c r="C116" s="340">
        <v>624</v>
      </c>
      <c r="D116" s="1">
        <v>1</v>
      </c>
      <c r="E116" s="1">
        <v>1</v>
      </c>
      <c r="F116" s="1">
        <v>3</v>
      </c>
      <c r="G116" s="1">
        <v>2</v>
      </c>
      <c r="H116" s="1">
        <v>1</v>
      </c>
      <c r="I116" s="1">
        <v>8</v>
      </c>
      <c r="J116" s="1">
        <v>1</v>
      </c>
      <c r="K116" s="1">
        <v>59</v>
      </c>
      <c r="L116" s="1">
        <v>11</v>
      </c>
      <c r="M116" s="1">
        <v>10</v>
      </c>
      <c r="N116" s="1">
        <v>31</v>
      </c>
      <c r="O116" s="1">
        <v>13</v>
      </c>
      <c r="P116" s="1">
        <v>-765</v>
      </c>
    </row>
    <row r="117" spans="1:16" x14ac:dyDescent="0.35">
      <c r="A117" s="339" t="s">
        <v>0</v>
      </c>
      <c r="B117" s="339" t="s">
        <v>0</v>
      </c>
      <c r="C117" s="340">
        <v>624</v>
      </c>
      <c r="D117" s="2">
        <v>625</v>
      </c>
      <c r="E117" s="2">
        <v>626</v>
      </c>
      <c r="F117" s="2">
        <v>629</v>
      </c>
      <c r="G117" s="2">
        <v>631</v>
      </c>
      <c r="H117" s="2">
        <v>632</v>
      </c>
      <c r="I117" s="2">
        <v>640</v>
      </c>
      <c r="J117" s="2">
        <v>641</v>
      </c>
      <c r="K117" s="2">
        <v>700</v>
      </c>
      <c r="L117" s="2">
        <v>711</v>
      </c>
      <c r="M117" s="2">
        <v>721</v>
      </c>
      <c r="N117" s="2">
        <v>752</v>
      </c>
      <c r="O117" s="2">
        <v>765</v>
      </c>
      <c r="P117" s="2">
        <v>0</v>
      </c>
    </row>
    <row r="118" spans="1:16" x14ac:dyDescent="0.35">
      <c r="A118" s="339" t="s">
        <v>3162</v>
      </c>
      <c r="B118" s="339" t="s">
        <v>33</v>
      </c>
      <c r="C118" s="340">
        <v>244</v>
      </c>
      <c r="D118" s="1">
        <v>2</v>
      </c>
      <c r="E118" s="1">
        <v>2</v>
      </c>
      <c r="F118" s="1">
        <v>10</v>
      </c>
      <c r="G118" s="1">
        <v>-258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6" x14ac:dyDescent="0.35">
      <c r="A119" s="339" t="s">
        <v>0</v>
      </c>
      <c r="B119" s="339" t="s">
        <v>0</v>
      </c>
      <c r="C119" s="340">
        <v>244</v>
      </c>
      <c r="D119" s="2">
        <v>246</v>
      </c>
      <c r="E119" s="2">
        <v>248</v>
      </c>
      <c r="F119" s="2">
        <v>258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6" x14ac:dyDescent="0.35">
      <c r="A120" s="339" t="s">
        <v>1332</v>
      </c>
      <c r="B120" s="339" t="s">
        <v>31</v>
      </c>
      <c r="C120" s="340">
        <v>276</v>
      </c>
      <c r="D120" s="1">
        <v>1</v>
      </c>
      <c r="E120" s="1">
        <v>41</v>
      </c>
      <c r="F120" s="1">
        <v>7</v>
      </c>
      <c r="G120" s="1">
        <v>7</v>
      </c>
      <c r="H120" s="1">
        <v>7</v>
      </c>
      <c r="I120" s="1">
        <v>21</v>
      </c>
      <c r="J120" s="1">
        <v>27</v>
      </c>
      <c r="K120" s="1">
        <v>31</v>
      </c>
      <c r="L120" s="1">
        <v>-418</v>
      </c>
      <c r="M120" s="1">
        <v>0</v>
      </c>
      <c r="N120" s="1">
        <v>0</v>
      </c>
      <c r="O120" s="1">
        <v>0</v>
      </c>
      <c r="P120" s="1">
        <v>0</v>
      </c>
    </row>
    <row r="121" spans="1:16" x14ac:dyDescent="0.35">
      <c r="A121" s="339" t="s">
        <v>0</v>
      </c>
      <c r="B121" s="339" t="s">
        <v>0</v>
      </c>
      <c r="C121" s="340">
        <v>276</v>
      </c>
      <c r="D121" s="2">
        <v>277</v>
      </c>
      <c r="E121" s="2">
        <v>318</v>
      </c>
      <c r="F121" s="2">
        <v>325</v>
      </c>
      <c r="G121" s="2">
        <v>332</v>
      </c>
      <c r="H121" s="2">
        <v>339</v>
      </c>
      <c r="I121" s="2">
        <v>360</v>
      </c>
      <c r="J121" s="2">
        <v>387</v>
      </c>
      <c r="K121" s="2">
        <v>418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6" x14ac:dyDescent="0.35">
      <c r="A122" s="339" t="s">
        <v>3163</v>
      </c>
      <c r="B122" s="339" t="s">
        <v>33</v>
      </c>
      <c r="C122" s="340">
        <v>1099</v>
      </c>
      <c r="D122" s="1">
        <v>9</v>
      </c>
      <c r="E122" s="1">
        <v>9</v>
      </c>
      <c r="F122" s="1">
        <v>27</v>
      </c>
      <c r="G122" s="1">
        <v>53</v>
      </c>
      <c r="H122" s="1">
        <v>12</v>
      </c>
      <c r="I122" s="1">
        <v>18</v>
      </c>
      <c r="J122" s="1">
        <v>49</v>
      </c>
      <c r="K122" s="1">
        <v>27</v>
      </c>
      <c r="L122" s="1">
        <v>36</v>
      </c>
      <c r="M122" s="1">
        <v>106</v>
      </c>
      <c r="N122" s="1">
        <v>198</v>
      </c>
      <c r="O122" s="1">
        <v>-183</v>
      </c>
      <c r="P122" s="1">
        <v>0</v>
      </c>
    </row>
    <row r="123" spans="1:16" x14ac:dyDescent="0.35">
      <c r="A123" s="339" t="s">
        <v>0</v>
      </c>
      <c r="B123" s="339" t="s">
        <v>0</v>
      </c>
      <c r="C123" s="340">
        <v>1099</v>
      </c>
      <c r="D123" s="2">
        <v>1108</v>
      </c>
      <c r="E123" s="2">
        <v>1117</v>
      </c>
      <c r="F123" s="2">
        <v>1144</v>
      </c>
      <c r="G123" s="2">
        <v>1197</v>
      </c>
      <c r="H123" s="2">
        <v>1209</v>
      </c>
      <c r="I123" s="2">
        <v>1227</v>
      </c>
      <c r="J123" s="2">
        <v>1276</v>
      </c>
      <c r="K123" s="2">
        <v>1303</v>
      </c>
      <c r="L123" s="2">
        <v>1339</v>
      </c>
      <c r="M123" s="2">
        <v>1445</v>
      </c>
      <c r="N123" s="2">
        <v>1643</v>
      </c>
      <c r="O123" s="2">
        <v>1460</v>
      </c>
      <c r="P123" s="2">
        <v>1460</v>
      </c>
    </row>
    <row r="124" spans="1:16" x14ac:dyDescent="0.35">
      <c r="A124" s="339" t="s">
        <v>3148</v>
      </c>
      <c r="B124" s="339" t="s">
        <v>31</v>
      </c>
      <c r="C124" s="340">
        <v>295</v>
      </c>
      <c r="D124" s="1">
        <v>1</v>
      </c>
      <c r="E124" s="1">
        <v>6</v>
      </c>
      <c r="F124" s="1">
        <v>3</v>
      </c>
      <c r="G124" s="1">
        <v>2</v>
      </c>
      <c r="H124" s="1">
        <v>6</v>
      </c>
      <c r="I124" s="1">
        <v>-313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</row>
    <row r="125" spans="1:16" x14ac:dyDescent="0.35">
      <c r="A125" s="339" t="s">
        <v>0</v>
      </c>
      <c r="B125" s="339" t="s">
        <v>0</v>
      </c>
      <c r="C125" s="340">
        <v>295</v>
      </c>
      <c r="D125" s="2">
        <v>296</v>
      </c>
      <c r="E125" s="2">
        <v>302</v>
      </c>
      <c r="F125" s="2">
        <v>305</v>
      </c>
      <c r="G125" s="2">
        <v>307</v>
      </c>
      <c r="H125" s="2">
        <v>313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35">
      <c r="A126" s="339" t="s">
        <v>1333</v>
      </c>
      <c r="B126" s="339" t="s">
        <v>33</v>
      </c>
      <c r="C126" s="340">
        <v>124</v>
      </c>
      <c r="D126" s="1">
        <v>0</v>
      </c>
      <c r="E126" s="1">
        <v>-124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</row>
    <row r="127" spans="1:16" x14ac:dyDescent="0.35">
      <c r="A127" s="339" t="s">
        <v>0</v>
      </c>
      <c r="B127" s="339" t="s">
        <v>0</v>
      </c>
      <c r="C127" s="340">
        <v>124</v>
      </c>
      <c r="D127" s="2">
        <v>124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35">
      <c r="A128" s="339" t="s">
        <v>3145</v>
      </c>
      <c r="B128" s="339" t="s">
        <v>31</v>
      </c>
      <c r="C128" s="340">
        <v>182</v>
      </c>
      <c r="D128" s="1">
        <v>1</v>
      </c>
      <c r="E128" s="1">
        <v>4</v>
      </c>
      <c r="F128" s="1">
        <v>-187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</row>
    <row r="129" spans="1:16" x14ac:dyDescent="0.35">
      <c r="A129" s="339" t="s">
        <v>0</v>
      </c>
      <c r="B129" s="339" t="s">
        <v>0</v>
      </c>
      <c r="C129" s="340">
        <v>182</v>
      </c>
      <c r="D129" s="2">
        <v>183</v>
      </c>
      <c r="E129" s="2">
        <v>187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</row>
    <row r="130" spans="1:16" x14ac:dyDescent="0.35">
      <c r="A130" s="339" t="s">
        <v>3151</v>
      </c>
      <c r="B130" s="339" t="s">
        <v>31</v>
      </c>
      <c r="C130" s="340">
        <v>632</v>
      </c>
      <c r="D130" s="1">
        <v>5</v>
      </c>
      <c r="E130" s="1">
        <v>9</v>
      </c>
      <c r="F130" s="1">
        <v>12</v>
      </c>
      <c r="G130" s="1">
        <v>13</v>
      </c>
      <c r="H130" s="1">
        <v>19</v>
      </c>
      <c r="I130" s="1">
        <v>61</v>
      </c>
      <c r="J130" s="1">
        <v>6</v>
      </c>
      <c r="K130" s="1">
        <v>40</v>
      </c>
      <c r="L130" s="1">
        <v>53</v>
      </c>
      <c r="M130" s="1">
        <v>49</v>
      </c>
      <c r="N130" s="1">
        <v>104</v>
      </c>
      <c r="O130" s="1">
        <v>39</v>
      </c>
      <c r="P130" s="1">
        <v>77</v>
      </c>
    </row>
    <row r="131" spans="1:16" x14ac:dyDescent="0.35">
      <c r="A131" s="339" t="s">
        <v>0</v>
      </c>
      <c r="B131" s="339" t="s">
        <v>0</v>
      </c>
      <c r="C131" s="340">
        <v>632</v>
      </c>
      <c r="D131" s="2">
        <v>637</v>
      </c>
      <c r="E131" s="2">
        <v>646</v>
      </c>
      <c r="F131" s="2">
        <v>658</v>
      </c>
      <c r="G131" s="2">
        <v>671</v>
      </c>
      <c r="H131" s="2">
        <v>690</v>
      </c>
      <c r="I131" s="2">
        <v>751</v>
      </c>
      <c r="J131" s="2">
        <v>757</v>
      </c>
      <c r="K131" s="2">
        <v>797</v>
      </c>
      <c r="L131" s="2">
        <v>850</v>
      </c>
      <c r="M131" s="2">
        <v>899</v>
      </c>
      <c r="N131" s="2">
        <v>1003</v>
      </c>
      <c r="O131" s="2">
        <v>1042</v>
      </c>
      <c r="P131" s="2">
        <v>1119</v>
      </c>
    </row>
    <row r="132" spans="1:16" x14ac:dyDescent="0.35">
      <c r="A132" s="339" t="s">
        <v>1334</v>
      </c>
      <c r="B132" s="339" t="s">
        <v>33</v>
      </c>
      <c r="C132" s="340">
        <v>849</v>
      </c>
      <c r="D132" s="1">
        <v>9</v>
      </c>
      <c r="E132" s="1">
        <v>3</v>
      </c>
      <c r="F132" s="1">
        <v>5</v>
      </c>
      <c r="G132" s="1">
        <v>14</v>
      </c>
      <c r="H132" s="1">
        <v>32</v>
      </c>
      <c r="I132" s="1">
        <v>28</v>
      </c>
      <c r="J132" s="1">
        <v>34</v>
      </c>
      <c r="K132" s="1">
        <v>5</v>
      </c>
      <c r="L132" s="1">
        <v>25</v>
      </c>
      <c r="M132" s="1">
        <v>38</v>
      </c>
      <c r="N132" s="1">
        <v>22</v>
      </c>
      <c r="O132" s="1">
        <v>11</v>
      </c>
      <c r="P132" s="1">
        <v>26</v>
      </c>
    </row>
    <row r="133" spans="1:16" x14ac:dyDescent="0.35">
      <c r="A133" s="339" t="s">
        <v>0</v>
      </c>
      <c r="B133" s="339" t="s">
        <v>0</v>
      </c>
      <c r="C133" s="340">
        <v>849</v>
      </c>
      <c r="D133" s="2">
        <v>858</v>
      </c>
      <c r="E133" s="2">
        <v>861</v>
      </c>
      <c r="F133" s="2">
        <v>866</v>
      </c>
      <c r="G133" s="2">
        <v>880</v>
      </c>
      <c r="H133" s="2">
        <v>912</v>
      </c>
      <c r="I133" s="2">
        <v>940</v>
      </c>
      <c r="J133" s="2">
        <v>974</v>
      </c>
      <c r="K133" s="2">
        <v>979</v>
      </c>
      <c r="L133" s="2">
        <v>1004</v>
      </c>
      <c r="M133" s="2">
        <v>1042</v>
      </c>
      <c r="N133" s="2">
        <v>1064</v>
      </c>
      <c r="O133" s="2">
        <v>1075</v>
      </c>
      <c r="P133" s="2">
        <v>1101</v>
      </c>
    </row>
    <row r="134" spans="1:16" x14ac:dyDescent="0.35">
      <c r="A134" s="339" t="s">
        <v>47</v>
      </c>
      <c r="B134" s="339" t="s">
        <v>0</v>
      </c>
      <c r="C134" s="341">
        <v>0</v>
      </c>
      <c r="D134" s="1">
        <f>(D94+D96+D98+D100+D102+D104+D106+D108+D110+D112+D114+D116+D118+D120+D122+D124+D126+D128+D130+D132)*(-1)</f>
        <v>0</v>
      </c>
      <c r="E134" s="1">
        <f t="shared" ref="E134:P134" si="2">(E94+E96+E98+E100+E102+E104+E106+E108+E110+E112+E114+E116+E118+E120+E122+E124+E126+E128+E130+E132)*(-1)</f>
        <v>7</v>
      </c>
      <c r="F134" s="1">
        <f t="shared" si="2"/>
        <v>32</v>
      </c>
      <c r="G134" s="1">
        <f t="shared" si="2"/>
        <v>34</v>
      </c>
      <c r="H134" s="1">
        <f t="shared" si="2"/>
        <v>35</v>
      </c>
      <c r="I134" s="1">
        <f t="shared" si="2"/>
        <v>23</v>
      </c>
      <c r="J134" s="1">
        <f t="shared" si="2"/>
        <v>74</v>
      </c>
      <c r="K134" s="1">
        <f t="shared" si="2"/>
        <v>102</v>
      </c>
      <c r="L134" s="1">
        <f t="shared" si="2"/>
        <v>172</v>
      </c>
      <c r="M134" s="1">
        <f t="shared" si="2"/>
        <v>131</v>
      </c>
      <c r="N134" s="1">
        <f t="shared" si="2"/>
        <v>172</v>
      </c>
      <c r="O134" s="1">
        <f t="shared" si="2"/>
        <v>79</v>
      </c>
      <c r="P134" s="1">
        <f t="shared" si="2"/>
        <v>320</v>
      </c>
    </row>
    <row r="135" spans="1:16" x14ac:dyDescent="0.35">
      <c r="A135" s="339" t="s">
        <v>0</v>
      </c>
      <c r="B135" s="339" t="s">
        <v>0</v>
      </c>
      <c r="C135" s="340">
        <v>0</v>
      </c>
      <c r="D135" s="2">
        <v>0</v>
      </c>
      <c r="E135" s="2">
        <v>7</v>
      </c>
      <c r="F135" s="2">
        <v>39</v>
      </c>
      <c r="G135" s="2">
        <v>73</v>
      </c>
      <c r="H135" s="2">
        <v>108</v>
      </c>
      <c r="I135" s="2">
        <v>131</v>
      </c>
      <c r="J135" s="2">
        <v>205</v>
      </c>
      <c r="K135" s="2">
        <v>307</v>
      </c>
      <c r="L135" s="2">
        <v>479</v>
      </c>
      <c r="M135" s="2">
        <v>610</v>
      </c>
      <c r="N135" s="2">
        <v>782</v>
      </c>
      <c r="O135" s="2">
        <v>861</v>
      </c>
      <c r="P135" s="2">
        <v>1181</v>
      </c>
    </row>
    <row r="136" spans="1:16" x14ac:dyDescent="0.35">
      <c r="A136" t="s">
        <v>48</v>
      </c>
      <c r="B136" t="s">
        <v>0</v>
      </c>
      <c r="C136" s="2">
        <v>11675</v>
      </c>
      <c r="D136" s="2">
        <v>11675</v>
      </c>
      <c r="E136" s="2">
        <v>11675</v>
      </c>
      <c r="F136" s="2">
        <v>11675</v>
      </c>
      <c r="G136" s="2">
        <v>11675</v>
      </c>
      <c r="H136" s="2">
        <v>11675</v>
      </c>
      <c r="I136" s="2">
        <v>11675</v>
      </c>
      <c r="J136" s="2">
        <v>11675</v>
      </c>
      <c r="K136" s="2">
        <v>11675</v>
      </c>
      <c r="L136" s="2">
        <v>11675</v>
      </c>
      <c r="M136" s="2">
        <v>11675</v>
      </c>
      <c r="N136" s="2">
        <v>11675</v>
      </c>
      <c r="O136" s="2">
        <v>11675</v>
      </c>
      <c r="P136" s="2">
        <v>11675</v>
      </c>
    </row>
    <row r="140" spans="1:16" x14ac:dyDescent="0.35">
      <c r="A140" s="2"/>
      <c r="B140" s="2"/>
      <c r="C140" s="2"/>
      <c r="D140" s="2"/>
      <c r="E140" s="2"/>
      <c r="F140" s="2"/>
      <c r="G140" s="2"/>
      <c r="H140" s="239" t="s">
        <v>2648</v>
      </c>
      <c r="I140" s="2"/>
      <c r="J140" s="2"/>
      <c r="K140" s="2"/>
      <c r="L140" s="239" t="s">
        <v>2649</v>
      </c>
    </row>
    <row r="141" spans="1:16" x14ac:dyDescent="0.35">
      <c r="D141" s="240" t="s">
        <v>2529</v>
      </c>
      <c r="E141" s="240" t="s">
        <v>2650</v>
      </c>
      <c r="F141" s="240" t="s">
        <v>2651</v>
      </c>
      <c r="G141" s="240" t="s">
        <v>2650</v>
      </c>
      <c r="H141" s="240" t="s">
        <v>2652</v>
      </c>
      <c r="I141" s="240" t="s">
        <v>2653</v>
      </c>
      <c r="J141" s="240" t="s">
        <v>2649</v>
      </c>
      <c r="K141" s="240" t="s">
        <v>2654</v>
      </c>
      <c r="L141" s="240" t="s">
        <v>2652</v>
      </c>
    </row>
    <row r="142" spans="1:16" x14ac:dyDescent="0.35">
      <c r="D142" s="240" t="s">
        <v>2655</v>
      </c>
      <c r="E142" s="240" t="s">
        <v>2655</v>
      </c>
      <c r="F142" s="240" t="s">
        <v>2652</v>
      </c>
      <c r="G142" s="240" t="s">
        <v>2656</v>
      </c>
      <c r="H142" s="240" t="s">
        <v>2656</v>
      </c>
      <c r="I142" s="240" t="s">
        <v>2655</v>
      </c>
      <c r="J142" s="240" t="s">
        <v>2652</v>
      </c>
      <c r="K142" s="240" t="s">
        <v>2656</v>
      </c>
      <c r="L142" s="240" t="s">
        <v>2656</v>
      </c>
    </row>
    <row r="143" spans="1:16" x14ac:dyDescent="0.35">
      <c r="A143" s="238" t="e">
        <f>SUMIFS($C$10:$C$505,#REF!, B143)</f>
        <v>#REF!</v>
      </c>
      <c r="B143" t="s">
        <v>2657</v>
      </c>
      <c r="C143" t="s">
        <v>2535</v>
      </c>
      <c r="D143" s="241" t="e">
        <f>E143+I143</f>
        <v>#REF!</v>
      </c>
      <c r="E143" s="238" t="e">
        <f>COUNTIFS(#REF!, B143,$B$10:$B$505,"F")</f>
        <v>#REF!</v>
      </c>
      <c r="F143" s="242">
        <f t="shared" ref="F143:F169" si="3">IFERROR(E143/D143,0)</f>
        <v>0</v>
      </c>
      <c r="G143" t="e">
        <f>COUNTIFS(#REF!, B143,$B$10:$B$505,"F",#REF!,"Elected")</f>
        <v>#REF!</v>
      </c>
      <c r="H143" s="243">
        <f>IFERROR(G143/D143,0)</f>
        <v>0</v>
      </c>
      <c r="I143" s="244" t="e">
        <f>COUNTIFS(#REF!, B143,$B$10:$B$505,"M")</f>
        <v>#REF!</v>
      </c>
      <c r="J143" s="242">
        <f>IFERROR(I143/D143,0)</f>
        <v>0</v>
      </c>
      <c r="K143" t="e">
        <f>COUNTIFS(#REF!, B143,$B$10:$B$505,"M",#REF!,"Elected")</f>
        <v>#REF!</v>
      </c>
      <c r="L143" s="242">
        <f>IFERROR(K143/D143,0)</f>
        <v>0</v>
      </c>
    </row>
    <row r="144" spans="1:16" x14ac:dyDescent="0.35">
      <c r="A144" s="238" t="e">
        <f>SUMIFS($C$10:$C$505,#REF!, B144)</f>
        <v>#REF!</v>
      </c>
      <c r="B144" t="s">
        <v>2658</v>
      </c>
      <c r="C144" t="s">
        <v>2534</v>
      </c>
      <c r="D144" s="241" t="e">
        <f t="shared" ref="D144:D169" si="4">E144+I144</f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ref="H144:H169" si="5">IFERROR(G144/D144,0)</f>
        <v>0</v>
      </c>
      <c r="I144" s="244" t="e">
        <f>COUNTIFS(#REF!, B144,$B$10:$B$505,"M")</f>
        <v>#REF!</v>
      </c>
      <c r="J144" s="242">
        <f t="shared" ref="J144:J169" si="6">IFERROR(I144/D144,0)</f>
        <v>0</v>
      </c>
      <c r="K144" t="e">
        <f>COUNTIFS(#REF!, B144,$B$10:$B$505,"M",#REF!,"Elected")</f>
        <v>#REF!</v>
      </c>
      <c r="L144" s="242">
        <f t="shared" ref="L144:L169" si="7">IFERROR(K144/D144,0)</f>
        <v>0</v>
      </c>
    </row>
    <row r="145" spans="1:12" x14ac:dyDescent="0.35">
      <c r="A145" s="238" t="e">
        <f>SUMIFS($C$10:$C$505,#REF!, B145)</f>
        <v>#REF!</v>
      </c>
      <c r="B145" t="s">
        <v>2659</v>
      </c>
      <c r="C145" t="s">
        <v>2536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B145,$B$10:$B$283,"F",#REF!,"Elected")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2661</v>
      </c>
      <c r="C146" t="s">
        <v>2727</v>
      </c>
      <c r="D146" s="241" t="e">
        <f t="shared" si="4"/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B146,$B$10:$B$283,"F",#REF!,"Elected")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SUMIFS($C$10:$C$505,#REF!, B147)</f>
        <v>#REF!</v>
      </c>
      <c r="B147" t="s">
        <v>2663</v>
      </c>
      <c r="C147" t="s">
        <v>2574</v>
      </c>
      <c r="D147" s="241" t="e">
        <f t="shared" si="4"/>
        <v>#REF!</v>
      </c>
      <c r="E147" s="238" t="e">
        <f>COUNTIFS(#REF!, B147,$B$10:$B$505,"F")</f>
        <v>#REF!</v>
      </c>
      <c r="F147" s="242">
        <f t="shared" si="3"/>
        <v>0</v>
      </c>
      <c r="G147" t="e">
        <f>COUNTIFS(#REF!, B147,$B$10:$B$283,"F",#REF!,"Elected")</f>
        <v>#REF!</v>
      </c>
      <c r="H147" s="243">
        <f t="shared" si="5"/>
        <v>0</v>
      </c>
      <c r="I147" s="244" t="e">
        <f>COUNTIFS(#REF!, B147,$B$10:$B$505,"M")</f>
        <v>#REF!</v>
      </c>
      <c r="J147" s="242">
        <f t="shared" si="6"/>
        <v>0</v>
      </c>
      <c r="K147" t="e">
        <f>COUNTIFS(#REF!, B147,$B$10:$B$505,"M",#REF!,"Elected")</f>
        <v>#REF!</v>
      </c>
      <c r="L147" s="242">
        <f t="shared" si="7"/>
        <v>0</v>
      </c>
    </row>
    <row r="148" spans="1:12" x14ac:dyDescent="0.35">
      <c r="A148" s="238" t="e">
        <f>SUMIFS($C$10:$C$505,#REF!, B148)</f>
        <v>#REF!</v>
      </c>
      <c r="B148" t="s">
        <v>2689</v>
      </c>
      <c r="C148" t="s">
        <v>2573</v>
      </c>
      <c r="D148" s="241" t="e">
        <f t="shared" si="4"/>
        <v>#REF!</v>
      </c>
      <c r="E148" s="238" t="e">
        <f>COUNTIFS(#REF!, B148,$B$10:$B$505,"F")</f>
        <v>#REF!</v>
      </c>
      <c r="F148" s="242">
        <f t="shared" si="3"/>
        <v>0</v>
      </c>
      <c r="G148" t="e">
        <f>COUNTIFS(#REF!, B148,$B$10:$B$283,"F",#REF!,"Elected")</f>
        <v>#REF!</v>
      </c>
      <c r="H148" s="243">
        <f t="shared" si="5"/>
        <v>0</v>
      </c>
      <c r="I148" s="244" t="e">
        <f>COUNTIFS(#REF!, B148,$B$10:$B$505,"M")</f>
        <v>#REF!</v>
      </c>
      <c r="J148" s="242">
        <f t="shared" si="6"/>
        <v>0</v>
      </c>
      <c r="K148" t="e">
        <f>COUNTIFS(#REF!, B148,$B$10:$B$505,"M",#REF!,"Elected")</f>
        <v>#REF!</v>
      </c>
      <c r="L148" s="242">
        <f t="shared" si="7"/>
        <v>0</v>
      </c>
    </row>
    <row r="149" spans="1:12" x14ac:dyDescent="0.35">
      <c r="A149" s="238" t="e">
        <f>SUMIFS($C$10:$C$505,#REF!, B149)</f>
        <v>#REF!</v>
      </c>
      <c r="B149" t="s">
        <v>2662</v>
      </c>
      <c r="C149" t="s">
        <v>2575</v>
      </c>
      <c r="D149" s="241" t="e">
        <f t="shared" si="4"/>
        <v>#REF!</v>
      </c>
      <c r="E149" s="238" t="e">
        <f>COUNTIFS(#REF!, B149,$B$10:$B$505,"F")</f>
        <v>#REF!</v>
      </c>
      <c r="F149" s="242">
        <f t="shared" si="3"/>
        <v>0</v>
      </c>
      <c r="G149" t="e">
        <f>COUNTIFS(#REF!, B149,$B$10:$B$283,"F",#REF!,"Elected")</f>
        <v>#REF!</v>
      </c>
      <c r="H149" s="243">
        <f t="shared" si="5"/>
        <v>0</v>
      </c>
      <c r="I149" s="244" t="e">
        <f>COUNTIFS(#REF!, B149,$B$10:$B$505,"M")</f>
        <v>#REF!</v>
      </c>
      <c r="J149" s="242">
        <f t="shared" si="6"/>
        <v>0</v>
      </c>
      <c r="K149" t="e">
        <f>COUNTIFS(#REF!, B149,$B$10:$B$505,"M",#REF!,"Elected")</f>
        <v>#REF!</v>
      </c>
      <c r="L149" s="242">
        <f t="shared" si="7"/>
        <v>0</v>
      </c>
    </row>
    <row r="150" spans="1:12" x14ac:dyDescent="0.35">
      <c r="A150" s="238" t="e">
        <f>SUMIFS($C$10:$C$505,#REF!, B150)</f>
        <v>#REF!</v>
      </c>
      <c r="B150" t="s">
        <v>2660</v>
      </c>
      <c r="C150" t="s">
        <v>2594</v>
      </c>
      <c r="D150" s="241" t="e">
        <f t="shared" si="4"/>
        <v>#REF!</v>
      </c>
      <c r="E150" s="238" t="e">
        <f>COUNTIFS(#REF!, B150,$B$10:$B$505,"F")</f>
        <v>#REF!</v>
      </c>
      <c r="F150" s="242">
        <f t="shared" si="3"/>
        <v>0</v>
      </c>
      <c r="G150" t="e">
        <f>COUNTIFS(#REF!, B150,$B$10:$B$283,"F",#REF!,"Elected")</f>
        <v>#REF!</v>
      </c>
      <c r="H150" s="243">
        <f t="shared" si="5"/>
        <v>0</v>
      </c>
      <c r="I150" s="244" t="e">
        <f>COUNTIFS(#REF!, B150,$B$10:$B$505,"M")</f>
        <v>#REF!</v>
      </c>
      <c r="J150" s="242">
        <f t="shared" si="6"/>
        <v>0</v>
      </c>
      <c r="K150" t="e">
        <f>COUNTIFS(#REF!, B150,$B$10:$B$505,"M",#REF!,"Elected")</f>
        <v>#REF!</v>
      </c>
      <c r="L150" s="242">
        <f t="shared" si="7"/>
        <v>0</v>
      </c>
    </row>
    <row r="151" spans="1:12" x14ac:dyDescent="0.35">
      <c r="A151" s="238" t="e">
        <f>SUMIFS($C$10:$C$505,#REF!, B151)</f>
        <v>#REF!</v>
      </c>
      <c r="B151" t="s">
        <v>3107</v>
      </c>
      <c r="C151" t="s">
        <v>2576</v>
      </c>
      <c r="D151" s="241" t="e">
        <f t="shared" si="4"/>
        <v>#REF!</v>
      </c>
      <c r="E151" s="238" t="e">
        <f>COUNTIFS(#REF!, B151,$B$10:$B$505,"F")</f>
        <v>#REF!</v>
      </c>
      <c r="F151" s="242">
        <f t="shared" si="3"/>
        <v>0</v>
      </c>
      <c r="G151" t="e">
        <f>COUNTIFS(#REF!, B151,$B$10:$B$283,"F",#REF!,"Elected")</f>
        <v>#REF!</v>
      </c>
      <c r="H151" s="243">
        <f t="shared" si="5"/>
        <v>0</v>
      </c>
      <c r="I151" s="244" t="e">
        <f>COUNTIFS(#REF!, B151,$B$10:$B$505,"M")</f>
        <v>#REF!</v>
      </c>
      <c r="J151" s="242">
        <f t="shared" si="6"/>
        <v>0</v>
      </c>
      <c r="K151" t="e">
        <f>COUNTIFS(#REF!, B151,$B$10:$B$505,"M",#REF!,"Elected")</f>
        <v>#REF!</v>
      </c>
      <c r="L151" s="242">
        <f t="shared" si="7"/>
        <v>0</v>
      </c>
    </row>
    <row r="152" spans="1:12" x14ac:dyDescent="0.35">
      <c r="A152" s="238" t="e">
        <f>SUMIFS($C$10:$C$505,#REF!, B152)</f>
        <v>#REF!</v>
      </c>
      <c r="C152" t="s">
        <v>2590</v>
      </c>
      <c r="D152" s="241" t="e">
        <f t="shared" si="4"/>
        <v>#REF!</v>
      </c>
      <c r="E152" s="238" t="e">
        <f>COUNTIFS(#REF!, B152,$B$10:$B$505,"F")</f>
        <v>#REF!</v>
      </c>
      <c r="F152" s="242">
        <f t="shared" si="3"/>
        <v>0</v>
      </c>
      <c r="G152" t="e">
        <f>COUNTIFS(#REF!, B152,$B$10:$B$283,"F",#REF!,"Elected")</f>
        <v>#REF!</v>
      </c>
      <c r="H152" s="243">
        <f t="shared" si="5"/>
        <v>0</v>
      </c>
      <c r="I152" s="244" t="e">
        <f>COUNTIFS(#REF!, B152,$B$10:$B$505,"M")</f>
        <v>#REF!</v>
      </c>
      <c r="J152" s="242">
        <f t="shared" si="6"/>
        <v>0</v>
      </c>
      <c r="K152" t="e">
        <f>COUNTIFS(#REF!, B152,$B$10:$B$505,"M",#REF!,"Elected")</f>
        <v>#REF!</v>
      </c>
      <c r="L152" s="242">
        <f t="shared" si="7"/>
        <v>0</v>
      </c>
    </row>
    <row r="153" spans="1:12" x14ac:dyDescent="0.35">
      <c r="A153" s="238" t="e">
        <f>SUMIFS($C$10:$C$505,#REF!, B153)</f>
        <v>#REF!</v>
      </c>
      <c r="B153" t="s">
        <v>2671</v>
      </c>
      <c r="C153" t="s">
        <v>2582</v>
      </c>
      <c r="D153" s="241" t="e">
        <f t="shared" si="4"/>
        <v>#REF!</v>
      </c>
      <c r="E153" s="238" t="e">
        <f>COUNTIFS(#REF!, B153,$B$10:$B$505,"F")</f>
        <v>#REF!</v>
      </c>
      <c r="F153" s="242">
        <f t="shared" si="3"/>
        <v>0</v>
      </c>
      <c r="G153" t="e">
        <f>COUNTIFS(#REF!, B153,$B$10:$B$283,"F",#REF!,"Elected")</f>
        <v>#REF!</v>
      </c>
      <c r="H153" s="243">
        <f t="shared" si="5"/>
        <v>0</v>
      </c>
      <c r="I153" s="244" t="e">
        <f>COUNTIFS(#REF!, B153,$B$10:$B$505,"M")</f>
        <v>#REF!</v>
      </c>
      <c r="J153" s="242">
        <f t="shared" si="6"/>
        <v>0</v>
      </c>
      <c r="K153" t="e">
        <f>COUNTIFS(#REF!, B153,$B$10:$B$505,"M",#REF!,"Elected")</f>
        <v>#REF!</v>
      </c>
      <c r="L153" s="242">
        <f t="shared" si="7"/>
        <v>0</v>
      </c>
    </row>
    <row r="154" spans="1:12" x14ac:dyDescent="0.35">
      <c r="A154" s="238" t="e">
        <f>SUMIFS($C$10:$C$505,#REF!, B154)</f>
        <v>#REF!</v>
      </c>
      <c r="B154" t="s">
        <v>2665</v>
      </c>
      <c r="C154" t="s">
        <v>2598</v>
      </c>
      <c r="D154" s="241" t="e">
        <f t="shared" si="4"/>
        <v>#REF!</v>
      </c>
      <c r="E154" s="238" t="e">
        <f>COUNTIFS(#REF!, B154,$B$10:$B$505,"F")</f>
        <v>#REF!</v>
      </c>
      <c r="F154" s="242">
        <f t="shared" si="3"/>
        <v>0</v>
      </c>
      <c r="G154" t="e">
        <f>COUNTIFS(#REF!, B154,$B$10:$B$283,"F",#REF!,"Elected")</f>
        <v>#REF!</v>
      </c>
      <c r="H154" s="243">
        <f t="shared" si="5"/>
        <v>0</v>
      </c>
      <c r="I154" s="244" t="e">
        <f>COUNTIFS(#REF!, B154,$B$10:$B$505,"M")</f>
        <v>#REF!</v>
      </c>
      <c r="J154" s="242">
        <f t="shared" si="6"/>
        <v>0</v>
      </c>
      <c r="K154" t="e">
        <f>COUNTIFS(#REF!, B154,$B$10:$B$505,"M",#REF!,"Elected")</f>
        <v>#REF!</v>
      </c>
      <c r="L154" s="242">
        <f t="shared" si="7"/>
        <v>0</v>
      </c>
    </row>
    <row r="155" spans="1:12" x14ac:dyDescent="0.35">
      <c r="A155" s="238" t="e">
        <f>SUMIFS($C$10:$C$505,#REF!, B155)</f>
        <v>#REF!</v>
      </c>
      <c r="B155" t="s">
        <v>2666</v>
      </c>
      <c r="C155" t="s">
        <v>2584</v>
      </c>
      <c r="D155" s="241" t="e">
        <f t="shared" si="4"/>
        <v>#REF!</v>
      </c>
      <c r="E155" s="238" t="e">
        <f>COUNTIFS(#REF!, B155,$B$10:$B$505,"F")</f>
        <v>#REF!</v>
      </c>
      <c r="F155" s="242">
        <f t="shared" si="3"/>
        <v>0</v>
      </c>
      <c r="G155" t="e">
        <f>COUNTIFS(#REF!, B155,$B$10:$B$283,"F",#REF!,"Elected")</f>
        <v>#REF!</v>
      </c>
      <c r="H155" s="243">
        <f t="shared" si="5"/>
        <v>0</v>
      </c>
      <c r="I155" s="244" t="e">
        <f>COUNTIFS(#REF!, B155,$B$10:$B$505,"M")</f>
        <v>#REF!</v>
      </c>
      <c r="J155" s="242">
        <f t="shared" si="6"/>
        <v>0</v>
      </c>
      <c r="K155" t="e">
        <f>COUNTIFS(#REF!, B155,$B$10:$B$505,"M",#REF!,"Elected")</f>
        <v>#REF!</v>
      </c>
      <c r="L155" s="242">
        <f t="shared" si="7"/>
        <v>0</v>
      </c>
    </row>
    <row r="156" spans="1:12" x14ac:dyDescent="0.35">
      <c r="A156" s="238" t="e">
        <f>SUMIFS($C$10:$C$505,#REF!, B156)</f>
        <v>#REF!</v>
      </c>
      <c r="B156" t="s">
        <v>2667</v>
      </c>
      <c r="C156" t="s">
        <v>2577</v>
      </c>
      <c r="D156" s="241" t="e">
        <f t="shared" si="4"/>
        <v>#REF!</v>
      </c>
      <c r="E156" s="238" t="e">
        <f>COUNTIFS(#REF!, B156,$B$10:$B$505,"F")</f>
        <v>#REF!</v>
      </c>
      <c r="F156" s="242">
        <f t="shared" si="3"/>
        <v>0</v>
      </c>
      <c r="G156" t="e">
        <f>COUNTIFS(#REF!, B156,$B$10:$B$283,"F",#REF!,"Elected")</f>
        <v>#REF!</v>
      </c>
      <c r="H156" s="243">
        <f t="shared" si="5"/>
        <v>0</v>
      </c>
      <c r="I156" s="244" t="e">
        <f>COUNTIFS(#REF!, B156,$B$10:$B$505,"M")</f>
        <v>#REF!</v>
      </c>
      <c r="J156" s="242">
        <f t="shared" si="6"/>
        <v>0</v>
      </c>
      <c r="K156" t="e">
        <f>COUNTIFS(#REF!, B156,$B$10:$B$505,"M",#REF!,"Elected")</f>
        <v>#REF!</v>
      </c>
      <c r="L156" s="242">
        <f t="shared" si="7"/>
        <v>0</v>
      </c>
    </row>
    <row r="157" spans="1:12" x14ac:dyDescent="0.35">
      <c r="A157" s="238" t="e">
        <f>SUMIFS($C$10:$C$505,#REF!, B157)</f>
        <v>#REF!</v>
      </c>
      <c r="B157" t="s">
        <v>2670</v>
      </c>
      <c r="C157" t="s">
        <v>2578</v>
      </c>
      <c r="D157" s="241" t="e">
        <f t="shared" si="4"/>
        <v>#REF!</v>
      </c>
      <c r="E157" s="238" t="e">
        <f>COUNTIFS(#REF!, B157,$B$10:$B$505,"F")</f>
        <v>#REF!</v>
      </c>
      <c r="F157" s="242">
        <f t="shared" si="3"/>
        <v>0</v>
      </c>
      <c r="G157" t="e">
        <f>COUNTIFS(#REF!, B157,$B$10:$B$283,"F",#REF!,"Elected")</f>
        <v>#REF!</v>
      </c>
      <c r="H157" s="243">
        <f t="shared" si="5"/>
        <v>0</v>
      </c>
      <c r="I157" s="244" t="e">
        <f>COUNTIFS(#REF!, B157,$B$10:$B$505,"M")</f>
        <v>#REF!</v>
      </c>
      <c r="J157" s="242">
        <f t="shared" si="6"/>
        <v>0</v>
      </c>
      <c r="K157" t="e">
        <f>COUNTIFS(#REF!, B157,$B$10:$B$505,"M",#REF!,"Elected")</f>
        <v>#REF!</v>
      </c>
      <c r="L157" s="242">
        <f t="shared" si="7"/>
        <v>0</v>
      </c>
    </row>
    <row r="158" spans="1:12" x14ac:dyDescent="0.35">
      <c r="A158" s="238" t="e">
        <f>SUMIFS($C$10:$C$505,#REF!, B158)</f>
        <v>#REF!</v>
      </c>
      <c r="C158" t="s">
        <v>2581</v>
      </c>
      <c r="D158" s="241" t="e">
        <f t="shared" si="4"/>
        <v>#REF!</v>
      </c>
      <c r="E158" s="238" t="e">
        <f>COUNTIFS(#REF!, B158,$B$10:$B$505,"F")</f>
        <v>#REF!</v>
      </c>
      <c r="F158" s="242">
        <f t="shared" si="3"/>
        <v>0</v>
      </c>
      <c r="G158" t="e">
        <f>COUNTIFS(#REF!, B158,$B$10:$B$283,"F",#REF!,"Elected")</f>
        <v>#REF!</v>
      </c>
      <c r="H158" s="243">
        <f t="shared" si="5"/>
        <v>0</v>
      </c>
      <c r="I158" s="244" t="e">
        <f>COUNTIFS(#REF!, B158,$B$10:$B$505,"M")</f>
        <v>#REF!</v>
      </c>
      <c r="J158" s="242">
        <f t="shared" si="6"/>
        <v>0</v>
      </c>
      <c r="K158" t="e">
        <f>COUNTIFS(#REF!, B158,$B$10:$B$505,"M",#REF!,"Elected")</f>
        <v>#REF!</v>
      </c>
      <c r="L158" s="242">
        <f t="shared" si="7"/>
        <v>0</v>
      </c>
    </row>
    <row r="159" spans="1:12" x14ac:dyDescent="0.35">
      <c r="A159" s="238" t="e">
        <f>SUMIFS($C$10:$C$505,#REF!, B159)</f>
        <v>#REF!</v>
      </c>
      <c r="B159" t="s">
        <v>3073</v>
      </c>
      <c r="C159" t="s">
        <v>2579</v>
      </c>
      <c r="D159" s="241" t="e">
        <f t="shared" si="4"/>
        <v>#REF!</v>
      </c>
      <c r="E159" s="238" t="e">
        <f>COUNTIFS(#REF!, B159,$B$10:$B$505,"F")</f>
        <v>#REF!</v>
      </c>
      <c r="F159" s="242">
        <f t="shared" si="3"/>
        <v>0</v>
      </c>
      <c r="G159" t="e">
        <f>COUNTIFS(#REF!, B159,$B$10:$B$283,"F",#REF!,"Elected")</f>
        <v>#REF!</v>
      </c>
      <c r="H159" s="243">
        <f t="shared" si="5"/>
        <v>0</v>
      </c>
      <c r="I159" s="244" t="e">
        <f>COUNTIFS(#REF!, B159,$B$10:$B$505,"M")</f>
        <v>#REF!</v>
      </c>
      <c r="J159" s="242">
        <f t="shared" si="6"/>
        <v>0</v>
      </c>
      <c r="K159" t="e">
        <f>COUNTIFS(#REF!, B159,$B$10:$B$505,"M",#REF!,"Elected")</f>
        <v>#REF!</v>
      </c>
      <c r="L159" s="242">
        <f t="shared" si="7"/>
        <v>0</v>
      </c>
    </row>
    <row r="160" spans="1:12" x14ac:dyDescent="0.35">
      <c r="A160" s="238" t="e">
        <f>SUMIFS($C$10:$C$505,#REF!, B160)</f>
        <v>#REF!</v>
      </c>
      <c r="B160" t="s">
        <v>2690</v>
      </c>
      <c r="C160" t="s">
        <v>2585</v>
      </c>
      <c r="D160" s="241" t="e">
        <f t="shared" si="4"/>
        <v>#REF!</v>
      </c>
      <c r="E160" s="238" t="e">
        <f>COUNTIFS(#REF!, B160,$B$10:$B$505,"F")</f>
        <v>#REF!</v>
      </c>
      <c r="F160" s="242">
        <f t="shared" si="3"/>
        <v>0</v>
      </c>
      <c r="G160" t="e">
        <f>COUNTIFS(#REF!, B160,$B$10:$B$283,"F",#REF!,"Elected")</f>
        <v>#REF!</v>
      </c>
      <c r="H160" s="243">
        <f t="shared" si="5"/>
        <v>0</v>
      </c>
      <c r="I160" s="244" t="e">
        <f>COUNTIFS(#REF!, B160,$B$10:$B$505,"M")</f>
        <v>#REF!</v>
      </c>
      <c r="J160" s="242">
        <f t="shared" si="6"/>
        <v>0</v>
      </c>
      <c r="K160" t="e">
        <f>COUNTIFS(#REF!, B160,$B$10:$B$505,"M",#REF!,"Elected")</f>
        <v>#REF!</v>
      </c>
      <c r="L160" s="242">
        <f t="shared" si="7"/>
        <v>0</v>
      </c>
    </row>
    <row r="161" spans="1:12" x14ac:dyDescent="0.35">
      <c r="A161" s="238" t="e">
        <f>SUMIFS($C$10:$C$505,#REF!, B161)</f>
        <v>#REF!</v>
      </c>
      <c r="C161" t="s">
        <v>2591</v>
      </c>
      <c r="D161" s="241" t="e">
        <f t="shared" si="4"/>
        <v>#REF!</v>
      </c>
      <c r="E161" s="238" t="e">
        <f>COUNTIFS(#REF!, B161,$B$10:$B$505,"F")</f>
        <v>#REF!</v>
      </c>
      <c r="F161" s="242">
        <f t="shared" si="3"/>
        <v>0</v>
      </c>
      <c r="G161" t="e">
        <f>COUNTIFS(#REF!, B161,$B$10:$B$283,"F",#REF!,"Elected")</f>
        <v>#REF!</v>
      </c>
      <c r="H161" s="243">
        <f t="shared" si="5"/>
        <v>0</v>
      </c>
      <c r="I161" s="244" t="e">
        <f>COUNTIFS(#REF!, B161,$B$10:$B$505,"M")</f>
        <v>#REF!</v>
      </c>
      <c r="J161" s="242">
        <f t="shared" si="6"/>
        <v>0</v>
      </c>
      <c r="K161" t="e">
        <f>COUNTIFS(#REF!, B161,$B$10:$B$505,"M",#REF!,"Elected")</f>
        <v>#REF!</v>
      </c>
      <c r="L161" s="242">
        <f t="shared" si="7"/>
        <v>0</v>
      </c>
    </row>
    <row r="162" spans="1:12" x14ac:dyDescent="0.35">
      <c r="A162" s="238" t="e">
        <f>SUMIFS($C$10:$C$505,#REF!, B162)</f>
        <v>#REF!</v>
      </c>
      <c r="B162" t="s">
        <v>2664</v>
      </c>
      <c r="C162" t="s">
        <v>2586</v>
      </c>
      <c r="D162" s="241" t="e">
        <f t="shared" si="4"/>
        <v>#REF!</v>
      </c>
      <c r="E162" s="238" t="e">
        <f>COUNTIFS(#REF!, B162,$B$10:$B$505,"F")</f>
        <v>#REF!</v>
      </c>
      <c r="F162" s="242">
        <f t="shared" si="3"/>
        <v>0</v>
      </c>
      <c r="G162" t="e">
        <f>COUNTIFS(#REF!, B162,$B$10:$B$283,"F",#REF!,"Elected")</f>
        <v>#REF!</v>
      </c>
      <c r="H162" s="243">
        <f t="shared" si="5"/>
        <v>0</v>
      </c>
      <c r="I162" s="244" t="e">
        <f>COUNTIFS(#REF!, B162,$B$10:$B$505,"M")</f>
        <v>#REF!</v>
      </c>
      <c r="J162" s="242">
        <f t="shared" si="6"/>
        <v>0</v>
      </c>
      <c r="K162" t="e">
        <f>COUNTIFS(#REF!, B162,$B$10:$B$505,"M",#REF!,"Elected")</f>
        <v>#REF!</v>
      </c>
      <c r="L162" s="242">
        <f t="shared" si="7"/>
        <v>0</v>
      </c>
    </row>
    <row r="163" spans="1:12" x14ac:dyDescent="0.35">
      <c r="A163" s="238" t="e">
        <f>SUMIFS($C$10:$C$505,#REF!, B163)</f>
        <v>#REF!</v>
      </c>
      <c r="B163" t="s">
        <v>2669</v>
      </c>
      <c r="C163" t="s">
        <v>2587</v>
      </c>
      <c r="D163" s="241" t="e">
        <f>E163+I163</f>
        <v>#REF!</v>
      </c>
      <c r="E163" s="238" t="e">
        <f>COUNTIFS(#REF!, B163,$B$10:$B$505,"F")</f>
        <v>#REF!</v>
      </c>
      <c r="F163" s="242">
        <f t="shared" si="3"/>
        <v>0</v>
      </c>
      <c r="G163" t="e">
        <f>COUNTIFS(#REF!, B163,$B$10:$B$283,"F",#REF!,"Elected")</f>
        <v>#REF!</v>
      </c>
      <c r="H163" s="243">
        <f t="shared" si="5"/>
        <v>0</v>
      </c>
      <c r="I163" s="244" t="e">
        <f>COUNTIFS(#REF!, B163,$B$10:$B$505,"M")</f>
        <v>#REF!</v>
      </c>
      <c r="J163" s="242">
        <f t="shared" si="6"/>
        <v>0</v>
      </c>
      <c r="K163" t="e">
        <f>COUNTIFS(#REF!, B163,$B$10:$B$505,"M",#REF!,"Elected")</f>
        <v>#REF!</v>
      </c>
      <c r="L163" s="242">
        <f t="shared" si="7"/>
        <v>0</v>
      </c>
    </row>
    <row r="164" spans="1:12" x14ac:dyDescent="0.35">
      <c r="A164" s="238" t="e">
        <f>SUMIFS($C$10:$C$505,#REF!, B164)</f>
        <v>#REF!</v>
      </c>
      <c r="B164" t="s">
        <v>2928</v>
      </c>
      <c r="C164" t="s">
        <v>2580</v>
      </c>
      <c r="D164" s="241" t="e">
        <f t="shared" si="4"/>
        <v>#REF!</v>
      </c>
      <c r="E164" s="238" t="e">
        <f>COUNTIFS(#REF!, B164,$B$10:$B$505,"F")</f>
        <v>#REF!</v>
      </c>
      <c r="F164" s="242">
        <f t="shared" si="3"/>
        <v>0</v>
      </c>
      <c r="G164" t="e">
        <f>COUNTIFS(#REF!, B164,$B$10:$B$283,"F",#REF!,"Elected")</f>
        <v>#REF!</v>
      </c>
      <c r="H164" s="243">
        <f t="shared" si="5"/>
        <v>0</v>
      </c>
      <c r="I164" s="244" t="e">
        <f>COUNTIFS(#REF!, B164,$B$10:$B$505,"M")</f>
        <v>#REF!</v>
      </c>
      <c r="J164" s="242">
        <f t="shared" si="6"/>
        <v>0</v>
      </c>
      <c r="K164" t="e">
        <f>COUNTIFS(#REF!, B164,$B$10:$B$505,"M",#REF!,"Elected")</f>
        <v>#REF!</v>
      </c>
      <c r="L164" s="242">
        <f t="shared" si="7"/>
        <v>0</v>
      </c>
    </row>
    <row r="165" spans="1:12" x14ac:dyDescent="0.35">
      <c r="A165" s="238" t="e">
        <f>SUMIFS($C$10:$C$505,#REF!, B165)</f>
        <v>#REF!</v>
      </c>
      <c r="C165" t="s">
        <v>2592</v>
      </c>
      <c r="D165" s="241" t="e">
        <f t="shared" si="4"/>
        <v>#REF!</v>
      </c>
      <c r="E165" s="238" t="e">
        <f>COUNTIFS(#REF!, B165,$B$10:$B$505,"F")</f>
        <v>#REF!</v>
      </c>
      <c r="F165" s="242">
        <f t="shared" si="3"/>
        <v>0</v>
      </c>
      <c r="G165" t="e">
        <f>COUNTIFS(#REF!, B165,$B$10:$B$283,"F",#REF!,"Elected")</f>
        <v>#REF!</v>
      </c>
      <c r="H165" s="243">
        <f t="shared" si="5"/>
        <v>0</v>
      </c>
      <c r="I165" s="244" t="e">
        <f>COUNTIFS(#REF!, B165,$B$10:$B$505,"M")</f>
        <v>#REF!</v>
      </c>
      <c r="J165" s="242">
        <f t="shared" si="6"/>
        <v>0</v>
      </c>
      <c r="K165" t="e">
        <f>COUNTIFS(#REF!, B165,$B$10:$B$505,"M",#REF!,"Elected")</f>
        <v>#REF!</v>
      </c>
      <c r="L165" s="242">
        <f t="shared" si="7"/>
        <v>0</v>
      </c>
    </row>
    <row r="166" spans="1:12" x14ac:dyDescent="0.35">
      <c r="A166" s="238" t="e">
        <f>SUMIFS($C$10:$C$505,#REF!, B166)</f>
        <v>#REF!</v>
      </c>
      <c r="B166" t="s">
        <v>2807</v>
      </c>
      <c r="C166" t="s">
        <v>2597</v>
      </c>
      <c r="D166" s="241" t="e">
        <f t="shared" si="4"/>
        <v>#REF!</v>
      </c>
      <c r="E166" s="238" t="e">
        <f>COUNTIFS(#REF!, B166,$B$10:$B$505,"F")</f>
        <v>#REF!</v>
      </c>
      <c r="F166" s="242">
        <f t="shared" si="3"/>
        <v>0</v>
      </c>
      <c r="G166" t="e">
        <f>COUNTIFS(#REF!, B166,$B$10:$B$283,"F",#REF!,"Elected")</f>
        <v>#REF!</v>
      </c>
      <c r="H166" s="243">
        <f t="shared" si="5"/>
        <v>0</v>
      </c>
      <c r="I166" s="244" t="e">
        <f>COUNTIFS(#REF!, B166,$B$10:$B$505,"M")</f>
        <v>#REF!</v>
      </c>
      <c r="J166" s="242">
        <f t="shared" si="6"/>
        <v>0</v>
      </c>
      <c r="K166" t="e">
        <f>COUNTIFS(#REF!, B166,$B$10:$B$505,"M",#REF!,"Elected")</f>
        <v>#REF!</v>
      </c>
      <c r="L166" s="242">
        <f t="shared" si="7"/>
        <v>0</v>
      </c>
    </row>
    <row r="167" spans="1:12" x14ac:dyDescent="0.35">
      <c r="A167" s="238" t="e">
        <f>SUMIFS($C$10:$C$505,#REF!, B167)</f>
        <v>#REF!</v>
      </c>
      <c r="B167" t="s">
        <v>2668</v>
      </c>
      <c r="C167" t="s">
        <v>2588</v>
      </c>
      <c r="D167" s="241" t="e">
        <f t="shared" si="4"/>
        <v>#REF!</v>
      </c>
      <c r="E167" s="238" t="e">
        <f>COUNTIFS(#REF!, B167,$B$10:$B$505,"F")</f>
        <v>#REF!</v>
      </c>
      <c r="F167" s="242">
        <f t="shared" si="3"/>
        <v>0</v>
      </c>
      <c r="G167" t="e">
        <f>COUNTIFS(#REF!, B167,$B$10:$B$283,"F",#REF!,"Elected")</f>
        <v>#REF!</v>
      </c>
      <c r="H167" s="243">
        <f t="shared" si="5"/>
        <v>0</v>
      </c>
      <c r="I167" s="244" t="e">
        <f>COUNTIFS(#REF!, B167,$B$10:$B$505,"M")</f>
        <v>#REF!</v>
      </c>
      <c r="J167" s="242">
        <f t="shared" si="6"/>
        <v>0</v>
      </c>
      <c r="K167" t="e">
        <f>COUNTIFS(#REF!, B167,$B$10:$B$505,"M",#REF!,"Elected")</f>
        <v>#REF!</v>
      </c>
      <c r="L167" s="242">
        <f t="shared" si="7"/>
        <v>0</v>
      </c>
    </row>
    <row r="168" spans="1:12" x14ac:dyDescent="0.35">
      <c r="A168" s="238" t="e">
        <f>SUMIFS($C$10:$C$505,#REF!, B168)</f>
        <v>#REF!</v>
      </c>
      <c r="B168" t="s">
        <v>2692</v>
      </c>
      <c r="C168" t="s">
        <v>2589</v>
      </c>
      <c r="D168" s="241" t="e">
        <f t="shared" si="4"/>
        <v>#REF!</v>
      </c>
      <c r="E168" s="238" t="e">
        <f>COUNTIFS(#REF!, B168,$B$10:$B$505,"F")</f>
        <v>#REF!</v>
      </c>
      <c r="F168" s="242">
        <f t="shared" si="3"/>
        <v>0</v>
      </c>
      <c r="G168" t="e">
        <f>COUNTIFS(#REF!, B168,$B$10:$B$283,"F",#REF!,"Elected")</f>
        <v>#REF!</v>
      </c>
      <c r="H168" s="243">
        <f t="shared" si="5"/>
        <v>0</v>
      </c>
      <c r="I168" s="244" t="e">
        <f>COUNTIFS(#REF!, B168,$B$10:$B$505,"M")</f>
        <v>#REF!</v>
      </c>
      <c r="J168" s="242">
        <f t="shared" si="6"/>
        <v>0</v>
      </c>
      <c r="K168" t="e">
        <f>COUNTIFS(#REF!, B168,$B$10:$B$505,"M",#REF!,"Elected")</f>
        <v>#REF!</v>
      </c>
      <c r="L168" s="242">
        <f t="shared" si="7"/>
        <v>0</v>
      </c>
    </row>
    <row r="169" spans="1:12" x14ac:dyDescent="0.35">
      <c r="A169" s="238" t="e">
        <f>SUMIFS($C$10:$C$505,#REF!, B169)</f>
        <v>#REF!</v>
      </c>
      <c r="B169" t="s">
        <v>2672</v>
      </c>
      <c r="C169" t="s">
        <v>2530</v>
      </c>
      <c r="D169" s="241" t="e">
        <f t="shared" si="4"/>
        <v>#REF!</v>
      </c>
      <c r="E169" s="238" t="e">
        <f>COUNTIFS(#REF!, B169,$B$10:$B$505,"F")</f>
        <v>#REF!</v>
      </c>
      <c r="F169" s="242">
        <f t="shared" si="3"/>
        <v>0</v>
      </c>
      <c r="G169" t="e">
        <f>COUNTIFS(#REF!, B169,$B$10:$B$283,"F",#REF!,"Elected")</f>
        <v>#REF!</v>
      </c>
      <c r="H169" s="243">
        <f t="shared" si="5"/>
        <v>0</v>
      </c>
      <c r="I169" s="244" t="e">
        <f>COUNTIFS(#REF!, B169,$B$10:$B$505,"M")</f>
        <v>#REF!</v>
      </c>
      <c r="J169" s="242">
        <f t="shared" si="6"/>
        <v>0</v>
      </c>
      <c r="K169" t="e">
        <f>COUNTIFS(#REF!, B169,$B$10:$B$505,"M",#REF!,"Elected")</f>
        <v>#REF!</v>
      </c>
      <c r="L169" s="242">
        <f t="shared" si="7"/>
        <v>0</v>
      </c>
    </row>
    <row r="170" spans="1:12" x14ac:dyDescent="0.35">
      <c r="A170" s="238" t="e">
        <f>SUM(A143:A169)</f>
        <v>#REF!</v>
      </c>
      <c r="B170" s="238"/>
      <c r="D170" s="241" t="e">
        <f>SUM(D143:D169)</f>
        <v>#REF!</v>
      </c>
      <c r="E170" s="238" t="e">
        <f>SUM(E143:E169)</f>
        <v>#REF!</v>
      </c>
      <c r="G170" t="e">
        <f>SUM(G143:G169)</f>
        <v>#REF!</v>
      </c>
      <c r="I170" s="244" t="e">
        <f>SUM(I143:I169)</f>
        <v>#REF!</v>
      </c>
      <c r="K170" t="e">
        <f>SUM(K143:K169)</f>
        <v>#REF!</v>
      </c>
    </row>
    <row r="171" spans="1:12" ht="15" thickBot="1" x14ac:dyDescent="0.4"/>
    <row r="172" spans="1:12" x14ac:dyDescent="0.35">
      <c r="C172" s="245" t="s">
        <v>2673</v>
      </c>
      <c r="D172" s="246"/>
      <c r="E172" s="247" t="e">
        <f>E170+I170</f>
        <v>#REF!</v>
      </c>
      <c r="F172" s="246" t="s">
        <v>2674</v>
      </c>
      <c r="G172" s="248"/>
      <c r="H172" s="248"/>
      <c r="I172" s="245" t="s">
        <v>2675</v>
      </c>
      <c r="J172" s="246" t="s">
        <v>2676</v>
      </c>
      <c r="K172" s="249" t="e">
        <f>K170</f>
        <v>#REF!</v>
      </c>
    </row>
    <row r="173" spans="1:12" ht="15" thickBot="1" x14ac:dyDescent="0.4">
      <c r="C173" s="250" t="s">
        <v>2677</v>
      </c>
      <c r="D173" s="251" t="e">
        <f>LEFT(MID(#REF!,FIND("(",#REF!)+1,LEN(#REF!)),FIND(")",MID(#REF!,FIND("(",#REF!)+1,LEN(#REF!)))-1)</f>
        <v>#REF!</v>
      </c>
      <c r="E173" s="251" t="e">
        <f>#REF!</f>
        <v>#REF!</v>
      </c>
      <c r="F173" s="251" t="s">
        <v>2678</v>
      </c>
      <c r="G173" s="252"/>
      <c r="H173" s="252"/>
      <c r="I173" s="253"/>
      <c r="J173" s="240" t="s">
        <v>2679</v>
      </c>
      <c r="K173" s="254" t="e">
        <f>G170</f>
        <v>#REF!</v>
      </c>
    </row>
    <row r="174" spans="1:12" ht="15" thickBot="1" x14ac:dyDescent="0.4">
      <c r="I174" s="250"/>
      <c r="J174" s="251" t="s">
        <v>2680</v>
      </c>
      <c r="K174" s="255" t="e">
        <f>SUM(K172:K173)</f>
        <v>#REF!</v>
      </c>
    </row>
  </sheetData>
  <mergeCells count="159">
    <mergeCell ref="A134:A135"/>
    <mergeCell ref="B134:B135"/>
    <mergeCell ref="C134:C135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49"/>
  <sheetViews>
    <sheetView zoomScale="53" zoomScaleNormal="90" workbookViewId="0">
      <selection activeCell="BD2" sqref="W2:BD301"/>
    </sheetView>
  </sheetViews>
  <sheetFormatPr defaultRowHeight="14.5" x14ac:dyDescent="0.35"/>
  <cols>
    <col min="1" max="1" width="54.453125" bestFit="1" customWidth="1"/>
  </cols>
  <sheetData>
    <row r="1" spans="1:10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10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10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10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10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</row>
    <row r="6" spans="1:10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</row>
    <row r="7" spans="1:10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</row>
    <row r="8" spans="1:10" x14ac:dyDescent="0.35">
      <c r="A8" s="339" t="s">
        <v>95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</row>
    <row r="9" spans="1:10" x14ac:dyDescent="0.35">
      <c r="A9" s="339" t="s">
        <v>0</v>
      </c>
      <c r="B9" s="339" t="s">
        <v>0</v>
      </c>
      <c r="C9" s="339" t="s">
        <v>17</v>
      </c>
      <c r="D9" t="s">
        <v>1336</v>
      </c>
      <c r="E9" t="s">
        <v>1337</v>
      </c>
      <c r="F9" t="s">
        <v>1338</v>
      </c>
      <c r="G9" t="s">
        <v>1339</v>
      </c>
      <c r="H9" t="s">
        <v>1340</v>
      </c>
      <c r="I9" t="s">
        <v>1341</v>
      </c>
      <c r="J9" t="s">
        <v>1342</v>
      </c>
    </row>
    <row r="10" spans="1:10" x14ac:dyDescent="0.35">
      <c r="A10" s="339" t="s">
        <v>1343</v>
      </c>
      <c r="B10" s="339" t="s">
        <v>33</v>
      </c>
      <c r="C10" s="340">
        <v>861</v>
      </c>
      <c r="D10" s="1">
        <v>17</v>
      </c>
      <c r="E10" s="1">
        <v>35</v>
      </c>
      <c r="F10" s="1">
        <v>17</v>
      </c>
      <c r="G10" s="1">
        <v>77</v>
      </c>
      <c r="H10" s="1">
        <v>-63</v>
      </c>
      <c r="I10" s="1">
        <v>0</v>
      </c>
      <c r="J10" s="1">
        <v>0</v>
      </c>
    </row>
    <row r="11" spans="1:10" x14ac:dyDescent="0.35">
      <c r="A11" s="339" t="s">
        <v>0</v>
      </c>
      <c r="B11" s="339" t="s">
        <v>0</v>
      </c>
      <c r="C11" s="340">
        <v>861</v>
      </c>
      <c r="D11" s="2">
        <v>878</v>
      </c>
      <c r="E11" s="2">
        <v>913</v>
      </c>
      <c r="F11" s="2">
        <v>930</v>
      </c>
      <c r="G11" s="2">
        <v>1007</v>
      </c>
      <c r="H11" s="2">
        <v>944</v>
      </c>
      <c r="I11" s="2">
        <v>944</v>
      </c>
      <c r="J11" s="2">
        <v>944</v>
      </c>
    </row>
    <row r="12" spans="1:10" x14ac:dyDescent="0.35">
      <c r="A12" s="339" t="s">
        <v>3168</v>
      </c>
      <c r="B12" s="339" t="s">
        <v>31</v>
      </c>
      <c r="C12" s="340">
        <v>103</v>
      </c>
      <c r="D12" s="1">
        <v>15</v>
      </c>
      <c r="E12" s="1">
        <v>3</v>
      </c>
      <c r="F12" s="1">
        <v>-121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35">
      <c r="A13" s="339" t="s">
        <v>0</v>
      </c>
      <c r="B13" s="339" t="s">
        <v>0</v>
      </c>
      <c r="C13" s="340">
        <v>103</v>
      </c>
      <c r="D13" s="2">
        <v>118</v>
      </c>
      <c r="E13" s="2">
        <v>121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35">
      <c r="A14" s="339" t="s">
        <v>1344</v>
      </c>
      <c r="B14" s="339" t="s">
        <v>31</v>
      </c>
      <c r="C14" s="340">
        <v>562</v>
      </c>
      <c r="D14" s="1">
        <v>12</v>
      </c>
      <c r="E14" s="1">
        <v>2</v>
      </c>
      <c r="F14" s="1">
        <v>8</v>
      </c>
      <c r="G14" s="1">
        <v>33</v>
      </c>
      <c r="H14" s="1">
        <v>16</v>
      </c>
      <c r="I14" s="1">
        <v>48</v>
      </c>
      <c r="J14" s="1">
        <v>14</v>
      </c>
    </row>
    <row r="15" spans="1:10" x14ac:dyDescent="0.35">
      <c r="A15" s="339" t="s">
        <v>0</v>
      </c>
      <c r="B15" s="339" t="s">
        <v>0</v>
      </c>
      <c r="C15" s="340">
        <v>562</v>
      </c>
      <c r="D15" s="2">
        <v>574</v>
      </c>
      <c r="E15" s="2">
        <v>576</v>
      </c>
      <c r="F15" s="2">
        <v>584</v>
      </c>
      <c r="G15" s="2">
        <v>617</v>
      </c>
      <c r="H15" s="2">
        <v>633</v>
      </c>
      <c r="I15" s="2">
        <v>681</v>
      </c>
      <c r="J15" s="2">
        <v>695</v>
      </c>
    </row>
    <row r="16" spans="1:10" x14ac:dyDescent="0.35">
      <c r="A16" s="339" t="s">
        <v>3166</v>
      </c>
      <c r="B16" s="339" t="s">
        <v>33</v>
      </c>
      <c r="C16" s="340">
        <v>54</v>
      </c>
      <c r="D16" s="1">
        <v>8</v>
      </c>
      <c r="E16" s="1">
        <v>0</v>
      </c>
      <c r="F16" s="1">
        <v>-62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35">
      <c r="A17" s="339" t="s">
        <v>0</v>
      </c>
      <c r="B17" s="339" t="s">
        <v>0</v>
      </c>
      <c r="C17" s="340">
        <v>54</v>
      </c>
      <c r="D17" s="2">
        <v>62</v>
      </c>
      <c r="E17" s="2">
        <v>62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35">
      <c r="A18" s="339" t="s">
        <v>1345</v>
      </c>
      <c r="B18" s="339" t="s">
        <v>31</v>
      </c>
      <c r="C18" s="340">
        <v>485</v>
      </c>
      <c r="D18" s="1">
        <v>128</v>
      </c>
      <c r="E18" s="1">
        <v>0</v>
      </c>
      <c r="F18" s="1">
        <v>20</v>
      </c>
      <c r="G18" s="1">
        <v>40</v>
      </c>
      <c r="H18" s="1">
        <v>14</v>
      </c>
      <c r="I18" s="1">
        <v>36</v>
      </c>
      <c r="J18" s="1">
        <v>19</v>
      </c>
    </row>
    <row r="19" spans="1:10" x14ac:dyDescent="0.35">
      <c r="A19" s="339" t="s">
        <v>0</v>
      </c>
      <c r="B19" s="339" t="s">
        <v>0</v>
      </c>
      <c r="C19" s="340">
        <v>485</v>
      </c>
      <c r="D19" s="2">
        <v>613</v>
      </c>
      <c r="E19" s="2">
        <v>613</v>
      </c>
      <c r="F19" s="2">
        <v>633</v>
      </c>
      <c r="G19" s="2">
        <v>673</v>
      </c>
      <c r="H19" s="2">
        <v>687</v>
      </c>
      <c r="I19" s="2">
        <v>723</v>
      </c>
      <c r="J19" s="2">
        <v>742</v>
      </c>
    </row>
    <row r="20" spans="1:10" x14ac:dyDescent="0.35">
      <c r="A20" s="339" t="s">
        <v>1346</v>
      </c>
      <c r="B20" s="339" t="s">
        <v>33</v>
      </c>
      <c r="C20" s="340">
        <v>1033</v>
      </c>
      <c r="D20" s="1">
        <v>0</v>
      </c>
      <c r="E20" s="1">
        <v>-89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x14ac:dyDescent="0.35">
      <c r="A21" s="339" t="s">
        <v>0</v>
      </c>
      <c r="B21" s="339" t="s">
        <v>0</v>
      </c>
      <c r="C21" s="340">
        <v>1033</v>
      </c>
      <c r="D21" s="2">
        <v>1033</v>
      </c>
      <c r="E21" s="2">
        <v>944</v>
      </c>
      <c r="F21" s="2">
        <v>944</v>
      </c>
      <c r="G21" s="2">
        <v>944</v>
      </c>
      <c r="H21" s="2">
        <v>944</v>
      </c>
      <c r="I21" s="2">
        <v>944</v>
      </c>
      <c r="J21" s="2">
        <v>944</v>
      </c>
    </row>
    <row r="22" spans="1:10" x14ac:dyDescent="0.35">
      <c r="A22" s="339" t="s">
        <v>3169</v>
      </c>
      <c r="B22" s="339" t="s">
        <v>33</v>
      </c>
      <c r="C22" s="340">
        <v>329</v>
      </c>
      <c r="D22" s="1">
        <v>18</v>
      </c>
      <c r="E22" s="1">
        <v>9</v>
      </c>
      <c r="F22" s="1">
        <v>21</v>
      </c>
      <c r="G22" s="1">
        <v>-377</v>
      </c>
      <c r="H22" s="1">
        <v>0</v>
      </c>
      <c r="I22" s="1">
        <v>0</v>
      </c>
      <c r="J22" s="1">
        <v>0</v>
      </c>
    </row>
    <row r="23" spans="1:10" x14ac:dyDescent="0.35">
      <c r="A23" s="339" t="s">
        <v>0</v>
      </c>
      <c r="B23" s="339" t="s">
        <v>0</v>
      </c>
      <c r="C23" s="340">
        <v>329</v>
      </c>
      <c r="D23" s="2">
        <v>347</v>
      </c>
      <c r="E23" s="2">
        <v>356</v>
      </c>
      <c r="F23" s="2">
        <v>377</v>
      </c>
      <c r="G23" s="2">
        <v>0</v>
      </c>
      <c r="H23" s="2">
        <v>0</v>
      </c>
      <c r="I23" s="2">
        <v>0</v>
      </c>
      <c r="J23" s="2">
        <v>0</v>
      </c>
    </row>
    <row r="24" spans="1:10" x14ac:dyDescent="0.35">
      <c r="A24" s="339" t="s">
        <v>1347</v>
      </c>
      <c r="B24" s="339" t="s">
        <v>33</v>
      </c>
      <c r="C24" s="340">
        <v>1434</v>
      </c>
      <c r="D24" s="1">
        <v>-490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35">
      <c r="A25" s="339" t="s">
        <v>0</v>
      </c>
      <c r="B25" s="339" t="s">
        <v>0</v>
      </c>
      <c r="C25" s="340">
        <v>1434</v>
      </c>
      <c r="D25" s="2">
        <v>944</v>
      </c>
      <c r="E25" s="2">
        <v>944</v>
      </c>
      <c r="F25" s="2">
        <v>944</v>
      </c>
      <c r="G25" s="2">
        <v>944</v>
      </c>
      <c r="H25" s="2">
        <v>944</v>
      </c>
      <c r="I25" s="2">
        <v>944</v>
      </c>
      <c r="J25" s="2">
        <v>944</v>
      </c>
    </row>
    <row r="26" spans="1:10" x14ac:dyDescent="0.35">
      <c r="A26" s="339" t="s">
        <v>1348</v>
      </c>
      <c r="B26" s="339" t="s">
        <v>33</v>
      </c>
      <c r="C26" s="340">
        <v>586</v>
      </c>
      <c r="D26" s="1">
        <v>182</v>
      </c>
      <c r="E26" s="1">
        <v>8</v>
      </c>
      <c r="F26" s="1">
        <v>12</v>
      </c>
      <c r="G26" s="1">
        <v>66</v>
      </c>
      <c r="H26" s="1">
        <v>8</v>
      </c>
      <c r="I26" s="1">
        <v>122</v>
      </c>
      <c r="J26" s="1">
        <v>-40</v>
      </c>
    </row>
    <row r="27" spans="1:10" x14ac:dyDescent="0.35">
      <c r="A27" s="339" t="s">
        <v>0</v>
      </c>
      <c r="B27" s="339" t="s">
        <v>0</v>
      </c>
      <c r="C27" s="340">
        <v>586</v>
      </c>
      <c r="D27" s="2">
        <v>768</v>
      </c>
      <c r="E27" s="2">
        <v>776</v>
      </c>
      <c r="F27" s="2">
        <v>788</v>
      </c>
      <c r="G27" s="2">
        <v>854</v>
      </c>
      <c r="H27" s="2">
        <v>862</v>
      </c>
      <c r="I27" s="2">
        <v>984</v>
      </c>
      <c r="J27" s="2">
        <v>944</v>
      </c>
    </row>
    <row r="28" spans="1:10" x14ac:dyDescent="0.35">
      <c r="A28" s="339" t="s">
        <v>1349</v>
      </c>
      <c r="B28" s="339" t="s">
        <v>31</v>
      </c>
      <c r="C28" s="340">
        <v>725</v>
      </c>
      <c r="D28" s="1">
        <v>98</v>
      </c>
      <c r="E28" s="1">
        <v>17</v>
      </c>
      <c r="F28" s="1">
        <v>17</v>
      </c>
      <c r="G28" s="1">
        <v>55</v>
      </c>
      <c r="H28" s="1">
        <v>5</v>
      </c>
      <c r="I28" s="1">
        <v>44</v>
      </c>
      <c r="J28" s="1">
        <v>0</v>
      </c>
    </row>
    <row r="29" spans="1:10" x14ac:dyDescent="0.35">
      <c r="A29" s="339" t="s">
        <v>0</v>
      </c>
      <c r="B29" s="339" t="s">
        <v>0</v>
      </c>
      <c r="C29" s="340">
        <v>725</v>
      </c>
      <c r="D29" s="2">
        <v>823</v>
      </c>
      <c r="E29" s="2">
        <v>840</v>
      </c>
      <c r="F29" s="2">
        <v>857</v>
      </c>
      <c r="G29" s="2">
        <v>912</v>
      </c>
      <c r="H29" s="2">
        <v>917</v>
      </c>
      <c r="I29" s="2">
        <v>961</v>
      </c>
      <c r="J29" s="2">
        <v>961</v>
      </c>
    </row>
    <row r="30" spans="1:10" x14ac:dyDescent="0.35">
      <c r="A30" s="339" t="s">
        <v>3173</v>
      </c>
      <c r="B30" s="339" t="s">
        <v>33</v>
      </c>
      <c r="C30" s="340">
        <v>432</v>
      </c>
      <c r="D30" s="1">
        <v>12</v>
      </c>
      <c r="E30" s="1">
        <v>15</v>
      </c>
      <c r="F30" s="1">
        <v>58</v>
      </c>
      <c r="G30" s="1">
        <v>44</v>
      </c>
      <c r="H30" s="1">
        <v>15</v>
      </c>
      <c r="I30" s="1">
        <v>-576</v>
      </c>
      <c r="J30" s="1">
        <v>0</v>
      </c>
    </row>
    <row r="31" spans="1:10" x14ac:dyDescent="0.35">
      <c r="A31" s="339" t="s">
        <v>0</v>
      </c>
      <c r="B31" s="339" t="s">
        <v>0</v>
      </c>
      <c r="C31" s="340">
        <v>432</v>
      </c>
      <c r="D31" s="2">
        <v>444</v>
      </c>
      <c r="E31" s="2">
        <v>459</v>
      </c>
      <c r="F31" s="2">
        <v>517</v>
      </c>
      <c r="G31" s="2">
        <v>561</v>
      </c>
      <c r="H31" s="2">
        <v>576</v>
      </c>
      <c r="I31" s="2">
        <v>0</v>
      </c>
      <c r="J31" s="2">
        <v>0</v>
      </c>
    </row>
    <row r="32" spans="1:10" x14ac:dyDescent="0.35">
      <c r="A32" s="339" t="s">
        <v>47</v>
      </c>
      <c r="B32" s="339" t="s">
        <v>0</v>
      </c>
      <c r="C32" s="341">
        <v>0</v>
      </c>
      <c r="D32" s="1">
        <f>(D10+D12+D14+D16+D18+D20+D22+D24+D26+D28+D30)*(-1)</f>
        <v>0</v>
      </c>
      <c r="E32" s="1">
        <f t="shared" ref="E32:J32" si="0">(E10+E12+E14+E16+E18+E20+E22+E24+E26+E28+E30)*(-1)</f>
        <v>0</v>
      </c>
      <c r="F32" s="1">
        <f t="shared" si="0"/>
        <v>30</v>
      </c>
      <c r="G32" s="1">
        <f t="shared" si="0"/>
        <v>62</v>
      </c>
      <c r="H32" s="1">
        <f t="shared" si="0"/>
        <v>5</v>
      </c>
      <c r="I32" s="1">
        <f t="shared" si="0"/>
        <v>326</v>
      </c>
      <c r="J32" s="1">
        <f t="shared" si="0"/>
        <v>7</v>
      </c>
    </row>
    <row r="33" spans="1:10" x14ac:dyDescent="0.35">
      <c r="A33" s="339" t="s">
        <v>0</v>
      </c>
      <c r="B33" s="339" t="s">
        <v>0</v>
      </c>
      <c r="C33" s="340">
        <v>0</v>
      </c>
      <c r="D33" s="2">
        <v>0</v>
      </c>
      <c r="E33" s="2">
        <v>0</v>
      </c>
      <c r="F33" s="2">
        <v>30</v>
      </c>
      <c r="G33" s="2">
        <v>92</v>
      </c>
      <c r="H33" s="2">
        <v>97</v>
      </c>
      <c r="I33" s="2">
        <v>423</v>
      </c>
      <c r="J33" s="2">
        <v>430</v>
      </c>
    </row>
    <row r="34" spans="1:10" x14ac:dyDescent="0.35">
      <c r="A34" t="s">
        <v>48</v>
      </c>
      <c r="B34" t="s">
        <v>0</v>
      </c>
      <c r="C34" s="2">
        <v>6604</v>
      </c>
      <c r="D34" s="2">
        <v>6604</v>
      </c>
      <c r="E34" s="2">
        <v>6604</v>
      </c>
      <c r="F34" s="2">
        <v>6604</v>
      </c>
      <c r="G34" s="2">
        <v>6604</v>
      </c>
      <c r="H34" s="2">
        <v>6604</v>
      </c>
      <c r="I34" s="2">
        <v>6604</v>
      </c>
      <c r="J34" s="2">
        <v>6604</v>
      </c>
    </row>
    <row r="38" spans="1:10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</row>
    <row r="39" spans="1:10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</row>
    <row r="40" spans="1:10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10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10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10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10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10" x14ac:dyDescent="0.35">
      <c r="A45" s="339" t="s">
        <v>107</v>
      </c>
      <c r="B45" s="339" t="s">
        <v>2</v>
      </c>
      <c r="C45" s="339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</row>
    <row r="46" spans="1:10" x14ac:dyDescent="0.35">
      <c r="A46" s="339" t="s">
        <v>0</v>
      </c>
      <c r="B46" s="339" t="s">
        <v>0</v>
      </c>
      <c r="C46" s="339" t="s">
        <v>17</v>
      </c>
      <c r="D46" t="s">
        <v>1350</v>
      </c>
      <c r="E46" t="s">
        <v>1351</v>
      </c>
      <c r="F46" t="s">
        <v>1352</v>
      </c>
      <c r="G46" t="s">
        <v>3672</v>
      </c>
      <c r="H46" t="s">
        <v>3673</v>
      </c>
      <c r="I46" t="s">
        <v>1353</v>
      </c>
    </row>
    <row r="47" spans="1:10" x14ac:dyDescent="0.35">
      <c r="A47" s="339" t="s">
        <v>1354</v>
      </c>
      <c r="B47" s="339" t="s">
        <v>33</v>
      </c>
      <c r="C47" s="340">
        <v>696</v>
      </c>
      <c r="D47" s="1">
        <v>6</v>
      </c>
      <c r="E47" s="1">
        <v>19</v>
      </c>
      <c r="F47" s="1">
        <v>18</v>
      </c>
      <c r="G47" s="1">
        <v>11</v>
      </c>
      <c r="H47" s="1">
        <v>3</v>
      </c>
      <c r="I47" s="1">
        <v>47</v>
      </c>
    </row>
    <row r="48" spans="1:10" x14ac:dyDescent="0.35">
      <c r="A48" s="339" t="s">
        <v>0</v>
      </c>
      <c r="B48" s="339" t="s">
        <v>0</v>
      </c>
      <c r="C48" s="340">
        <v>696</v>
      </c>
      <c r="D48" s="2">
        <v>702</v>
      </c>
      <c r="E48" s="2">
        <v>721</v>
      </c>
      <c r="F48" s="2">
        <v>739</v>
      </c>
      <c r="G48" s="2">
        <v>750</v>
      </c>
      <c r="H48" s="2">
        <v>753</v>
      </c>
      <c r="I48" s="2">
        <v>800</v>
      </c>
    </row>
    <row r="49" spans="1:9" x14ac:dyDescent="0.35">
      <c r="A49" s="339" t="s">
        <v>1355</v>
      </c>
      <c r="B49" s="339" t="s">
        <v>33</v>
      </c>
      <c r="C49" s="340">
        <v>535</v>
      </c>
      <c r="D49" s="1">
        <v>3</v>
      </c>
      <c r="E49" s="1">
        <v>6</v>
      </c>
      <c r="F49" s="1">
        <v>56</v>
      </c>
      <c r="G49" s="1">
        <v>8</v>
      </c>
      <c r="H49" s="1">
        <v>3</v>
      </c>
      <c r="I49" s="1">
        <v>230</v>
      </c>
    </row>
    <row r="50" spans="1:9" x14ac:dyDescent="0.35">
      <c r="A50" s="339" t="s">
        <v>0</v>
      </c>
      <c r="B50" s="339" t="s">
        <v>0</v>
      </c>
      <c r="C50" s="340">
        <v>535</v>
      </c>
      <c r="D50" s="2">
        <v>538</v>
      </c>
      <c r="E50" s="2">
        <v>544</v>
      </c>
      <c r="F50" s="2">
        <v>600</v>
      </c>
      <c r="G50" s="2">
        <v>608</v>
      </c>
      <c r="H50" s="2">
        <v>611</v>
      </c>
      <c r="I50" s="2">
        <v>841</v>
      </c>
    </row>
    <row r="51" spans="1:9" x14ac:dyDescent="0.35">
      <c r="A51" s="339" t="s">
        <v>3174</v>
      </c>
      <c r="B51" s="339" t="s">
        <v>31</v>
      </c>
      <c r="C51" s="340">
        <v>240</v>
      </c>
      <c r="D51" s="1">
        <v>2</v>
      </c>
      <c r="E51" s="1">
        <v>10</v>
      </c>
      <c r="F51" s="1">
        <v>-252</v>
      </c>
      <c r="G51" s="1">
        <v>0</v>
      </c>
      <c r="H51" s="1">
        <v>0</v>
      </c>
      <c r="I51" s="1">
        <v>0</v>
      </c>
    </row>
    <row r="52" spans="1:9" x14ac:dyDescent="0.35">
      <c r="A52" s="339" t="s">
        <v>0</v>
      </c>
      <c r="B52" s="339" t="s">
        <v>0</v>
      </c>
      <c r="C52" s="340">
        <v>240</v>
      </c>
      <c r="D52" s="2">
        <v>242</v>
      </c>
      <c r="E52" s="2">
        <v>252</v>
      </c>
      <c r="F52" s="2">
        <v>0</v>
      </c>
      <c r="G52" s="2">
        <v>0</v>
      </c>
      <c r="H52" s="2">
        <v>0</v>
      </c>
      <c r="I52" s="2">
        <v>0</v>
      </c>
    </row>
    <row r="53" spans="1:9" x14ac:dyDescent="0.35">
      <c r="A53" s="339" t="s">
        <v>1356</v>
      </c>
      <c r="B53" s="339" t="s">
        <v>31</v>
      </c>
      <c r="C53" s="340">
        <v>136</v>
      </c>
      <c r="D53" s="1">
        <v>16</v>
      </c>
      <c r="E53" s="1">
        <v>3</v>
      </c>
      <c r="F53" s="1">
        <v>-155</v>
      </c>
      <c r="G53" s="1">
        <v>0</v>
      </c>
      <c r="H53" s="1">
        <v>0</v>
      </c>
      <c r="I53" s="1">
        <v>0</v>
      </c>
    </row>
    <row r="54" spans="1:9" x14ac:dyDescent="0.35">
      <c r="A54" s="339" t="s">
        <v>0</v>
      </c>
      <c r="B54" s="339" t="s">
        <v>0</v>
      </c>
      <c r="C54" s="340">
        <v>136</v>
      </c>
      <c r="D54" s="2">
        <v>152</v>
      </c>
      <c r="E54" s="2">
        <v>155</v>
      </c>
      <c r="F54" s="2">
        <v>0</v>
      </c>
      <c r="G54" s="2">
        <v>0</v>
      </c>
      <c r="H54" s="2">
        <v>0</v>
      </c>
      <c r="I54" s="2">
        <v>0</v>
      </c>
    </row>
    <row r="55" spans="1:9" x14ac:dyDescent="0.35">
      <c r="A55" s="339" t="s">
        <v>3167</v>
      </c>
      <c r="B55" s="339" t="s">
        <v>33</v>
      </c>
      <c r="C55" s="340">
        <v>744</v>
      </c>
      <c r="D55" s="1">
        <v>3</v>
      </c>
      <c r="E55" s="1">
        <v>31</v>
      </c>
      <c r="F55" s="1">
        <v>59</v>
      </c>
      <c r="G55" s="1">
        <v>0</v>
      </c>
      <c r="H55" s="1">
        <v>-13</v>
      </c>
      <c r="I55" s="1">
        <v>0</v>
      </c>
    </row>
    <row r="56" spans="1:9" x14ac:dyDescent="0.35">
      <c r="A56" s="339" t="s">
        <v>0</v>
      </c>
      <c r="B56" s="339" t="s">
        <v>0</v>
      </c>
      <c r="C56" s="340">
        <v>744</v>
      </c>
      <c r="D56" s="2">
        <v>747</v>
      </c>
      <c r="E56" s="2">
        <v>778</v>
      </c>
      <c r="F56" s="2">
        <v>837</v>
      </c>
      <c r="G56" s="2">
        <v>837</v>
      </c>
      <c r="H56" s="2">
        <v>824</v>
      </c>
      <c r="I56" s="2">
        <v>824</v>
      </c>
    </row>
    <row r="57" spans="1:9" x14ac:dyDescent="0.35">
      <c r="A57" s="339" t="s">
        <v>1357</v>
      </c>
      <c r="B57" s="339" t="s">
        <v>33</v>
      </c>
      <c r="C57" s="340">
        <v>520</v>
      </c>
      <c r="D57" s="1">
        <v>3</v>
      </c>
      <c r="E57" s="1">
        <v>1</v>
      </c>
      <c r="F57" s="1">
        <v>48</v>
      </c>
      <c r="G57" s="1">
        <v>8</v>
      </c>
      <c r="H57" s="1">
        <v>2</v>
      </c>
      <c r="I57" s="1">
        <v>13</v>
      </c>
    </row>
    <row r="58" spans="1:9" x14ac:dyDescent="0.35">
      <c r="A58" s="339" t="s">
        <v>0</v>
      </c>
      <c r="B58" s="339" t="s">
        <v>0</v>
      </c>
      <c r="C58" s="340">
        <v>520</v>
      </c>
      <c r="D58" s="2">
        <v>523</v>
      </c>
      <c r="E58" s="2">
        <v>524</v>
      </c>
      <c r="F58" s="2">
        <v>572</v>
      </c>
      <c r="G58" s="2">
        <v>580</v>
      </c>
      <c r="H58" s="2">
        <v>582</v>
      </c>
      <c r="I58" s="2">
        <v>595</v>
      </c>
    </row>
    <row r="59" spans="1:9" x14ac:dyDescent="0.35">
      <c r="A59" s="339" t="s">
        <v>1358</v>
      </c>
      <c r="B59" s="339" t="s">
        <v>33</v>
      </c>
      <c r="C59" s="340">
        <v>793</v>
      </c>
      <c r="D59" s="1">
        <v>0</v>
      </c>
      <c r="E59" s="1">
        <v>4</v>
      </c>
      <c r="F59" s="1">
        <v>7</v>
      </c>
      <c r="G59" s="1">
        <v>6</v>
      </c>
      <c r="H59" s="1">
        <v>2</v>
      </c>
      <c r="I59" s="1">
        <v>100</v>
      </c>
    </row>
    <row r="60" spans="1:9" x14ac:dyDescent="0.35">
      <c r="A60" s="339" t="s">
        <v>0</v>
      </c>
      <c r="B60" s="339" t="s">
        <v>0</v>
      </c>
      <c r="C60" s="340">
        <v>793</v>
      </c>
      <c r="D60" s="2">
        <v>793</v>
      </c>
      <c r="E60" s="2">
        <v>797</v>
      </c>
      <c r="F60" s="2">
        <v>804</v>
      </c>
      <c r="G60" s="2">
        <v>810</v>
      </c>
      <c r="H60" s="2">
        <v>812</v>
      </c>
      <c r="I60" s="2">
        <v>912</v>
      </c>
    </row>
    <row r="61" spans="1:9" x14ac:dyDescent="0.35">
      <c r="A61" s="339" t="s">
        <v>3175</v>
      </c>
      <c r="B61" s="339" t="s">
        <v>33</v>
      </c>
      <c r="C61" s="340">
        <v>121</v>
      </c>
      <c r="D61" s="1">
        <v>2</v>
      </c>
      <c r="E61" s="1">
        <v>-123</v>
      </c>
      <c r="F61" s="1">
        <v>0</v>
      </c>
      <c r="G61" s="1">
        <v>0</v>
      </c>
      <c r="H61" s="1">
        <v>0</v>
      </c>
      <c r="I61" s="1">
        <v>0</v>
      </c>
    </row>
    <row r="62" spans="1:9" x14ac:dyDescent="0.35">
      <c r="A62" s="339" t="s">
        <v>0</v>
      </c>
      <c r="B62" s="339" t="s">
        <v>0</v>
      </c>
      <c r="C62" s="340">
        <v>121</v>
      </c>
      <c r="D62" s="2">
        <v>123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</row>
    <row r="63" spans="1:9" x14ac:dyDescent="0.35">
      <c r="A63" s="339" t="s">
        <v>1359</v>
      </c>
      <c r="B63" s="339" t="s">
        <v>31</v>
      </c>
      <c r="C63" s="340">
        <v>414</v>
      </c>
      <c r="D63" s="1">
        <v>2</v>
      </c>
      <c r="E63" s="1">
        <v>4</v>
      </c>
      <c r="F63" s="1">
        <v>40</v>
      </c>
      <c r="G63" s="1">
        <v>6</v>
      </c>
      <c r="H63" s="1">
        <v>3</v>
      </c>
      <c r="I63" s="1">
        <v>-469</v>
      </c>
    </row>
    <row r="64" spans="1:9" x14ac:dyDescent="0.35">
      <c r="A64" s="339" t="s">
        <v>0</v>
      </c>
      <c r="B64" s="339" t="s">
        <v>0</v>
      </c>
      <c r="C64" s="340">
        <v>414</v>
      </c>
      <c r="D64" s="2">
        <v>416</v>
      </c>
      <c r="E64" s="2">
        <v>420</v>
      </c>
      <c r="F64" s="2">
        <v>460</v>
      </c>
      <c r="G64" s="2">
        <v>466</v>
      </c>
      <c r="H64" s="2">
        <v>469</v>
      </c>
      <c r="I64" s="2">
        <v>0</v>
      </c>
    </row>
    <row r="65" spans="1:9" x14ac:dyDescent="0.35">
      <c r="A65" s="339" t="s">
        <v>3170</v>
      </c>
      <c r="B65" s="339" t="s">
        <v>33</v>
      </c>
      <c r="C65" s="340">
        <v>50</v>
      </c>
      <c r="D65" s="1">
        <v>-50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</row>
    <row r="66" spans="1:9" x14ac:dyDescent="0.35">
      <c r="A66" s="339" t="s">
        <v>0</v>
      </c>
      <c r="B66" s="339" t="s">
        <v>0</v>
      </c>
      <c r="C66" s="340">
        <v>50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</row>
    <row r="67" spans="1:9" x14ac:dyDescent="0.35">
      <c r="A67" s="339" t="s">
        <v>1360</v>
      </c>
      <c r="B67" s="339" t="s">
        <v>31</v>
      </c>
      <c r="C67" s="340">
        <v>753</v>
      </c>
      <c r="D67" s="1">
        <v>4</v>
      </c>
      <c r="E67" s="1">
        <v>12</v>
      </c>
      <c r="F67" s="1">
        <v>59</v>
      </c>
      <c r="G67" s="1">
        <v>0</v>
      </c>
      <c r="H67" s="1">
        <v>0</v>
      </c>
      <c r="I67" s="1">
        <v>0</v>
      </c>
    </row>
    <row r="68" spans="1:9" x14ac:dyDescent="0.35">
      <c r="A68" s="339" t="s">
        <v>0</v>
      </c>
      <c r="B68" s="339" t="s">
        <v>0</v>
      </c>
      <c r="C68" s="340">
        <v>753</v>
      </c>
      <c r="D68" s="2">
        <v>757</v>
      </c>
      <c r="E68" s="2">
        <v>769</v>
      </c>
      <c r="F68" s="2">
        <v>828</v>
      </c>
      <c r="G68" s="2">
        <v>828</v>
      </c>
      <c r="H68" s="2">
        <v>828</v>
      </c>
      <c r="I68" s="2">
        <v>828</v>
      </c>
    </row>
    <row r="69" spans="1:9" x14ac:dyDescent="0.35">
      <c r="A69" s="339" t="s">
        <v>3176</v>
      </c>
      <c r="B69" s="339" t="s">
        <v>33</v>
      </c>
      <c r="C69" s="340">
        <v>764</v>
      </c>
      <c r="D69" s="1">
        <v>7</v>
      </c>
      <c r="E69" s="1">
        <v>17</v>
      </c>
      <c r="F69" s="1">
        <v>75</v>
      </c>
      <c r="G69" s="1">
        <v>-39</v>
      </c>
      <c r="H69" s="1">
        <v>0</v>
      </c>
      <c r="I69" s="1">
        <v>0</v>
      </c>
    </row>
    <row r="70" spans="1:9" x14ac:dyDescent="0.35">
      <c r="A70" s="339" t="s">
        <v>0</v>
      </c>
      <c r="B70" s="339" t="s">
        <v>0</v>
      </c>
      <c r="C70" s="340">
        <v>764</v>
      </c>
      <c r="D70" s="2">
        <v>771</v>
      </c>
      <c r="E70" s="2">
        <v>788</v>
      </c>
      <c r="F70" s="2">
        <v>863</v>
      </c>
      <c r="G70" s="2">
        <v>824</v>
      </c>
      <c r="H70" s="2">
        <v>824</v>
      </c>
      <c r="I70" s="2">
        <v>824</v>
      </c>
    </row>
    <row r="71" spans="1:9" x14ac:dyDescent="0.35">
      <c r="A71" s="339" t="s">
        <v>47</v>
      </c>
      <c r="B71" s="339" t="s">
        <v>0</v>
      </c>
      <c r="C71" s="341">
        <v>0</v>
      </c>
      <c r="D71" s="1">
        <f>(D47+D49+D51+D53+D55+D57+D59+D61+D63+D65+D67+D69)*(-1)</f>
        <v>2</v>
      </c>
      <c r="E71" s="1">
        <f t="shared" ref="E71:I71" si="1">(E47+E49+E51+E53+E55+E57+E59+E61+E63+E65+E67+E69)*(-1)</f>
        <v>16</v>
      </c>
      <c r="F71" s="1">
        <f t="shared" si="1"/>
        <v>45</v>
      </c>
      <c r="G71" s="1">
        <f t="shared" si="1"/>
        <v>0</v>
      </c>
      <c r="H71" s="1">
        <f t="shared" si="1"/>
        <v>0</v>
      </c>
      <c r="I71" s="1">
        <f t="shared" si="1"/>
        <v>79</v>
      </c>
    </row>
    <row r="72" spans="1:9" x14ac:dyDescent="0.35">
      <c r="A72" s="339" t="s">
        <v>0</v>
      </c>
      <c r="B72" s="339" t="s">
        <v>0</v>
      </c>
      <c r="C72" s="340">
        <v>0</v>
      </c>
      <c r="D72" s="2">
        <v>2</v>
      </c>
      <c r="E72" s="2">
        <v>18</v>
      </c>
      <c r="F72" s="2">
        <v>63</v>
      </c>
      <c r="G72" s="2">
        <v>63</v>
      </c>
      <c r="H72" s="2">
        <v>63</v>
      </c>
      <c r="I72" s="2">
        <v>142</v>
      </c>
    </row>
    <row r="73" spans="1:9" x14ac:dyDescent="0.35">
      <c r="A73" t="s">
        <v>48</v>
      </c>
      <c r="B73" t="s">
        <v>0</v>
      </c>
      <c r="C73" s="2">
        <v>5766</v>
      </c>
      <c r="D73" s="2">
        <v>5766</v>
      </c>
      <c r="E73" s="2">
        <v>5766</v>
      </c>
      <c r="F73" s="2">
        <v>5766</v>
      </c>
      <c r="G73" s="2">
        <v>5766</v>
      </c>
      <c r="H73" s="2">
        <v>5766</v>
      </c>
      <c r="I73" s="2">
        <v>5766</v>
      </c>
    </row>
    <row r="77" spans="1:9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</row>
    <row r="78" spans="1:9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</row>
    <row r="79" spans="1:9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</row>
    <row r="80" spans="1:9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</row>
    <row r="81" spans="1:9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</row>
    <row r="82" spans="1:9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</row>
    <row r="83" spans="1:9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</row>
    <row r="84" spans="1:9" x14ac:dyDescent="0.35">
      <c r="A84" s="339" t="s">
        <v>107</v>
      </c>
      <c r="B84" s="339" t="s">
        <v>2</v>
      </c>
      <c r="C84" s="339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  <c r="I84" t="s">
        <v>9</v>
      </c>
    </row>
    <row r="85" spans="1:9" x14ac:dyDescent="0.35">
      <c r="A85" s="339" t="s">
        <v>0</v>
      </c>
      <c r="B85" s="339" t="s">
        <v>0</v>
      </c>
      <c r="C85" s="339" t="s">
        <v>17</v>
      </c>
      <c r="D85" t="s">
        <v>1361</v>
      </c>
      <c r="E85" t="s">
        <v>1362</v>
      </c>
      <c r="F85" t="s">
        <v>1363</v>
      </c>
      <c r="G85" t="s">
        <v>1364</v>
      </c>
      <c r="H85" t="s">
        <v>1365</v>
      </c>
      <c r="I85" t="s">
        <v>1366</v>
      </c>
    </row>
    <row r="86" spans="1:9" x14ac:dyDescent="0.35">
      <c r="A86" s="339" t="s">
        <v>1367</v>
      </c>
      <c r="B86" s="339" t="s">
        <v>31</v>
      </c>
      <c r="C86" s="340">
        <v>277</v>
      </c>
      <c r="D86" s="1">
        <v>26</v>
      </c>
      <c r="E86" s="1">
        <v>32</v>
      </c>
      <c r="F86" s="1">
        <v>-335</v>
      </c>
      <c r="G86" s="1">
        <v>0</v>
      </c>
      <c r="H86" s="1">
        <v>0</v>
      </c>
      <c r="I86" s="1">
        <v>0</v>
      </c>
    </row>
    <row r="87" spans="1:9" x14ac:dyDescent="0.35">
      <c r="A87" s="339" t="s">
        <v>0</v>
      </c>
      <c r="B87" s="339" t="s">
        <v>0</v>
      </c>
      <c r="C87" s="340">
        <v>277</v>
      </c>
      <c r="D87" s="2">
        <v>303</v>
      </c>
      <c r="E87" s="2">
        <v>335</v>
      </c>
      <c r="F87" s="2">
        <v>0</v>
      </c>
      <c r="G87" s="2">
        <v>0</v>
      </c>
      <c r="H87" s="2">
        <v>0</v>
      </c>
      <c r="I87" s="2">
        <v>0</v>
      </c>
    </row>
    <row r="88" spans="1:9" x14ac:dyDescent="0.35">
      <c r="A88" s="339" t="s">
        <v>1368</v>
      </c>
      <c r="B88" s="339" t="s">
        <v>31</v>
      </c>
      <c r="C88" s="340">
        <v>835</v>
      </c>
      <c r="D88" s="1">
        <v>54</v>
      </c>
      <c r="E88" s="1">
        <v>36</v>
      </c>
      <c r="F88" s="1">
        <v>0</v>
      </c>
      <c r="G88" s="1">
        <v>0</v>
      </c>
      <c r="H88" s="1">
        <v>0</v>
      </c>
      <c r="I88" s="1">
        <v>0</v>
      </c>
    </row>
    <row r="89" spans="1:9" x14ac:dyDescent="0.35">
      <c r="A89" s="339" t="s">
        <v>0</v>
      </c>
      <c r="B89" s="339" t="s">
        <v>0</v>
      </c>
      <c r="C89" s="340">
        <v>835</v>
      </c>
      <c r="D89" s="2">
        <v>889</v>
      </c>
      <c r="E89" s="2">
        <v>925</v>
      </c>
      <c r="F89" s="2">
        <v>925</v>
      </c>
      <c r="G89" s="2">
        <v>925</v>
      </c>
      <c r="H89" s="2">
        <v>925</v>
      </c>
      <c r="I89" s="2">
        <v>925</v>
      </c>
    </row>
    <row r="90" spans="1:9" x14ac:dyDescent="0.35">
      <c r="A90" s="339" t="s">
        <v>1369</v>
      </c>
      <c r="B90" s="339" t="s">
        <v>31</v>
      </c>
      <c r="C90" s="340">
        <v>398</v>
      </c>
      <c r="D90" s="1">
        <v>27</v>
      </c>
      <c r="E90" s="1">
        <v>37</v>
      </c>
      <c r="F90" s="1">
        <v>31</v>
      </c>
      <c r="G90" s="1">
        <v>3</v>
      </c>
      <c r="H90" s="1">
        <v>-496</v>
      </c>
      <c r="I90" s="1">
        <v>0</v>
      </c>
    </row>
    <row r="91" spans="1:9" x14ac:dyDescent="0.35">
      <c r="A91" s="339" t="s">
        <v>0</v>
      </c>
      <c r="B91" s="339" t="s">
        <v>0</v>
      </c>
      <c r="C91" s="340">
        <v>398</v>
      </c>
      <c r="D91" s="2">
        <v>425</v>
      </c>
      <c r="E91" s="2">
        <v>462</v>
      </c>
      <c r="F91" s="2">
        <v>493</v>
      </c>
      <c r="G91" s="2">
        <v>496</v>
      </c>
      <c r="H91" s="2">
        <v>0</v>
      </c>
      <c r="I91" s="2">
        <v>0</v>
      </c>
    </row>
    <row r="92" spans="1:9" x14ac:dyDescent="0.35">
      <c r="A92" s="339" t="s">
        <v>1370</v>
      </c>
      <c r="B92" s="339" t="s">
        <v>33</v>
      </c>
      <c r="C92" s="340">
        <v>459</v>
      </c>
      <c r="D92" s="1">
        <v>43</v>
      </c>
      <c r="E92" s="1">
        <v>11</v>
      </c>
      <c r="F92" s="1">
        <v>79</v>
      </c>
      <c r="G92" s="1">
        <v>8</v>
      </c>
      <c r="H92" s="1">
        <v>12</v>
      </c>
      <c r="I92" s="1">
        <v>19</v>
      </c>
    </row>
    <row r="93" spans="1:9" x14ac:dyDescent="0.35">
      <c r="A93" s="339" t="s">
        <v>0</v>
      </c>
      <c r="B93" s="339" t="s">
        <v>0</v>
      </c>
      <c r="C93" s="340">
        <v>459</v>
      </c>
      <c r="D93" s="2">
        <v>502</v>
      </c>
      <c r="E93" s="2">
        <v>513</v>
      </c>
      <c r="F93" s="2">
        <v>592</v>
      </c>
      <c r="G93" s="2">
        <v>600</v>
      </c>
      <c r="H93" s="2">
        <v>612</v>
      </c>
      <c r="I93" s="2">
        <v>631</v>
      </c>
    </row>
    <row r="94" spans="1:9" x14ac:dyDescent="0.35">
      <c r="A94" s="339" t="s">
        <v>1371</v>
      </c>
      <c r="B94" s="339" t="s">
        <v>33</v>
      </c>
      <c r="C94" s="340">
        <v>779</v>
      </c>
      <c r="D94" s="1">
        <v>33</v>
      </c>
      <c r="E94" s="1">
        <v>19</v>
      </c>
      <c r="F94" s="1">
        <v>31</v>
      </c>
      <c r="G94" s="1">
        <v>5</v>
      </c>
      <c r="H94" s="1">
        <v>278</v>
      </c>
      <c r="I94" s="1">
        <v>-238</v>
      </c>
    </row>
    <row r="95" spans="1:9" x14ac:dyDescent="0.35">
      <c r="A95" s="339" t="s">
        <v>0</v>
      </c>
      <c r="B95" s="339" t="s">
        <v>0</v>
      </c>
      <c r="C95" s="340">
        <v>779</v>
      </c>
      <c r="D95" s="2">
        <v>812</v>
      </c>
      <c r="E95" s="2">
        <v>831</v>
      </c>
      <c r="F95" s="2">
        <v>862</v>
      </c>
      <c r="G95" s="2">
        <v>867</v>
      </c>
      <c r="H95" s="2">
        <v>1145</v>
      </c>
      <c r="I95" s="2">
        <v>907</v>
      </c>
    </row>
    <row r="96" spans="1:9" x14ac:dyDescent="0.35">
      <c r="A96" s="339" t="s">
        <v>3171</v>
      </c>
      <c r="B96" s="339" t="s">
        <v>31</v>
      </c>
      <c r="C96" s="340">
        <v>122</v>
      </c>
      <c r="D96" s="1">
        <v>10</v>
      </c>
      <c r="E96" s="1">
        <v>-132</v>
      </c>
      <c r="F96" s="1">
        <v>0</v>
      </c>
      <c r="G96" s="1">
        <v>0</v>
      </c>
      <c r="H96" s="1">
        <v>0</v>
      </c>
      <c r="I96" s="1">
        <v>0</v>
      </c>
    </row>
    <row r="97" spans="1:9" x14ac:dyDescent="0.35">
      <c r="A97" s="339" t="s">
        <v>0</v>
      </c>
      <c r="B97" s="339" t="s">
        <v>0</v>
      </c>
      <c r="C97" s="340">
        <v>122</v>
      </c>
      <c r="D97" s="2">
        <v>132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  <row r="98" spans="1:9" x14ac:dyDescent="0.35">
      <c r="A98" s="339" t="s">
        <v>3177</v>
      </c>
      <c r="B98" s="339" t="s">
        <v>33</v>
      </c>
      <c r="C98" s="340">
        <v>1335</v>
      </c>
      <c r="D98" s="1">
        <v>-428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</row>
    <row r="99" spans="1:9" x14ac:dyDescent="0.35">
      <c r="A99" s="339" t="s">
        <v>0</v>
      </c>
      <c r="B99" s="339" t="s">
        <v>0</v>
      </c>
      <c r="C99" s="340">
        <v>1335</v>
      </c>
      <c r="D99" s="2">
        <v>907</v>
      </c>
      <c r="E99" s="2">
        <v>907</v>
      </c>
      <c r="F99" s="2">
        <v>907</v>
      </c>
      <c r="G99" s="2">
        <v>907</v>
      </c>
      <c r="H99" s="2">
        <v>907</v>
      </c>
      <c r="I99" s="2">
        <v>907</v>
      </c>
    </row>
    <row r="100" spans="1:9" x14ac:dyDescent="0.35">
      <c r="A100" s="339" t="s">
        <v>3178</v>
      </c>
      <c r="B100" s="339" t="s">
        <v>33</v>
      </c>
      <c r="C100" s="340">
        <v>734</v>
      </c>
      <c r="D100" s="1">
        <v>112</v>
      </c>
      <c r="E100" s="1">
        <v>18</v>
      </c>
      <c r="F100" s="1">
        <v>71</v>
      </c>
      <c r="G100" s="1">
        <v>-28</v>
      </c>
      <c r="H100" s="1">
        <v>0</v>
      </c>
      <c r="I100" s="1">
        <v>0</v>
      </c>
    </row>
    <row r="101" spans="1:9" x14ac:dyDescent="0.35">
      <c r="A101" s="339" t="s">
        <v>0</v>
      </c>
      <c r="B101" s="339" t="s">
        <v>0</v>
      </c>
      <c r="C101" s="340">
        <v>734</v>
      </c>
      <c r="D101" s="2">
        <v>846</v>
      </c>
      <c r="E101" s="2">
        <v>864</v>
      </c>
      <c r="F101" s="2">
        <v>935</v>
      </c>
      <c r="G101" s="2">
        <v>907</v>
      </c>
      <c r="H101" s="2">
        <v>907</v>
      </c>
      <c r="I101" s="2">
        <v>907</v>
      </c>
    </row>
    <row r="102" spans="1:9" x14ac:dyDescent="0.35">
      <c r="A102" s="339" t="s">
        <v>3172</v>
      </c>
      <c r="B102" s="339" t="s">
        <v>31</v>
      </c>
      <c r="C102" s="340">
        <v>103</v>
      </c>
      <c r="D102" s="1">
        <v>8</v>
      </c>
      <c r="E102" s="1">
        <v>-111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35">
      <c r="A103" s="339" t="s">
        <v>0</v>
      </c>
      <c r="B103" s="339" t="s">
        <v>0</v>
      </c>
      <c r="C103" s="340">
        <v>103</v>
      </c>
      <c r="D103" s="2">
        <v>111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</row>
    <row r="104" spans="1:9" x14ac:dyDescent="0.35">
      <c r="A104" s="339" t="s">
        <v>3179</v>
      </c>
      <c r="B104" s="339" t="s">
        <v>33</v>
      </c>
      <c r="C104" s="340">
        <v>34</v>
      </c>
      <c r="D104" s="1">
        <v>3</v>
      </c>
      <c r="E104" s="1">
        <v>-37</v>
      </c>
      <c r="F104" s="1">
        <v>0</v>
      </c>
      <c r="G104" s="1">
        <v>0</v>
      </c>
      <c r="H104" s="1">
        <v>0</v>
      </c>
      <c r="I104" s="1">
        <v>0</v>
      </c>
    </row>
    <row r="105" spans="1:9" x14ac:dyDescent="0.35">
      <c r="A105" s="339" t="s">
        <v>0</v>
      </c>
      <c r="B105" s="339" t="s">
        <v>0</v>
      </c>
      <c r="C105" s="340">
        <v>34</v>
      </c>
      <c r="D105" s="2">
        <v>37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</row>
    <row r="106" spans="1:9" x14ac:dyDescent="0.35">
      <c r="A106" s="339" t="s">
        <v>3180</v>
      </c>
      <c r="B106" s="339" t="s">
        <v>33</v>
      </c>
      <c r="C106" s="340">
        <v>512</v>
      </c>
      <c r="D106" s="1">
        <v>73</v>
      </c>
      <c r="E106" s="1">
        <v>70</v>
      </c>
      <c r="F106" s="1">
        <v>66</v>
      </c>
      <c r="G106" s="1">
        <v>9</v>
      </c>
      <c r="H106" s="1">
        <v>44</v>
      </c>
      <c r="I106" s="1">
        <v>92</v>
      </c>
    </row>
    <row r="107" spans="1:9" x14ac:dyDescent="0.35">
      <c r="A107" s="339" t="s">
        <v>0</v>
      </c>
      <c r="B107" s="339" t="s">
        <v>0</v>
      </c>
      <c r="C107" s="340">
        <v>512</v>
      </c>
      <c r="D107" s="2">
        <v>585</v>
      </c>
      <c r="E107" s="2">
        <v>655</v>
      </c>
      <c r="F107" s="2">
        <v>721</v>
      </c>
      <c r="G107" s="2">
        <v>730</v>
      </c>
      <c r="H107" s="2">
        <v>774</v>
      </c>
      <c r="I107" s="2">
        <v>866</v>
      </c>
    </row>
    <row r="108" spans="1:9" x14ac:dyDescent="0.35">
      <c r="A108" s="339" t="s">
        <v>1372</v>
      </c>
      <c r="B108" s="339" t="s">
        <v>33</v>
      </c>
      <c r="C108" s="340">
        <v>758</v>
      </c>
      <c r="D108" s="1">
        <v>39</v>
      </c>
      <c r="E108" s="1">
        <v>7</v>
      </c>
      <c r="F108" s="1">
        <v>23</v>
      </c>
      <c r="G108" s="1">
        <v>3</v>
      </c>
      <c r="H108" s="1">
        <v>109</v>
      </c>
      <c r="I108" s="1">
        <v>0</v>
      </c>
    </row>
    <row r="109" spans="1:9" x14ac:dyDescent="0.35">
      <c r="A109" s="339" t="s">
        <v>0</v>
      </c>
      <c r="B109" s="339" t="s">
        <v>0</v>
      </c>
      <c r="C109" s="340">
        <v>758</v>
      </c>
      <c r="D109" s="2">
        <v>797</v>
      </c>
      <c r="E109" s="2">
        <v>804</v>
      </c>
      <c r="F109" s="2">
        <v>827</v>
      </c>
      <c r="G109" s="2">
        <v>830</v>
      </c>
      <c r="H109" s="2">
        <v>939</v>
      </c>
      <c r="I109" s="2">
        <v>939</v>
      </c>
    </row>
    <row r="110" spans="1:9" x14ac:dyDescent="0.35">
      <c r="A110" s="339" t="s">
        <v>47</v>
      </c>
      <c r="B110" s="339" t="s">
        <v>0</v>
      </c>
      <c r="C110" s="341">
        <v>0</v>
      </c>
      <c r="D110" s="1">
        <f>(D86+D88+D90+D92+D94+D96+D98+D100+D102+D104+D106+D108)*(-1)</f>
        <v>0</v>
      </c>
      <c r="E110" s="1">
        <f t="shared" ref="E110:I110" si="2">(E86+E88+E90+E92+E94+E96+E98+E100+E102+E104+E106+E108)*(-1)</f>
        <v>50</v>
      </c>
      <c r="F110" s="1">
        <f t="shared" si="2"/>
        <v>34</v>
      </c>
      <c r="G110" s="1">
        <f t="shared" si="2"/>
        <v>0</v>
      </c>
      <c r="H110" s="1">
        <f t="shared" si="2"/>
        <v>53</v>
      </c>
      <c r="I110" s="1">
        <f t="shared" si="2"/>
        <v>127</v>
      </c>
    </row>
    <row r="111" spans="1:9" x14ac:dyDescent="0.35">
      <c r="A111" s="339" t="s">
        <v>0</v>
      </c>
      <c r="B111" s="339" t="s">
        <v>0</v>
      </c>
      <c r="C111" s="340">
        <v>0</v>
      </c>
      <c r="D111" s="2">
        <v>0</v>
      </c>
      <c r="E111" s="1">
        <v>50</v>
      </c>
      <c r="F111" s="1">
        <v>84</v>
      </c>
      <c r="G111" s="1">
        <v>84</v>
      </c>
      <c r="H111" s="1">
        <v>137</v>
      </c>
      <c r="I111" s="1">
        <v>264</v>
      </c>
    </row>
    <row r="112" spans="1:9" x14ac:dyDescent="0.35">
      <c r="A112" t="s">
        <v>48</v>
      </c>
      <c r="B112" t="s">
        <v>0</v>
      </c>
      <c r="C112" s="2">
        <v>6346</v>
      </c>
      <c r="D112" s="2">
        <v>6346</v>
      </c>
      <c r="E112" s="2">
        <v>6346</v>
      </c>
      <c r="F112" s="2">
        <v>6346</v>
      </c>
      <c r="G112" s="2">
        <v>6346</v>
      </c>
      <c r="H112" s="2">
        <v>6346</v>
      </c>
      <c r="I112" s="2">
        <v>6346</v>
      </c>
    </row>
    <row r="115" spans="1:12" x14ac:dyDescent="0.35">
      <c r="A115" s="2"/>
      <c r="B115" s="2"/>
      <c r="C115" s="2"/>
      <c r="D115" s="2"/>
      <c r="E115" s="2"/>
      <c r="F115" s="2"/>
      <c r="G115" s="2"/>
      <c r="H115" s="239" t="s">
        <v>2648</v>
      </c>
      <c r="I115" s="2"/>
      <c r="J115" s="2"/>
      <c r="K115" s="2"/>
      <c r="L115" s="239" t="s">
        <v>2649</v>
      </c>
    </row>
    <row r="116" spans="1:12" x14ac:dyDescent="0.35">
      <c r="D116" s="240" t="s">
        <v>2529</v>
      </c>
      <c r="E116" s="240" t="s">
        <v>2650</v>
      </c>
      <c r="F116" s="240" t="s">
        <v>2651</v>
      </c>
      <c r="G116" s="240" t="s">
        <v>2650</v>
      </c>
      <c r="H116" s="240" t="s">
        <v>2652</v>
      </c>
      <c r="I116" s="240" t="s">
        <v>2653</v>
      </c>
      <c r="J116" s="240" t="s">
        <v>2649</v>
      </c>
      <c r="K116" s="240" t="s">
        <v>2654</v>
      </c>
      <c r="L116" s="240" t="s">
        <v>2652</v>
      </c>
    </row>
    <row r="117" spans="1:12" x14ac:dyDescent="0.35">
      <c r="D117" s="240" t="s">
        <v>2655</v>
      </c>
      <c r="E117" s="240" t="s">
        <v>2655</v>
      </c>
      <c r="F117" s="240" t="s">
        <v>2652</v>
      </c>
      <c r="G117" s="240" t="s">
        <v>2656</v>
      </c>
      <c r="H117" s="240" t="s">
        <v>2656</v>
      </c>
      <c r="I117" s="240" t="s">
        <v>2655</v>
      </c>
      <c r="J117" s="240" t="s">
        <v>2652</v>
      </c>
      <c r="K117" s="240" t="s">
        <v>2656</v>
      </c>
      <c r="L117" s="240" t="s">
        <v>2656</v>
      </c>
    </row>
    <row r="118" spans="1:12" x14ac:dyDescent="0.35">
      <c r="A118" s="238" t="e">
        <f>SUMIFS($C$10:$C$505,#REF!, B118)</f>
        <v>#REF!</v>
      </c>
      <c r="B118" t="s">
        <v>2657</v>
      </c>
      <c r="C118" t="s">
        <v>2535</v>
      </c>
      <c r="D118" s="241" t="e">
        <f>E118+I118</f>
        <v>#REF!</v>
      </c>
      <c r="E118" s="238" t="e">
        <f>COUNTIFS(#REF!, B118,$B$10:$B$505,"F")</f>
        <v>#REF!</v>
      </c>
      <c r="F118" s="242">
        <f t="shared" ref="F118:F144" si="3">IFERROR(E118/D118,0)</f>
        <v>0</v>
      </c>
      <c r="G118" t="e">
        <f>COUNTIFS(#REF!, B118,$B$10:$B$505,"F",#REF!,"Elected")</f>
        <v>#REF!</v>
      </c>
      <c r="H118" s="243">
        <f>IFERROR(G118/D118,0)</f>
        <v>0</v>
      </c>
      <c r="I118" s="244" t="e">
        <f>COUNTIFS(#REF!, B118,$B$10:$B$505,"M")</f>
        <v>#REF!</v>
      </c>
      <c r="J118" s="242">
        <f>IFERROR(I118/D118,0)</f>
        <v>0</v>
      </c>
      <c r="K118" t="e">
        <f>COUNTIFS(#REF!, B118,$B$10:$B$505,"M",#REF!,"Elected")</f>
        <v>#REF!</v>
      </c>
      <c r="L118" s="242">
        <f>IFERROR(K118/D118,0)</f>
        <v>0</v>
      </c>
    </row>
    <row r="119" spans="1:12" x14ac:dyDescent="0.35">
      <c r="A119" s="238" t="e">
        <f>SUMIFS($C$10:$C$505,#REF!, B119)</f>
        <v>#REF!</v>
      </c>
      <c r="B119" t="s">
        <v>2658</v>
      </c>
      <c r="C119" t="s">
        <v>2534</v>
      </c>
      <c r="D119" s="241" t="e">
        <f t="shared" ref="D119:D144" si="4">E119+I119</f>
        <v>#REF!</v>
      </c>
      <c r="E119" s="238" t="e">
        <f>COUNTIFS(#REF!, B119,$B$10:$B$505,"F")</f>
        <v>#REF!</v>
      </c>
      <c r="F119" s="242">
        <f t="shared" si="3"/>
        <v>0</v>
      </c>
      <c r="G119" t="e">
        <f>COUNTIFS(#REF!, B119,$B$10:$B$283,"F",#REF!,"Elected")</f>
        <v>#REF!</v>
      </c>
      <c r="H119" s="243">
        <f t="shared" ref="H119:H144" si="5">IFERROR(G119/D119,0)</f>
        <v>0</v>
      </c>
      <c r="I119" s="244" t="e">
        <f>COUNTIFS(#REF!, B119,$B$10:$B$505,"M")</f>
        <v>#REF!</v>
      </c>
      <c r="J119" s="242">
        <f t="shared" ref="J119:J144" si="6">IFERROR(I119/D119,0)</f>
        <v>0</v>
      </c>
      <c r="K119" t="e">
        <f>COUNTIFS(#REF!, B119,$B$10:$B$505,"M",#REF!,"Elected")</f>
        <v>#REF!</v>
      </c>
      <c r="L119" s="242">
        <f t="shared" ref="L119:L144" si="7">IFERROR(K119/D119,0)</f>
        <v>0</v>
      </c>
    </row>
    <row r="120" spans="1:12" x14ac:dyDescent="0.35">
      <c r="A120" s="238" t="e">
        <f>SUMIFS($C$10:$C$505,#REF!, B120)</f>
        <v>#REF!</v>
      </c>
      <c r="B120" t="s">
        <v>2659</v>
      </c>
      <c r="C120" t="s">
        <v>2536</v>
      </c>
      <c r="D120" s="241" t="e">
        <f t="shared" si="4"/>
        <v>#REF!</v>
      </c>
      <c r="E120" s="238" t="e">
        <f>COUNTIFS(#REF!, B120,$B$10:$B$505,"F")</f>
        <v>#REF!</v>
      </c>
      <c r="F120" s="242">
        <f t="shared" si="3"/>
        <v>0</v>
      </c>
      <c r="G120" t="e">
        <f>COUNTIFS(#REF!, B120,$B$10:$B$283,"F",#REF!,"Elected")</f>
        <v>#REF!</v>
      </c>
      <c r="H120" s="243">
        <f t="shared" si="5"/>
        <v>0</v>
      </c>
      <c r="I120" s="244" t="e">
        <f>COUNTIFS(#REF!, B120,$B$10:$B$505,"M")</f>
        <v>#REF!</v>
      </c>
      <c r="J120" s="242">
        <f t="shared" si="6"/>
        <v>0</v>
      </c>
      <c r="K120" t="e">
        <f>COUNTIFS(#REF!, B120,$B$10:$B$505,"M",#REF!,"Elected")</f>
        <v>#REF!</v>
      </c>
      <c r="L120" s="242">
        <f t="shared" si="7"/>
        <v>0</v>
      </c>
    </row>
    <row r="121" spans="1:12" x14ac:dyDescent="0.35">
      <c r="A121" s="238" t="e">
        <f>SUMIFS($C$10:$C$505,#REF!, B121)</f>
        <v>#REF!</v>
      </c>
      <c r="B121" t="s">
        <v>2661</v>
      </c>
      <c r="C121" t="s">
        <v>2727</v>
      </c>
      <c r="D121" s="241" t="e">
        <f t="shared" si="4"/>
        <v>#REF!</v>
      </c>
      <c r="E121" s="238" t="e">
        <f>COUNTIFS(#REF!, B121,$B$10:$B$505,"F")</f>
        <v>#REF!</v>
      </c>
      <c r="F121" s="242">
        <f t="shared" si="3"/>
        <v>0</v>
      </c>
      <c r="G121" t="e">
        <f>COUNTIFS(#REF!, B121,$B$10:$B$283,"F",#REF!,"Elected")</f>
        <v>#REF!</v>
      </c>
      <c r="H121" s="243">
        <f t="shared" si="5"/>
        <v>0</v>
      </c>
      <c r="I121" s="244" t="e">
        <f>COUNTIFS(#REF!, B121,$B$10:$B$505,"M")</f>
        <v>#REF!</v>
      </c>
      <c r="J121" s="242">
        <f t="shared" si="6"/>
        <v>0</v>
      </c>
      <c r="K121" t="e">
        <f>COUNTIFS(#REF!, B121,$B$10:$B$505,"M",#REF!,"Elected")</f>
        <v>#REF!</v>
      </c>
      <c r="L121" s="242">
        <f t="shared" si="7"/>
        <v>0</v>
      </c>
    </row>
    <row r="122" spans="1:12" x14ac:dyDescent="0.35">
      <c r="A122" s="238" t="e">
        <f>SUMIFS($C$10:$C$505,#REF!, B122)</f>
        <v>#REF!</v>
      </c>
      <c r="B122" t="s">
        <v>2663</v>
      </c>
      <c r="C122" t="s">
        <v>2574</v>
      </c>
      <c r="D122" s="241" t="e">
        <f t="shared" si="4"/>
        <v>#REF!</v>
      </c>
      <c r="E122" s="238" t="e">
        <f>COUNTIFS(#REF!, B122,$B$10:$B$505,"F")</f>
        <v>#REF!</v>
      </c>
      <c r="F122" s="242">
        <f t="shared" si="3"/>
        <v>0</v>
      </c>
      <c r="G122" t="e">
        <f>COUNTIFS(#REF!, B122,$B$10:$B$283,"F",#REF!,"Elected")</f>
        <v>#REF!</v>
      </c>
      <c r="H122" s="243">
        <f t="shared" si="5"/>
        <v>0</v>
      </c>
      <c r="I122" s="244" t="e">
        <f>COUNTIFS(#REF!, B122,$B$10:$B$505,"M")</f>
        <v>#REF!</v>
      </c>
      <c r="J122" s="242">
        <f t="shared" si="6"/>
        <v>0</v>
      </c>
      <c r="K122" t="e">
        <f>COUNTIFS(#REF!, B122,$B$10:$B$505,"M",#REF!,"Elected")</f>
        <v>#REF!</v>
      </c>
      <c r="L122" s="242">
        <f t="shared" si="7"/>
        <v>0</v>
      </c>
    </row>
    <row r="123" spans="1:12" x14ac:dyDescent="0.35">
      <c r="A123" s="238" t="e">
        <f>SUMIFS($C$10:$C$505,#REF!, B123)</f>
        <v>#REF!</v>
      </c>
      <c r="B123" t="s">
        <v>2689</v>
      </c>
      <c r="C123" t="s">
        <v>2573</v>
      </c>
      <c r="D123" s="241" t="e">
        <f t="shared" si="4"/>
        <v>#REF!</v>
      </c>
      <c r="E123" s="238" t="e">
        <f>COUNTIFS(#REF!, B123,$B$10:$B$505,"F")</f>
        <v>#REF!</v>
      </c>
      <c r="F123" s="242">
        <f t="shared" si="3"/>
        <v>0</v>
      </c>
      <c r="G123" t="e">
        <f>COUNTIFS(#REF!, B123,$B$10:$B$283,"F",#REF!,"Elected")</f>
        <v>#REF!</v>
      </c>
      <c r="H123" s="243">
        <f t="shared" si="5"/>
        <v>0</v>
      </c>
      <c r="I123" s="244" t="e">
        <f>COUNTIFS(#REF!, B123,$B$10:$B$505,"M")</f>
        <v>#REF!</v>
      </c>
      <c r="J123" s="242">
        <f t="shared" si="6"/>
        <v>0</v>
      </c>
      <c r="K123" t="e">
        <f>COUNTIFS(#REF!, B123,$B$10:$B$505,"M",#REF!,"Elected")</f>
        <v>#REF!</v>
      </c>
      <c r="L123" s="242">
        <f t="shared" si="7"/>
        <v>0</v>
      </c>
    </row>
    <row r="124" spans="1:12" x14ac:dyDescent="0.35">
      <c r="A124" s="238" t="e">
        <f>SUMIFS($C$10:$C$505,#REF!, B124)</f>
        <v>#REF!</v>
      </c>
      <c r="B124" t="s">
        <v>2662</v>
      </c>
      <c r="C124" t="s">
        <v>2575</v>
      </c>
      <c r="D124" s="241" t="e">
        <f t="shared" si="4"/>
        <v>#REF!</v>
      </c>
      <c r="E124" s="238" t="e">
        <f>COUNTIFS(#REF!, B124,$B$10:$B$505,"F")</f>
        <v>#REF!</v>
      </c>
      <c r="F124" s="242">
        <f t="shared" si="3"/>
        <v>0</v>
      </c>
      <c r="G124" t="e">
        <f>COUNTIFS(#REF!, B124,$B$10:$B$283,"F",#REF!,"Elected")</f>
        <v>#REF!</v>
      </c>
      <c r="H124" s="243">
        <f t="shared" si="5"/>
        <v>0</v>
      </c>
      <c r="I124" s="244" t="e">
        <f>COUNTIFS(#REF!, B124,$B$10:$B$505,"M")</f>
        <v>#REF!</v>
      </c>
      <c r="J124" s="242">
        <f t="shared" si="6"/>
        <v>0</v>
      </c>
      <c r="K124" t="e">
        <f>COUNTIFS(#REF!, B124,$B$10:$B$505,"M",#REF!,"Elected")</f>
        <v>#REF!</v>
      </c>
      <c r="L124" s="242">
        <f t="shared" si="7"/>
        <v>0</v>
      </c>
    </row>
    <row r="125" spans="1:12" x14ac:dyDescent="0.35">
      <c r="A125" s="238" t="e">
        <f>SUMIFS($C$10:$C$505,#REF!, B125)</f>
        <v>#REF!</v>
      </c>
      <c r="B125" t="s">
        <v>2660</v>
      </c>
      <c r="C125" t="s">
        <v>2594</v>
      </c>
      <c r="D125" s="241" t="e">
        <f t="shared" si="4"/>
        <v>#REF!</v>
      </c>
      <c r="E125" s="238" t="e">
        <f>COUNTIFS(#REF!, B125,$B$10:$B$505,"F")</f>
        <v>#REF!</v>
      </c>
      <c r="F125" s="242">
        <f t="shared" si="3"/>
        <v>0</v>
      </c>
      <c r="G125" t="e">
        <f>COUNTIFS(#REF!, B125,$B$10:$B$283,"F",#REF!,"Elected")</f>
        <v>#REF!</v>
      </c>
      <c r="H125" s="243">
        <f t="shared" si="5"/>
        <v>0</v>
      </c>
      <c r="I125" s="244" t="e">
        <f>COUNTIFS(#REF!, B125,$B$10:$B$505,"M")</f>
        <v>#REF!</v>
      </c>
      <c r="J125" s="242">
        <f t="shared" si="6"/>
        <v>0</v>
      </c>
      <c r="K125" t="e">
        <f>COUNTIFS(#REF!, B125,$B$10:$B$505,"M",#REF!,"Elected")</f>
        <v>#REF!</v>
      </c>
      <c r="L125" s="242">
        <f t="shared" si="7"/>
        <v>0</v>
      </c>
    </row>
    <row r="126" spans="1:12" x14ac:dyDescent="0.35">
      <c r="A126" s="238" t="e">
        <f>SUMIFS($C$10:$C$505,#REF!, B126)</f>
        <v>#REF!</v>
      </c>
      <c r="B126" t="s">
        <v>3107</v>
      </c>
      <c r="C126" t="s">
        <v>2576</v>
      </c>
      <c r="D126" s="241" t="e">
        <f t="shared" si="4"/>
        <v>#REF!</v>
      </c>
      <c r="E126" s="238" t="e">
        <f>COUNTIFS(#REF!, B126,$B$10:$B$505,"F")</f>
        <v>#REF!</v>
      </c>
      <c r="F126" s="242">
        <f t="shared" si="3"/>
        <v>0</v>
      </c>
      <c r="G126" t="e">
        <f>COUNTIFS(#REF!, B126,$B$10:$B$283,"F",#REF!,"Elected")</f>
        <v>#REF!</v>
      </c>
      <c r="H126" s="243">
        <f t="shared" si="5"/>
        <v>0</v>
      </c>
      <c r="I126" s="244" t="e">
        <f>COUNTIFS(#REF!, B126,$B$10:$B$505,"M")</f>
        <v>#REF!</v>
      </c>
      <c r="J126" s="242">
        <f t="shared" si="6"/>
        <v>0</v>
      </c>
      <c r="K126" t="e">
        <f>COUNTIFS(#REF!, B126,$B$10:$B$505,"M",#REF!,"Elected")</f>
        <v>#REF!</v>
      </c>
      <c r="L126" s="242">
        <f t="shared" si="7"/>
        <v>0</v>
      </c>
    </row>
    <row r="127" spans="1:12" x14ac:dyDescent="0.35">
      <c r="A127" s="238" t="e">
        <f>SUMIFS($C$10:$C$505,#REF!, B127)</f>
        <v>#REF!</v>
      </c>
      <c r="C127" t="s">
        <v>2590</v>
      </c>
      <c r="D127" s="241" t="e">
        <f t="shared" si="4"/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B127,$B$10:$B$283,"F",#REF!,"Elected")</f>
        <v>#REF!</v>
      </c>
      <c r="H127" s="243">
        <f t="shared" si="5"/>
        <v>0</v>
      </c>
      <c r="I127" s="244" t="e">
        <f>COUNTIFS(#REF!, B127,$B$10:$B$505,"M")</f>
        <v>#REF!</v>
      </c>
      <c r="J127" s="242">
        <f t="shared" si="6"/>
        <v>0</v>
      </c>
      <c r="K127" t="e">
        <f>COUNTIFS(#REF!, B127,$B$10:$B$505,"M",#REF!,"Elected")</f>
        <v>#REF!</v>
      </c>
      <c r="L127" s="242">
        <f t="shared" si="7"/>
        <v>0</v>
      </c>
    </row>
    <row r="128" spans="1:12" x14ac:dyDescent="0.35">
      <c r="A128" s="238" t="e">
        <f>SUMIFS($C$10:$C$505,#REF!, B128)</f>
        <v>#REF!</v>
      </c>
      <c r="B128" t="s">
        <v>2671</v>
      </c>
      <c r="C128" t="s">
        <v>2582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B128,$B$10:$B$283,"F",#REF!,"Elected")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B129" t="s">
        <v>2665</v>
      </c>
      <c r="C129" t="s">
        <v>2598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B129,$B$10:$B$283,"F",#REF!,"Elected")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2666</v>
      </c>
      <c r="C130" t="s">
        <v>2584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B130,$B$10:$B$283,"F",#REF!,"Elected")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B131" t="s">
        <v>2667</v>
      </c>
      <c r="C131" t="s">
        <v>2577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B131,$B$10:$B$283,"F",#REF!,"Elected")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B132" t="s">
        <v>2670</v>
      </c>
      <c r="C132" t="s">
        <v>2578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B132,$B$10:$B$283,"F",#REF!,"Elected")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C133" t="s">
        <v>2581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B133,$B$10:$B$283,"F",#REF!,"Elected")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3073</v>
      </c>
      <c r="C134" t="s">
        <v>2579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B134,$B$10:$B$283,"F",#REF!,"Elected")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B135" t="s">
        <v>2690</v>
      </c>
      <c r="C135" t="s">
        <v>2585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B135,$B$10:$B$283,"F",#REF!,"Elected")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C136" t="s">
        <v>2591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B136,$B$10:$B$283,"F",#REF!,"Elected")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B137" t="s">
        <v>2664</v>
      </c>
      <c r="C137" t="s">
        <v>2586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B137,$B$10:$B$283,"F",#REF!,"Elected")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B138" t="s">
        <v>2669</v>
      </c>
      <c r="C138" t="s">
        <v>2587</v>
      </c>
      <c r="D138" s="241" t="e">
        <f>E138+I138</f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B138,$B$10:$B$283,"F",#REF!,"Elected")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2928</v>
      </c>
      <c r="C139" t="s">
        <v>2580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B139,$B$10:$B$283,"F",#REF!,"Elected")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C140" t="s">
        <v>2592</v>
      </c>
      <c r="D140" s="241" t="e">
        <f t="shared" si="4"/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B140,$B$10:$B$283,"F",#REF!,"Elected")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B141" t="s">
        <v>2807</v>
      </c>
      <c r="C141" t="s">
        <v>2597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B141,$B$10:$B$283,"F",#REF!,"Elected")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B142" t="s">
        <v>2668</v>
      </c>
      <c r="C142" t="s">
        <v>2588</v>
      </c>
      <c r="D142" s="241" t="e">
        <f t="shared" si="4"/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B142,$B$10:$B$283,"F",#REF!,"Elected")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2692</v>
      </c>
      <c r="C143" t="s">
        <v>2589</v>
      </c>
      <c r="D143" s="241" t="e">
        <f t="shared" si="4"/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B143,$B$10:$B$283,"F",#REF!,"Elected")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B144" t="s">
        <v>2672</v>
      </c>
      <c r="C144" t="s">
        <v>2530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1" x14ac:dyDescent="0.35">
      <c r="A145" s="238" t="e">
        <f>SUM(A118:A144)</f>
        <v>#REF!</v>
      </c>
      <c r="B145" s="238"/>
      <c r="D145" s="241" t="e">
        <f>SUM(D118:D144)</f>
        <v>#REF!</v>
      </c>
      <c r="E145" s="238" t="e">
        <f>SUM(E118:E144)</f>
        <v>#REF!</v>
      </c>
      <c r="G145" t="e">
        <f>SUM(G118:G144)</f>
        <v>#REF!</v>
      </c>
      <c r="I145" s="244" t="e">
        <f>SUM(I118:I144)</f>
        <v>#REF!</v>
      </c>
      <c r="K145" t="e">
        <f>SUM(K118:K144)</f>
        <v>#REF!</v>
      </c>
    </row>
    <row r="146" spans="1:11" ht="15" thickBot="1" x14ac:dyDescent="0.4"/>
    <row r="147" spans="1:11" x14ac:dyDescent="0.35">
      <c r="C147" s="245" t="s">
        <v>2673</v>
      </c>
      <c r="D147" s="246"/>
      <c r="E147" s="247" t="e">
        <f>E145+I145</f>
        <v>#REF!</v>
      </c>
      <c r="F147" s="246" t="s">
        <v>2674</v>
      </c>
      <c r="G147" s="248"/>
      <c r="H147" s="248"/>
      <c r="I147" s="245" t="s">
        <v>2675</v>
      </c>
      <c r="J147" s="246" t="s">
        <v>2676</v>
      </c>
      <c r="K147" s="249" t="e">
        <f>K145</f>
        <v>#REF!</v>
      </c>
    </row>
    <row r="148" spans="1:11" ht="15" thickBot="1" x14ac:dyDescent="0.4">
      <c r="C148" s="250" t="s">
        <v>2677</v>
      </c>
      <c r="D148" s="251" t="e">
        <f>LEFT(MID(#REF!,FIND("(",#REF!)+1,LEN(#REF!)),FIND(")",MID(#REF!,FIND("(",#REF!)+1,LEN(#REF!)))-1)</f>
        <v>#REF!</v>
      </c>
      <c r="E148" s="251" t="e">
        <f>#REF!</f>
        <v>#REF!</v>
      </c>
      <c r="F148" s="251" t="s">
        <v>2678</v>
      </c>
      <c r="G148" s="252"/>
      <c r="H148" s="252"/>
      <c r="I148" s="253"/>
      <c r="J148" s="240" t="s">
        <v>2679</v>
      </c>
      <c r="K148" s="254" t="e">
        <f>G145</f>
        <v>#REF!</v>
      </c>
    </row>
    <row r="149" spans="1:11" ht="15" thickBot="1" x14ac:dyDescent="0.4">
      <c r="I149" s="250"/>
      <c r="J149" s="251" t="s">
        <v>2680</v>
      </c>
      <c r="K149" s="255" t="e">
        <f>SUM(K147:K148)</f>
        <v>#REF!</v>
      </c>
    </row>
  </sheetData>
  <mergeCells count="123">
    <mergeCell ref="A110:A111"/>
    <mergeCell ref="B110:B111"/>
    <mergeCell ref="C110:C111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71:A72"/>
    <mergeCell ref="B71:B72"/>
    <mergeCell ref="C71:C72"/>
    <mergeCell ref="A84:A85"/>
    <mergeCell ref="B84:B85"/>
    <mergeCell ref="C84:C85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304"/>
  <sheetViews>
    <sheetView topLeftCell="A283" zoomScale="61" zoomScaleNormal="90" workbookViewId="0">
      <selection activeCell="T20" sqref="T20"/>
    </sheetView>
  </sheetViews>
  <sheetFormatPr defaultRowHeight="14.5" x14ac:dyDescent="0.35"/>
  <cols>
    <col min="1" max="1" width="54.453125" bestFit="1" customWidth="1"/>
  </cols>
  <sheetData>
    <row r="1" spans="1:9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</row>
    <row r="2" spans="1:9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</row>
    <row r="3" spans="1:9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</row>
    <row r="4" spans="1:9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</row>
    <row r="5" spans="1:9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</row>
    <row r="6" spans="1:9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</row>
    <row r="7" spans="1:9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</row>
    <row r="8" spans="1:9" x14ac:dyDescent="0.35">
      <c r="A8" s="339" t="s">
        <v>95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</row>
    <row r="9" spans="1:9" x14ac:dyDescent="0.35">
      <c r="A9" s="339" t="s">
        <v>0</v>
      </c>
      <c r="B9" s="339" t="s">
        <v>0</v>
      </c>
      <c r="C9" s="339" t="s">
        <v>17</v>
      </c>
      <c r="D9" t="s">
        <v>1373</v>
      </c>
      <c r="E9" t="s">
        <v>1374</v>
      </c>
      <c r="F9" t="s">
        <v>1375</v>
      </c>
      <c r="G9" t="s">
        <v>1376</v>
      </c>
      <c r="H9" t="s">
        <v>1377</v>
      </c>
      <c r="I9" t="s">
        <v>1378</v>
      </c>
    </row>
    <row r="10" spans="1:9" x14ac:dyDescent="0.35">
      <c r="A10" s="339" t="s">
        <v>1379</v>
      </c>
      <c r="B10" s="339" t="s">
        <v>31</v>
      </c>
      <c r="C10" s="340">
        <v>1514</v>
      </c>
      <c r="D10" s="1">
        <v>103</v>
      </c>
      <c r="E10" s="1">
        <v>116</v>
      </c>
      <c r="F10" s="1">
        <v>137</v>
      </c>
      <c r="G10" s="1">
        <v>7</v>
      </c>
      <c r="H10" s="1">
        <v>284</v>
      </c>
      <c r="I10" s="1">
        <v>-282</v>
      </c>
    </row>
    <row r="11" spans="1:9" x14ac:dyDescent="0.35">
      <c r="A11" s="339" t="s">
        <v>0</v>
      </c>
      <c r="B11" s="339" t="s">
        <v>0</v>
      </c>
      <c r="C11" s="340">
        <v>1514</v>
      </c>
      <c r="D11" s="2">
        <v>1617</v>
      </c>
      <c r="E11" s="2">
        <v>1733</v>
      </c>
      <c r="F11" s="2">
        <v>1870</v>
      </c>
      <c r="G11" s="2">
        <v>1877</v>
      </c>
      <c r="H11" s="2">
        <v>2161</v>
      </c>
      <c r="I11" s="2">
        <v>1879</v>
      </c>
    </row>
    <row r="12" spans="1:9" x14ac:dyDescent="0.35">
      <c r="A12" s="339" t="s">
        <v>1380</v>
      </c>
      <c r="B12" s="339" t="s">
        <v>31</v>
      </c>
      <c r="C12" s="340">
        <v>801</v>
      </c>
      <c r="D12" s="1">
        <v>27</v>
      </c>
      <c r="E12" s="1">
        <v>-828</v>
      </c>
      <c r="F12" s="1">
        <v>0</v>
      </c>
      <c r="G12" s="1">
        <v>0</v>
      </c>
      <c r="H12" s="1">
        <v>0</v>
      </c>
      <c r="I12" s="1">
        <v>0</v>
      </c>
    </row>
    <row r="13" spans="1:9" x14ac:dyDescent="0.35">
      <c r="A13" s="339" t="s">
        <v>0</v>
      </c>
      <c r="B13" s="339" t="s">
        <v>0</v>
      </c>
      <c r="C13" s="340">
        <v>801</v>
      </c>
      <c r="D13" s="2">
        <v>828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x14ac:dyDescent="0.35">
      <c r="A14" s="339" t="s">
        <v>3183</v>
      </c>
      <c r="B14" s="339" t="s">
        <v>33</v>
      </c>
      <c r="C14" s="340">
        <v>1249</v>
      </c>
      <c r="D14" s="1">
        <v>14</v>
      </c>
      <c r="E14" s="1">
        <v>90</v>
      </c>
      <c r="F14" s="1">
        <v>83</v>
      </c>
      <c r="G14" s="1">
        <v>1</v>
      </c>
      <c r="H14" s="1">
        <v>103</v>
      </c>
      <c r="I14" s="1">
        <v>31</v>
      </c>
    </row>
    <row r="15" spans="1:9" x14ac:dyDescent="0.35">
      <c r="A15" s="339" t="s">
        <v>0</v>
      </c>
      <c r="B15" s="339" t="s">
        <v>0</v>
      </c>
      <c r="C15" s="340">
        <v>1249</v>
      </c>
      <c r="D15" s="2">
        <v>1263</v>
      </c>
      <c r="E15" s="2">
        <v>1353</v>
      </c>
      <c r="F15" s="2">
        <v>1436</v>
      </c>
      <c r="G15" s="2">
        <v>1437</v>
      </c>
      <c r="H15" s="2">
        <v>1540</v>
      </c>
      <c r="I15" s="2">
        <v>1571</v>
      </c>
    </row>
    <row r="16" spans="1:9" x14ac:dyDescent="0.35">
      <c r="A16" s="339" t="s">
        <v>3184</v>
      </c>
      <c r="B16" s="339" t="s">
        <v>33</v>
      </c>
      <c r="C16" s="340">
        <v>37</v>
      </c>
      <c r="D16" s="1">
        <v>2</v>
      </c>
      <c r="E16" s="1">
        <v>-39</v>
      </c>
      <c r="F16" s="1">
        <v>0</v>
      </c>
      <c r="G16" s="1">
        <v>0</v>
      </c>
      <c r="H16" s="1">
        <v>0</v>
      </c>
      <c r="I16" s="1">
        <v>0</v>
      </c>
    </row>
    <row r="17" spans="1:9" x14ac:dyDescent="0.35">
      <c r="A17" s="339" t="s">
        <v>0</v>
      </c>
      <c r="B17" s="339" t="s">
        <v>0</v>
      </c>
      <c r="C17" s="340">
        <v>37</v>
      </c>
      <c r="D17" s="2">
        <v>39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x14ac:dyDescent="0.35">
      <c r="A18" s="339" t="s">
        <v>3203</v>
      </c>
      <c r="B18" s="339" t="s">
        <v>33</v>
      </c>
      <c r="C18" s="340">
        <v>1217</v>
      </c>
      <c r="D18" s="1">
        <v>38</v>
      </c>
      <c r="E18" s="1">
        <v>177</v>
      </c>
      <c r="F18" s="1">
        <v>189</v>
      </c>
      <c r="G18" s="1">
        <v>4</v>
      </c>
      <c r="H18" s="1">
        <v>63</v>
      </c>
      <c r="I18" s="1">
        <v>13</v>
      </c>
    </row>
    <row r="19" spans="1:9" x14ac:dyDescent="0.35">
      <c r="A19" s="339" t="s">
        <v>0</v>
      </c>
      <c r="B19" s="339" t="s">
        <v>0</v>
      </c>
      <c r="C19" s="340">
        <v>1217</v>
      </c>
      <c r="D19" s="2">
        <v>1255</v>
      </c>
      <c r="E19" s="2">
        <v>1432</v>
      </c>
      <c r="F19" s="2">
        <v>1621</v>
      </c>
      <c r="G19" s="2">
        <v>1625</v>
      </c>
      <c r="H19" s="2">
        <v>1688</v>
      </c>
      <c r="I19" s="2">
        <v>1701</v>
      </c>
    </row>
    <row r="20" spans="1:9" x14ac:dyDescent="0.35">
      <c r="A20" s="339" t="s">
        <v>1381</v>
      </c>
      <c r="B20" s="339" t="s">
        <v>33</v>
      </c>
      <c r="C20" s="340">
        <v>2329</v>
      </c>
      <c r="D20" s="1">
        <v>-450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x14ac:dyDescent="0.35">
      <c r="A21" s="339" t="s">
        <v>0</v>
      </c>
      <c r="B21" s="339" t="s">
        <v>0</v>
      </c>
      <c r="C21" s="340">
        <v>2329</v>
      </c>
      <c r="D21" s="2">
        <v>1879</v>
      </c>
      <c r="E21" s="2">
        <v>1879</v>
      </c>
      <c r="F21" s="2">
        <v>1879</v>
      </c>
      <c r="G21" s="2">
        <v>1879</v>
      </c>
      <c r="H21" s="2">
        <v>1879</v>
      </c>
      <c r="I21" s="2">
        <v>1879</v>
      </c>
    </row>
    <row r="22" spans="1:9" x14ac:dyDescent="0.35">
      <c r="A22" s="339" t="s">
        <v>1382</v>
      </c>
      <c r="B22" s="339" t="s">
        <v>31</v>
      </c>
      <c r="C22" s="340">
        <v>957</v>
      </c>
      <c r="D22" s="1">
        <v>30</v>
      </c>
      <c r="E22" s="1">
        <v>46</v>
      </c>
      <c r="F22" s="1">
        <v>40</v>
      </c>
      <c r="G22" s="1">
        <v>2</v>
      </c>
      <c r="H22" s="1">
        <v>-1075</v>
      </c>
      <c r="I22" s="1">
        <v>0</v>
      </c>
    </row>
    <row r="23" spans="1:9" x14ac:dyDescent="0.35">
      <c r="A23" s="339" t="s">
        <v>0</v>
      </c>
      <c r="B23" s="339" t="s">
        <v>0</v>
      </c>
      <c r="C23" s="340">
        <v>957</v>
      </c>
      <c r="D23" s="2">
        <v>987</v>
      </c>
      <c r="E23" s="2">
        <v>1033</v>
      </c>
      <c r="F23" s="2">
        <v>1073</v>
      </c>
      <c r="G23" s="2">
        <v>1075</v>
      </c>
      <c r="H23" s="2">
        <v>0</v>
      </c>
      <c r="I23" s="2">
        <v>0</v>
      </c>
    </row>
    <row r="24" spans="1:9" x14ac:dyDescent="0.35">
      <c r="A24" s="339" t="s">
        <v>3204</v>
      </c>
      <c r="B24" s="339" t="s">
        <v>33</v>
      </c>
      <c r="C24" s="340">
        <v>1282</v>
      </c>
      <c r="D24" s="1">
        <v>60</v>
      </c>
      <c r="E24" s="1">
        <v>104</v>
      </c>
      <c r="F24" s="1">
        <v>41</v>
      </c>
      <c r="G24" s="1">
        <v>4</v>
      </c>
      <c r="H24" s="1">
        <v>294</v>
      </c>
      <c r="I24" s="1">
        <v>45</v>
      </c>
    </row>
    <row r="25" spans="1:9" x14ac:dyDescent="0.35">
      <c r="A25" s="339" t="s">
        <v>0</v>
      </c>
      <c r="B25" s="339" t="s">
        <v>0</v>
      </c>
      <c r="C25" s="340">
        <v>1282</v>
      </c>
      <c r="D25" s="2">
        <v>1342</v>
      </c>
      <c r="E25" s="2">
        <v>1446</v>
      </c>
      <c r="F25" s="2">
        <v>1487</v>
      </c>
      <c r="G25" s="2">
        <v>1491</v>
      </c>
      <c r="H25" s="2">
        <v>1785</v>
      </c>
      <c r="I25" s="2">
        <v>1830</v>
      </c>
    </row>
    <row r="26" spans="1:9" x14ac:dyDescent="0.35">
      <c r="A26" s="339" t="s">
        <v>1383</v>
      </c>
      <c r="B26" s="339" t="s">
        <v>33</v>
      </c>
      <c r="C26" s="340">
        <v>782</v>
      </c>
      <c r="D26" s="1">
        <v>138</v>
      </c>
      <c r="E26" s="1">
        <v>41</v>
      </c>
      <c r="F26" s="1">
        <v>-961</v>
      </c>
      <c r="G26" s="1">
        <v>0</v>
      </c>
      <c r="H26" s="1">
        <v>0</v>
      </c>
      <c r="I26" s="1">
        <v>0</v>
      </c>
    </row>
    <row r="27" spans="1:9" x14ac:dyDescent="0.35">
      <c r="A27" s="339" t="s">
        <v>0</v>
      </c>
      <c r="B27" s="339" t="s">
        <v>0</v>
      </c>
      <c r="C27" s="340">
        <v>782</v>
      </c>
      <c r="D27" s="2">
        <v>920</v>
      </c>
      <c r="E27" s="2">
        <v>961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35">
      <c r="A28" s="339" t="s">
        <v>1384</v>
      </c>
      <c r="B28" s="339" t="s">
        <v>33</v>
      </c>
      <c r="C28" s="340">
        <v>1902</v>
      </c>
      <c r="D28" s="1">
        <v>0</v>
      </c>
      <c r="E28" s="1">
        <v>0</v>
      </c>
      <c r="F28" s="1">
        <v>0</v>
      </c>
      <c r="G28" s="1">
        <v>-23</v>
      </c>
      <c r="H28" s="1">
        <v>0</v>
      </c>
      <c r="I28" s="1">
        <v>0</v>
      </c>
    </row>
    <row r="29" spans="1:9" x14ac:dyDescent="0.35">
      <c r="A29" s="339" t="s">
        <v>0</v>
      </c>
      <c r="B29" s="339" t="s">
        <v>0</v>
      </c>
      <c r="C29" s="340">
        <v>1902</v>
      </c>
      <c r="D29" s="2">
        <v>1902</v>
      </c>
      <c r="E29" s="2">
        <v>1902</v>
      </c>
      <c r="F29" s="2">
        <v>1902</v>
      </c>
      <c r="G29" s="2">
        <v>1879</v>
      </c>
      <c r="H29" s="2">
        <v>1879</v>
      </c>
      <c r="I29" s="2">
        <v>1879</v>
      </c>
    </row>
    <row r="30" spans="1:9" x14ac:dyDescent="0.35">
      <c r="A30" s="339" t="s">
        <v>1385</v>
      </c>
      <c r="B30" s="339" t="s">
        <v>33</v>
      </c>
      <c r="C30" s="340">
        <v>1082</v>
      </c>
      <c r="D30" s="1">
        <v>38</v>
      </c>
      <c r="E30" s="1">
        <v>50</v>
      </c>
      <c r="F30" s="1">
        <v>214</v>
      </c>
      <c r="G30" s="1">
        <v>5</v>
      </c>
      <c r="H30" s="1">
        <v>127</v>
      </c>
      <c r="I30" s="1">
        <v>99</v>
      </c>
    </row>
    <row r="31" spans="1:9" x14ac:dyDescent="0.35">
      <c r="A31" s="339" t="s">
        <v>0</v>
      </c>
      <c r="B31" s="339" t="s">
        <v>0</v>
      </c>
      <c r="C31" s="340">
        <v>1082</v>
      </c>
      <c r="D31" s="2">
        <v>1120</v>
      </c>
      <c r="E31" s="2">
        <v>1170</v>
      </c>
      <c r="F31" s="2">
        <v>1384</v>
      </c>
      <c r="G31" s="2">
        <v>1389</v>
      </c>
      <c r="H31" s="2">
        <v>1516</v>
      </c>
      <c r="I31" s="2">
        <v>1615</v>
      </c>
    </row>
    <row r="32" spans="1:9" x14ac:dyDescent="0.35">
      <c r="A32" s="339" t="s">
        <v>47</v>
      </c>
      <c r="B32" s="339" t="s">
        <v>0</v>
      </c>
      <c r="C32" s="341">
        <v>0</v>
      </c>
      <c r="D32" s="1">
        <f>(D10+D12+D14+D16+D18+D20+D22+D24+D26+D28+D30)*(-1)</f>
        <v>0</v>
      </c>
      <c r="E32" s="1">
        <f t="shared" ref="E32:I32" si="0">(E10+E12+E14+E16+E18+E20+E22+E24+E26+E28+E30)*(-1)</f>
        <v>243</v>
      </c>
      <c r="F32" s="1">
        <f t="shared" si="0"/>
        <v>257</v>
      </c>
      <c r="G32" s="1">
        <f t="shared" si="0"/>
        <v>0</v>
      </c>
      <c r="H32" s="1">
        <f t="shared" si="0"/>
        <v>204</v>
      </c>
      <c r="I32" s="1">
        <f t="shared" si="0"/>
        <v>94</v>
      </c>
    </row>
    <row r="33" spans="1:12" x14ac:dyDescent="0.35">
      <c r="A33" s="339" t="s">
        <v>0</v>
      </c>
      <c r="B33" s="339" t="s">
        <v>0</v>
      </c>
      <c r="C33" s="341">
        <v>0</v>
      </c>
      <c r="D33" s="2">
        <v>0</v>
      </c>
      <c r="E33" s="2">
        <v>243</v>
      </c>
      <c r="F33" s="2">
        <v>500</v>
      </c>
      <c r="G33" s="2">
        <v>500</v>
      </c>
      <c r="H33" s="2">
        <v>704</v>
      </c>
      <c r="I33" s="2">
        <v>798</v>
      </c>
    </row>
    <row r="34" spans="1:12" x14ac:dyDescent="0.35">
      <c r="A34" t="s">
        <v>48</v>
      </c>
      <c r="B34" t="s">
        <v>0</v>
      </c>
      <c r="C34" s="2">
        <v>13152</v>
      </c>
      <c r="D34" s="2">
        <v>13152</v>
      </c>
      <c r="E34" s="2">
        <v>13152</v>
      </c>
      <c r="F34" s="2">
        <v>13152</v>
      </c>
      <c r="G34" s="2">
        <v>13152</v>
      </c>
      <c r="H34" s="2">
        <v>13152</v>
      </c>
      <c r="I34" s="2">
        <v>13152</v>
      </c>
    </row>
    <row r="38" spans="1:12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</row>
    <row r="39" spans="1:12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</row>
    <row r="40" spans="1:1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1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1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1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</row>
    <row r="44" spans="1:1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</row>
    <row r="45" spans="1:12" x14ac:dyDescent="0.35">
      <c r="A45" s="339" t="s">
        <v>647</v>
      </c>
      <c r="B45" s="339" t="s">
        <v>2</v>
      </c>
      <c r="C45" s="339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  <c r="J45" t="s">
        <v>10</v>
      </c>
      <c r="K45" t="s">
        <v>11</v>
      </c>
      <c r="L45" t="s">
        <v>12</v>
      </c>
    </row>
    <row r="46" spans="1:12" x14ac:dyDescent="0.35">
      <c r="A46" s="339" t="s">
        <v>0</v>
      </c>
      <c r="B46" s="339" t="s">
        <v>0</v>
      </c>
      <c r="C46" s="339" t="s">
        <v>17</v>
      </c>
      <c r="D46" t="s">
        <v>1386</v>
      </c>
      <c r="E46" t="s">
        <v>1387</v>
      </c>
      <c r="F46" t="s">
        <v>1388</v>
      </c>
      <c r="G46" t="s">
        <v>1389</v>
      </c>
      <c r="H46" t="s">
        <v>1390</v>
      </c>
      <c r="I46" t="s">
        <v>1391</v>
      </c>
      <c r="J46" t="s">
        <v>1392</v>
      </c>
      <c r="K46" t="s">
        <v>23</v>
      </c>
      <c r="L46" t="s">
        <v>1393</v>
      </c>
    </row>
    <row r="47" spans="1:12" x14ac:dyDescent="0.35">
      <c r="A47" s="339" t="s">
        <v>1394</v>
      </c>
      <c r="B47" s="339" t="s">
        <v>33</v>
      </c>
      <c r="C47" s="340">
        <v>1234</v>
      </c>
      <c r="D47" s="1">
        <v>37</v>
      </c>
      <c r="E47" s="1">
        <v>17</v>
      </c>
      <c r="F47" s="1">
        <v>4</v>
      </c>
      <c r="G47" s="1">
        <v>33</v>
      </c>
      <c r="H47" s="1">
        <v>133</v>
      </c>
      <c r="I47" s="1">
        <v>97</v>
      </c>
      <c r="J47" s="1">
        <v>77</v>
      </c>
      <c r="K47" s="1">
        <v>118</v>
      </c>
      <c r="L47" s="1">
        <v>16</v>
      </c>
    </row>
    <row r="48" spans="1:12" x14ac:dyDescent="0.35">
      <c r="A48" s="339" t="s">
        <v>0</v>
      </c>
      <c r="B48" s="339" t="s">
        <v>0</v>
      </c>
      <c r="C48" s="340">
        <v>1234</v>
      </c>
      <c r="D48" s="2">
        <v>1271</v>
      </c>
      <c r="E48" s="2">
        <v>1288</v>
      </c>
      <c r="F48" s="2">
        <v>1292</v>
      </c>
      <c r="G48" s="2">
        <v>1325</v>
      </c>
      <c r="H48" s="2">
        <v>1458</v>
      </c>
      <c r="I48" s="2">
        <v>1555</v>
      </c>
      <c r="J48" s="2">
        <v>1632</v>
      </c>
      <c r="K48" s="2">
        <v>1750</v>
      </c>
      <c r="L48" s="2">
        <v>1766</v>
      </c>
    </row>
    <row r="49" spans="1:12" x14ac:dyDescent="0.35">
      <c r="A49" s="339" t="s">
        <v>1395</v>
      </c>
      <c r="B49" s="339" t="s">
        <v>33</v>
      </c>
      <c r="C49" s="340">
        <v>1358</v>
      </c>
      <c r="D49" s="1">
        <v>35</v>
      </c>
      <c r="E49" s="1">
        <v>7</v>
      </c>
      <c r="F49" s="1">
        <v>2</v>
      </c>
      <c r="G49" s="1">
        <v>17</v>
      </c>
      <c r="H49" s="1">
        <v>88</v>
      </c>
      <c r="I49" s="1">
        <v>38</v>
      </c>
      <c r="J49" s="1">
        <v>89</v>
      </c>
      <c r="K49" s="1">
        <v>59</v>
      </c>
      <c r="L49" s="1">
        <v>33</v>
      </c>
    </row>
    <row r="50" spans="1:12" x14ac:dyDescent="0.35">
      <c r="A50" s="339" t="s">
        <v>0</v>
      </c>
      <c r="B50" s="339" t="s">
        <v>0</v>
      </c>
      <c r="C50" s="340">
        <v>1358</v>
      </c>
      <c r="D50" s="2">
        <v>1393</v>
      </c>
      <c r="E50" s="2">
        <v>1400</v>
      </c>
      <c r="F50" s="2">
        <v>1402</v>
      </c>
      <c r="G50" s="2">
        <v>1419</v>
      </c>
      <c r="H50" s="2">
        <v>1507</v>
      </c>
      <c r="I50" s="2">
        <v>1545</v>
      </c>
      <c r="J50" s="2">
        <v>1634</v>
      </c>
      <c r="K50" s="2">
        <v>1693</v>
      </c>
      <c r="L50" s="2">
        <v>1726</v>
      </c>
    </row>
    <row r="51" spans="1:12" x14ac:dyDescent="0.35">
      <c r="A51" s="339" t="s">
        <v>1396</v>
      </c>
      <c r="B51" s="339" t="s">
        <v>33</v>
      </c>
      <c r="C51" s="340">
        <v>926</v>
      </c>
      <c r="D51" s="1">
        <v>32</v>
      </c>
      <c r="E51" s="1">
        <v>42</v>
      </c>
      <c r="F51" s="1">
        <v>3</v>
      </c>
      <c r="G51" s="1">
        <v>15</v>
      </c>
      <c r="H51" s="1">
        <v>70</v>
      </c>
      <c r="I51" s="1">
        <v>36</v>
      </c>
      <c r="J51" s="1">
        <v>190</v>
      </c>
      <c r="K51" s="1">
        <v>61</v>
      </c>
      <c r="L51" s="1">
        <v>45</v>
      </c>
    </row>
    <row r="52" spans="1:12" x14ac:dyDescent="0.35">
      <c r="A52" s="339" t="s">
        <v>0</v>
      </c>
      <c r="B52" s="339" t="s">
        <v>0</v>
      </c>
      <c r="C52" s="340">
        <v>926</v>
      </c>
      <c r="D52" s="2">
        <v>958</v>
      </c>
      <c r="E52" s="2">
        <v>1000</v>
      </c>
      <c r="F52" s="2">
        <v>1003</v>
      </c>
      <c r="G52" s="2">
        <v>1018</v>
      </c>
      <c r="H52" s="2">
        <v>1088</v>
      </c>
      <c r="I52" s="2">
        <v>1124</v>
      </c>
      <c r="J52" s="2">
        <v>1314</v>
      </c>
      <c r="K52" s="2">
        <v>1375</v>
      </c>
      <c r="L52" s="2">
        <v>1420</v>
      </c>
    </row>
    <row r="53" spans="1:12" x14ac:dyDescent="0.35">
      <c r="A53" s="339" t="s">
        <v>1397</v>
      </c>
      <c r="B53" s="339" t="s">
        <v>33</v>
      </c>
      <c r="C53" s="340">
        <v>751</v>
      </c>
      <c r="D53" s="1">
        <v>51</v>
      </c>
      <c r="E53" s="1">
        <v>67</v>
      </c>
      <c r="F53" s="1">
        <v>1</v>
      </c>
      <c r="G53" s="1">
        <v>25</v>
      </c>
      <c r="H53" s="1">
        <v>28</v>
      </c>
      <c r="I53" s="1">
        <v>40</v>
      </c>
      <c r="J53" s="1">
        <v>-963</v>
      </c>
      <c r="K53" s="1">
        <v>0</v>
      </c>
      <c r="L53" s="1">
        <v>0</v>
      </c>
    </row>
    <row r="54" spans="1:12" x14ac:dyDescent="0.35">
      <c r="A54" s="339" t="s">
        <v>0</v>
      </c>
      <c r="B54" s="339" t="s">
        <v>0</v>
      </c>
      <c r="C54" s="340">
        <v>751</v>
      </c>
      <c r="D54" s="2">
        <v>802</v>
      </c>
      <c r="E54" s="2">
        <v>869</v>
      </c>
      <c r="F54" s="2">
        <v>870</v>
      </c>
      <c r="G54" s="2">
        <v>895</v>
      </c>
      <c r="H54" s="2">
        <v>923</v>
      </c>
      <c r="I54" s="2">
        <v>963</v>
      </c>
      <c r="J54" s="2">
        <v>0</v>
      </c>
      <c r="K54" s="2">
        <v>0</v>
      </c>
      <c r="L54" s="2">
        <v>0</v>
      </c>
    </row>
    <row r="55" spans="1:12" x14ac:dyDescent="0.35">
      <c r="A55" s="339" t="s">
        <v>3205</v>
      </c>
      <c r="B55" s="339" t="s">
        <v>31</v>
      </c>
      <c r="C55" s="340">
        <v>601</v>
      </c>
      <c r="D55" s="1">
        <v>24</v>
      </c>
      <c r="E55" s="1">
        <v>6</v>
      </c>
      <c r="F55" s="1">
        <v>5</v>
      </c>
      <c r="G55" s="1">
        <v>81</v>
      </c>
      <c r="H55" s="1">
        <v>-717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35">
      <c r="A56" s="339" t="s">
        <v>0</v>
      </c>
      <c r="B56" s="339" t="s">
        <v>0</v>
      </c>
      <c r="C56" s="340">
        <v>601</v>
      </c>
      <c r="D56" s="2">
        <v>625</v>
      </c>
      <c r="E56" s="2">
        <v>631</v>
      </c>
      <c r="F56" s="2">
        <v>636</v>
      </c>
      <c r="G56" s="2">
        <v>717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</row>
    <row r="57" spans="1:12" x14ac:dyDescent="0.35">
      <c r="A57" s="339" t="s">
        <v>3185</v>
      </c>
      <c r="B57" s="339" t="s">
        <v>31</v>
      </c>
      <c r="C57" s="340">
        <v>522</v>
      </c>
      <c r="D57" s="1">
        <v>58</v>
      </c>
      <c r="E57" s="1">
        <v>37</v>
      </c>
      <c r="F57" s="1">
        <v>5</v>
      </c>
      <c r="G57" s="1">
        <v>-622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35">
      <c r="A58" s="339" t="s">
        <v>0</v>
      </c>
      <c r="B58" s="339" t="s">
        <v>0</v>
      </c>
      <c r="C58" s="340">
        <v>522</v>
      </c>
      <c r="D58" s="2">
        <v>580</v>
      </c>
      <c r="E58" s="2">
        <v>617</v>
      </c>
      <c r="F58" s="2">
        <v>622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</row>
    <row r="59" spans="1:12" x14ac:dyDescent="0.35">
      <c r="A59" s="339" t="s">
        <v>1398</v>
      </c>
      <c r="B59" s="339" t="s">
        <v>33</v>
      </c>
      <c r="C59" s="340">
        <v>404</v>
      </c>
      <c r="D59" s="1">
        <v>72</v>
      </c>
      <c r="E59" s="1">
        <v>-476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35">
      <c r="A60" s="339" t="s">
        <v>0</v>
      </c>
      <c r="B60" s="339" t="s">
        <v>0</v>
      </c>
      <c r="C60" s="340">
        <v>404</v>
      </c>
      <c r="D60" s="2">
        <v>476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</row>
    <row r="61" spans="1:12" x14ac:dyDescent="0.35">
      <c r="A61" s="339" t="s">
        <v>3210</v>
      </c>
      <c r="B61" s="339" t="s">
        <v>33</v>
      </c>
      <c r="C61" s="340">
        <v>543</v>
      </c>
      <c r="D61" s="1">
        <v>46</v>
      </c>
      <c r="E61" s="1">
        <v>48</v>
      </c>
      <c r="F61" s="1">
        <v>1</v>
      </c>
      <c r="G61" s="1">
        <v>98</v>
      </c>
      <c r="H61" s="1">
        <v>32</v>
      </c>
      <c r="I61" s="1">
        <v>-768</v>
      </c>
      <c r="J61" s="1">
        <v>0</v>
      </c>
      <c r="K61" s="1">
        <v>0</v>
      </c>
      <c r="L61" s="1">
        <v>0</v>
      </c>
    </row>
    <row r="62" spans="1:12" x14ac:dyDescent="0.35">
      <c r="A62" s="339" t="s">
        <v>0</v>
      </c>
      <c r="B62" s="339" t="s">
        <v>0</v>
      </c>
      <c r="C62" s="340">
        <v>543</v>
      </c>
      <c r="D62" s="2">
        <v>589</v>
      </c>
      <c r="E62" s="2">
        <v>637</v>
      </c>
      <c r="F62" s="2">
        <v>638</v>
      </c>
      <c r="G62" s="2">
        <v>736</v>
      </c>
      <c r="H62" s="2">
        <v>768</v>
      </c>
      <c r="I62" s="2">
        <v>0</v>
      </c>
      <c r="J62" s="2">
        <v>0</v>
      </c>
      <c r="K62" s="2">
        <v>0</v>
      </c>
      <c r="L62" s="2">
        <v>0</v>
      </c>
    </row>
    <row r="63" spans="1:12" x14ac:dyDescent="0.35">
      <c r="A63" s="339" t="s">
        <v>1399</v>
      </c>
      <c r="B63" s="339" t="s">
        <v>33</v>
      </c>
      <c r="C63" s="340">
        <v>1221</v>
      </c>
      <c r="D63" s="1">
        <v>17</v>
      </c>
      <c r="E63" s="1">
        <v>14</v>
      </c>
      <c r="F63" s="1">
        <v>3</v>
      </c>
      <c r="G63" s="1">
        <v>21</v>
      </c>
      <c r="H63" s="1">
        <v>39</v>
      </c>
      <c r="I63" s="1">
        <v>44</v>
      </c>
      <c r="J63" s="1">
        <v>96</v>
      </c>
      <c r="K63" s="1">
        <v>36</v>
      </c>
      <c r="L63" s="1">
        <v>44</v>
      </c>
    </row>
    <row r="64" spans="1:12" x14ac:dyDescent="0.35">
      <c r="A64" s="339" t="s">
        <v>0</v>
      </c>
      <c r="B64" s="339" t="s">
        <v>0</v>
      </c>
      <c r="C64" s="340">
        <v>1221</v>
      </c>
      <c r="D64" s="2">
        <v>1238</v>
      </c>
      <c r="E64" s="2">
        <v>1252</v>
      </c>
      <c r="F64" s="2">
        <v>1255</v>
      </c>
      <c r="G64" s="2">
        <v>1276</v>
      </c>
      <c r="H64" s="2">
        <v>1315</v>
      </c>
      <c r="I64" s="2">
        <v>1359</v>
      </c>
      <c r="J64" s="2">
        <v>1455</v>
      </c>
      <c r="K64" s="2">
        <v>1491</v>
      </c>
      <c r="L64" s="2">
        <v>1535</v>
      </c>
    </row>
    <row r="65" spans="1:12" x14ac:dyDescent="0.35">
      <c r="A65" s="339" t="s">
        <v>3186</v>
      </c>
      <c r="B65" s="339" t="s">
        <v>33</v>
      </c>
      <c r="C65" s="340">
        <v>2011</v>
      </c>
      <c r="D65" s="1">
        <v>74</v>
      </c>
      <c r="E65" s="1">
        <v>0</v>
      </c>
      <c r="F65" s="1">
        <v>-32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35">
      <c r="A66" s="339" t="s">
        <v>0</v>
      </c>
      <c r="B66" s="339" t="s">
        <v>0</v>
      </c>
      <c r="C66" s="340">
        <v>2011</v>
      </c>
      <c r="D66" s="2">
        <v>2085</v>
      </c>
      <c r="E66" s="2">
        <v>2085</v>
      </c>
      <c r="F66" s="2">
        <v>2053</v>
      </c>
      <c r="G66" s="2">
        <v>2053</v>
      </c>
      <c r="H66" s="2">
        <v>2053</v>
      </c>
      <c r="I66" s="2">
        <v>2053</v>
      </c>
      <c r="J66" s="2">
        <v>2053</v>
      </c>
      <c r="K66" s="2">
        <v>2053</v>
      </c>
      <c r="L66" s="2">
        <v>2053</v>
      </c>
    </row>
    <row r="67" spans="1:12" x14ac:dyDescent="0.35">
      <c r="A67" s="339" t="s">
        <v>1400</v>
      </c>
      <c r="B67" s="339" t="s">
        <v>33</v>
      </c>
      <c r="C67" s="340">
        <v>2059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35">
      <c r="A68" s="339" t="s">
        <v>0</v>
      </c>
      <c r="B68" s="339" t="s">
        <v>0</v>
      </c>
      <c r="C68" s="340">
        <v>2059</v>
      </c>
      <c r="D68" s="2">
        <v>2059</v>
      </c>
      <c r="E68" s="2">
        <v>2059</v>
      </c>
      <c r="F68" s="2">
        <v>2059</v>
      </c>
      <c r="G68" s="2">
        <v>2059</v>
      </c>
      <c r="H68" s="2">
        <v>2059</v>
      </c>
      <c r="I68" s="2">
        <v>2059</v>
      </c>
      <c r="J68" s="2">
        <v>2059</v>
      </c>
      <c r="K68" s="2">
        <v>2059</v>
      </c>
      <c r="L68" s="2">
        <v>2059</v>
      </c>
    </row>
    <row r="69" spans="1:12" x14ac:dyDescent="0.35">
      <c r="A69" s="339" t="s">
        <v>3217</v>
      </c>
      <c r="B69" s="339" t="s">
        <v>33</v>
      </c>
      <c r="C69" s="340">
        <v>673</v>
      </c>
      <c r="D69" s="1">
        <v>58</v>
      </c>
      <c r="E69" s="1">
        <v>58</v>
      </c>
      <c r="F69" s="1">
        <v>3</v>
      </c>
      <c r="G69" s="1">
        <v>75</v>
      </c>
      <c r="H69" s="1">
        <v>76</v>
      </c>
      <c r="I69" s="1">
        <v>93</v>
      </c>
      <c r="J69" s="1">
        <v>71</v>
      </c>
      <c r="K69" s="1">
        <v>-1107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673</v>
      </c>
      <c r="D70" s="2">
        <v>731</v>
      </c>
      <c r="E70" s="2">
        <v>789</v>
      </c>
      <c r="F70" s="2">
        <v>792</v>
      </c>
      <c r="G70" s="2">
        <v>867</v>
      </c>
      <c r="H70" s="2">
        <v>943</v>
      </c>
      <c r="I70" s="2">
        <v>1036</v>
      </c>
      <c r="J70" s="2">
        <v>1107</v>
      </c>
      <c r="K70" s="2">
        <v>0</v>
      </c>
      <c r="L70" s="2">
        <v>0</v>
      </c>
    </row>
    <row r="71" spans="1:12" x14ac:dyDescent="0.35">
      <c r="A71" s="339" t="s">
        <v>1401</v>
      </c>
      <c r="B71" s="339" t="s">
        <v>31</v>
      </c>
      <c r="C71" s="340">
        <v>1442</v>
      </c>
      <c r="D71" s="1">
        <v>115</v>
      </c>
      <c r="E71" s="1">
        <v>74</v>
      </c>
      <c r="F71" s="1">
        <v>5</v>
      </c>
      <c r="G71" s="1">
        <v>77</v>
      </c>
      <c r="H71" s="1">
        <v>21</v>
      </c>
      <c r="I71" s="1">
        <v>151</v>
      </c>
      <c r="J71" s="1">
        <v>131</v>
      </c>
      <c r="K71" s="1">
        <v>343</v>
      </c>
      <c r="L71" s="1">
        <v>-306</v>
      </c>
    </row>
    <row r="72" spans="1:12" x14ac:dyDescent="0.35">
      <c r="A72" s="339" t="s">
        <v>0</v>
      </c>
      <c r="B72" s="339" t="s">
        <v>0</v>
      </c>
      <c r="C72" s="340">
        <v>1442</v>
      </c>
      <c r="D72" s="2">
        <v>1557</v>
      </c>
      <c r="E72" s="2">
        <v>1631</v>
      </c>
      <c r="F72" s="2">
        <v>1636</v>
      </c>
      <c r="G72" s="2">
        <v>1713</v>
      </c>
      <c r="H72" s="2">
        <v>1734</v>
      </c>
      <c r="I72" s="2">
        <v>1885</v>
      </c>
      <c r="J72" s="2">
        <v>2016</v>
      </c>
      <c r="K72" s="2">
        <v>2359</v>
      </c>
      <c r="L72" s="2">
        <v>2053</v>
      </c>
    </row>
    <row r="73" spans="1:12" x14ac:dyDescent="0.35">
      <c r="A73" s="339" t="s">
        <v>3187</v>
      </c>
      <c r="B73" s="339" t="s">
        <v>31</v>
      </c>
      <c r="C73" s="340">
        <v>2672</v>
      </c>
      <c r="D73" s="1">
        <v>-619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s="339" t="s">
        <v>0</v>
      </c>
      <c r="B74" s="339" t="s">
        <v>0</v>
      </c>
      <c r="C74" s="340">
        <v>2672</v>
      </c>
      <c r="D74" s="2">
        <v>2053</v>
      </c>
      <c r="E74" s="2">
        <v>2053</v>
      </c>
      <c r="F74" s="2">
        <v>2053</v>
      </c>
      <c r="G74" s="2">
        <v>2053</v>
      </c>
      <c r="H74" s="2">
        <v>2053</v>
      </c>
      <c r="I74" s="2">
        <v>2053</v>
      </c>
      <c r="J74" s="2">
        <v>2053</v>
      </c>
      <c r="K74" s="2">
        <v>2053</v>
      </c>
      <c r="L74" s="2">
        <v>2053</v>
      </c>
    </row>
    <row r="75" spans="1:12" x14ac:dyDescent="0.35">
      <c r="A75" s="339" t="s">
        <v>47</v>
      </c>
      <c r="B75" s="339" t="s">
        <v>0</v>
      </c>
      <c r="C75" s="341">
        <v>0</v>
      </c>
      <c r="D75" s="1">
        <f>(D47+D49+D51+D53+D55+D57+D59+D61+D63+D65+D67+D69+D71+D73)*(-1)</f>
        <v>0</v>
      </c>
      <c r="E75" s="1">
        <f t="shared" ref="E75:L75" si="1">(E47+E49+E51+E53+E55+E57+E59+E61+E63+E65+E67+E69+E71+E73)*(-1)</f>
        <v>106</v>
      </c>
      <c r="F75" s="1">
        <f t="shared" si="1"/>
        <v>0</v>
      </c>
      <c r="G75" s="1">
        <f t="shared" si="1"/>
        <v>180</v>
      </c>
      <c r="H75" s="1">
        <f t="shared" si="1"/>
        <v>230</v>
      </c>
      <c r="I75" s="1">
        <f t="shared" si="1"/>
        <v>269</v>
      </c>
      <c r="J75" s="1">
        <f t="shared" si="1"/>
        <v>309</v>
      </c>
      <c r="K75" s="1">
        <f t="shared" si="1"/>
        <v>490</v>
      </c>
      <c r="L75" s="1">
        <f t="shared" si="1"/>
        <v>168</v>
      </c>
    </row>
    <row r="76" spans="1:12" x14ac:dyDescent="0.35">
      <c r="A76" s="339" t="s">
        <v>0</v>
      </c>
      <c r="B76" s="339" t="s">
        <v>0</v>
      </c>
      <c r="C76" s="340">
        <v>0</v>
      </c>
      <c r="D76" s="2">
        <v>0</v>
      </c>
      <c r="E76" s="2">
        <v>106</v>
      </c>
      <c r="F76" s="2">
        <v>106</v>
      </c>
      <c r="G76" s="2">
        <v>286</v>
      </c>
      <c r="H76" s="2">
        <v>516</v>
      </c>
      <c r="I76" s="2">
        <v>785</v>
      </c>
      <c r="J76" s="2">
        <v>1094</v>
      </c>
      <c r="K76" s="2">
        <v>1584</v>
      </c>
      <c r="L76" s="2">
        <v>1752</v>
      </c>
    </row>
    <row r="77" spans="1:12" x14ac:dyDescent="0.35">
      <c r="A77" t="s">
        <v>48</v>
      </c>
      <c r="B77" t="s">
        <v>0</v>
      </c>
      <c r="C77" s="2">
        <v>16417</v>
      </c>
      <c r="D77" s="2">
        <v>16417</v>
      </c>
      <c r="E77" s="2">
        <v>16417</v>
      </c>
      <c r="F77" s="2">
        <v>16417</v>
      </c>
      <c r="G77" s="2">
        <v>16417</v>
      </c>
      <c r="H77" s="2">
        <v>16417</v>
      </c>
      <c r="I77" s="2">
        <v>16417</v>
      </c>
      <c r="J77" s="2">
        <v>16417</v>
      </c>
      <c r="K77" s="2">
        <v>16417</v>
      </c>
      <c r="L77" s="2">
        <v>16417</v>
      </c>
    </row>
    <row r="81" spans="1:13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</row>
    <row r="82" spans="1:13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</row>
    <row r="83" spans="1:13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</row>
    <row r="84" spans="1:13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</row>
    <row r="85" spans="1:13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</row>
    <row r="86" spans="1:13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</row>
    <row r="87" spans="1:13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13" x14ac:dyDescent="0.35">
      <c r="A88" s="339" t="s">
        <v>243</v>
      </c>
      <c r="B88" s="339" t="s">
        <v>2</v>
      </c>
      <c r="C88" s="339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  <c r="K88" t="s">
        <v>11</v>
      </c>
      <c r="L88" t="s">
        <v>12</v>
      </c>
      <c r="M88" t="s">
        <v>13</v>
      </c>
    </row>
    <row r="89" spans="1:13" x14ac:dyDescent="0.35">
      <c r="A89" s="339" t="s">
        <v>0</v>
      </c>
      <c r="B89" s="339" t="s">
        <v>0</v>
      </c>
      <c r="C89" s="339" t="s">
        <v>17</v>
      </c>
      <c r="D89" t="s">
        <v>1402</v>
      </c>
      <c r="E89" t="s">
        <v>1403</v>
      </c>
      <c r="F89" t="s">
        <v>1404</v>
      </c>
      <c r="G89" t="s">
        <v>1405</v>
      </c>
      <c r="H89" t="s">
        <v>1406</v>
      </c>
      <c r="I89" t="s">
        <v>1407</v>
      </c>
      <c r="J89" t="s">
        <v>1408</v>
      </c>
      <c r="K89" t="s">
        <v>1409</v>
      </c>
      <c r="L89" t="s">
        <v>1410</v>
      </c>
      <c r="M89" t="s">
        <v>1411</v>
      </c>
    </row>
    <row r="90" spans="1:13" x14ac:dyDescent="0.35">
      <c r="A90" s="339" t="s">
        <v>1412</v>
      </c>
      <c r="B90" s="339" t="s">
        <v>33</v>
      </c>
      <c r="C90" s="340">
        <v>1727</v>
      </c>
      <c r="D90" s="1">
        <v>0</v>
      </c>
      <c r="E90" s="1">
        <v>-119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</row>
    <row r="91" spans="1:13" x14ac:dyDescent="0.35">
      <c r="A91" s="339" t="s">
        <v>0</v>
      </c>
      <c r="B91" s="339" t="s">
        <v>0</v>
      </c>
      <c r="C91" s="340">
        <v>1727</v>
      </c>
      <c r="D91" s="2">
        <v>1727</v>
      </c>
      <c r="E91" s="2">
        <v>1608</v>
      </c>
      <c r="F91" s="2">
        <v>1608</v>
      </c>
      <c r="G91" s="2">
        <v>1608</v>
      </c>
      <c r="H91" s="2">
        <v>1608</v>
      </c>
      <c r="I91" s="2">
        <v>1608</v>
      </c>
      <c r="J91" s="2">
        <v>1608</v>
      </c>
      <c r="K91" s="2">
        <v>1608</v>
      </c>
      <c r="L91" s="2">
        <v>1608</v>
      </c>
      <c r="M91" s="2">
        <v>1608</v>
      </c>
    </row>
    <row r="92" spans="1:13" x14ac:dyDescent="0.35">
      <c r="A92" s="339" t="s">
        <v>1413</v>
      </c>
      <c r="B92" s="339" t="s">
        <v>31</v>
      </c>
      <c r="C92" s="340">
        <v>483</v>
      </c>
      <c r="D92" s="1">
        <v>11</v>
      </c>
      <c r="E92" s="1">
        <v>2</v>
      </c>
      <c r="F92" s="1">
        <v>2</v>
      </c>
      <c r="G92" s="1">
        <v>7</v>
      </c>
      <c r="H92" s="1">
        <v>149</v>
      </c>
      <c r="I92" s="1">
        <v>0</v>
      </c>
      <c r="J92" s="1">
        <v>43</v>
      </c>
      <c r="K92" s="1">
        <v>56</v>
      </c>
      <c r="L92" s="1">
        <v>386</v>
      </c>
      <c r="M92" s="1">
        <v>64</v>
      </c>
    </row>
    <row r="93" spans="1:13" x14ac:dyDescent="0.35">
      <c r="A93" s="339" t="s">
        <v>0</v>
      </c>
      <c r="B93" s="339" t="s">
        <v>0</v>
      </c>
      <c r="C93" s="340">
        <v>483</v>
      </c>
      <c r="D93" s="2">
        <v>494</v>
      </c>
      <c r="E93" s="2">
        <v>496</v>
      </c>
      <c r="F93" s="2">
        <v>498</v>
      </c>
      <c r="G93" s="2">
        <v>505</v>
      </c>
      <c r="H93" s="2">
        <v>654</v>
      </c>
      <c r="I93" s="2">
        <v>654</v>
      </c>
      <c r="J93" s="2">
        <v>697</v>
      </c>
      <c r="K93" s="2">
        <v>753</v>
      </c>
      <c r="L93" s="2">
        <v>1139</v>
      </c>
      <c r="M93" s="2">
        <v>1203</v>
      </c>
    </row>
    <row r="94" spans="1:13" x14ac:dyDescent="0.35">
      <c r="A94" s="339" t="s">
        <v>3211</v>
      </c>
      <c r="B94" s="339" t="s">
        <v>33</v>
      </c>
      <c r="C94" s="340">
        <v>755</v>
      </c>
      <c r="D94" s="1">
        <v>14</v>
      </c>
      <c r="E94" s="1">
        <v>9</v>
      </c>
      <c r="F94" s="1">
        <v>5</v>
      </c>
      <c r="G94" s="1">
        <v>10</v>
      </c>
      <c r="H94" s="1">
        <v>6</v>
      </c>
      <c r="I94" s="1">
        <v>6</v>
      </c>
      <c r="J94" s="1">
        <v>53</v>
      </c>
      <c r="K94" s="1">
        <v>170</v>
      </c>
      <c r="L94" s="1">
        <v>55</v>
      </c>
      <c r="M94" s="1">
        <v>307</v>
      </c>
    </row>
    <row r="95" spans="1:13" x14ac:dyDescent="0.35">
      <c r="A95" s="339" t="s">
        <v>0</v>
      </c>
      <c r="B95" s="339" t="s">
        <v>0</v>
      </c>
      <c r="C95" s="340">
        <v>755</v>
      </c>
      <c r="D95" s="2">
        <v>769</v>
      </c>
      <c r="E95" s="2">
        <v>778</v>
      </c>
      <c r="F95" s="2">
        <v>783</v>
      </c>
      <c r="G95" s="2">
        <v>793</v>
      </c>
      <c r="H95" s="2">
        <v>799</v>
      </c>
      <c r="I95" s="2">
        <v>805</v>
      </c>
      <c r="J95" s="2">
        <v>858</v>
      </c>
      <c r="K95" s="2">
        <v>1028</v>
      </c>
      <c r="L95" s="2">
        <v>1083</v>
      </c>
      <c r="M95" s="2">
        <v>1390</v>
      </c>
    </row>
    <row r="96" spans="1:13" x14ac:dyDescent="0.35">
      <c r="A96" s="339" t="s">
        <v>1414</v>
      </c>
      <c r="B96" s="339" t="s">
        <v>31</v>
      </c>
      <c r="C96" s="340">
        <v>1403</v>
      </c>
      <c r="D96" s="1">
        <v>88</v>
      </c>
      <c r="E96" s="1">
        <v>32</v>
      </c>
      <c r="F96" s="1">
        <v>11</v>
      </c>
      <c r="G96" s="1">
        <v>23</v>
      </c>
      <c r="H96" s="1">
        <v>21</v>
      </c>
      <c r="I96" s="1">
        <v>4</v>
      </c>
      <c r="J96" s="1">
        <v>32</v>
      </c>
      <c r="K96" s="1">
        <v>0</v>
      </c>
      <c r="L96" s="1">
        <v>0</v>
      </c>
      <c r="M96" s="1">
        <v>0</v>
      </c>
    </row>
    <row r="97" spans="1:13" x14ac:dyDescent="0.35">
      <c r="A97" s="339" t="s">
        <v>0</v>
      </c>
      <c r="B97" s="339" t="s">
        <v>0</v>
      </c>
      <c r="C97" s="340">
        <v>1403</v>
      </c>
      <c r="D97" s="2">
        <v>1491</v>
      </c>
      <c r="E97" s="2">
        <v>1523</v>
      </c>
      <c r="F97" s="2">
        <v>1534</v>
      </c>
      <c r="G97" s="2">
        <v>1557</v>
      </c>
      <c r="H97" s="2">
        <v>1578</v>
      </c>
      <c r="I97" s="2">
        <v>1582</v>
      </c>
      <c r="J97" s="2">
        <v>1614</v>
      </c>
      <c r="K97" s="2">
        <v>1614</v>
      </c>
      <c r="L97" s="2">
        <v>1614</v>
      </c>
      <c r="M97" s="2">
        <v>1614</v>
      </c>
    </row>
    <row r="98" spans="1:13" x14ac:dyDescent="0.35">
      <c r="A98" s="339" t="s">
        <v>1415</v>
      </c>
      <c r="B98" s="339" t="s">
        <v>33</v>
      </c>
      <c r="C98" s="340">
        <v>365</v>
      </c>
      <c r="D98" s="1">
        <v>16</v>
      </c>
      <c r="E98" s="1">
        <v>1</v>
      </c>
      <c r="F98" s="1">
        <v>0</v>
      </c>
      <c r="G98" s="1">
        <v>5</v>
      </c>
      <c r="H98" s="1">
        <v>-387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</row>
    <row r="99" spans="1:13" x14ac:dyDescent="0.35">
      <c r="A99" s="339" t="s">
        <v>0</v>
      </c>
      <c r="B99" s="339" t="s">
        <v>0</v>
      </c>
      <c r="C99" s="340">
        <v>365</v>
      </c>
      <c r="D99" s="2">
        <v>381</v>
      </c>
      <c r="E99" s="2">
        <v>382</v>
      </c>
      <c r="F99" s="2">
        <v>382</v>
      </c>
      <c r="G99" s="2">
        <v>387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</row>
    <row r="100" spans="1:13" x14ac:dyDescent="0.35">
      <c r="A100" s="339" t="s">
        <v>3188</v>
      </c>
      <c r="B100" s="339" t="s">
        <v>33</v>
      </c>
      <c r="C100" s="340">
        <v>429</v>
      </c>
      <c r="D100" s="1">
        <v>4</v>
      </c>
      <c r="E100" s="1">
        <v>4</v>
      </c>
      <c r="F100" s="1">
        <v>0</v>
      </c>
      <c r="G100" s="1">
        <v>70</v>
      </c>
      <c r="H100" s="1">
        <v>8</v>
      </c>
      <c r="I100" s="1">
        <v>0</v>
      </c>
      <c r="J100" s="1">
        <v>-515</v>
      </c>
      <c r="K100" s="1">
        <v>0</v>
      </c>
      <c r="L100" s="1">
        <v>0</v>
      </c>
      <c r="M100" s="1">
        <v>0</v>
      </c>
    </row>
    <row r="101" spans="1:13" x14ac:dyDescent="0.35">
      <c r="A101" s="339" t="s">
        <v>0</v>
      </c>
      <c r="B101" s="339" t="s">
        <v>0</v>
      </c>
      <c r="C101" s="340">
        <v>429</v>
      </c>
      <c r="D101" s="2">
        <v>433</v>
      </c>
      <c r="E101" s="2">
        <v>437</v>
      </c>
      <c r="F101" s="2">
        <v>437</v>
      </c>
      <c r="G101" s="2">
        <v>507</v>
      </c>
      <c r="H101" s="2">
        <v>515</v>
      </c>
      <c r="I101" s="2">
        <v>515</v>
      </c>
      <c r="J101" s="2">
        <v>0</v>
      </c>
      <c r="K101" s="2">
        <v>0</v>
      </c>
      <c r="L101" s="2">
        <v>0</v>
      </c>
      <c r="M101" s="2">
        <v>0</v>
      </c>
    </row>
    <row r="102" spans="1:13" x14ac:dyDescent="0.35">
      <c r="A102" s="339" t="s">
        <v>3189</v>
      </c>
      <c r="B102" s="339" t="s">
        <v>33</v>
      </c>
      <c r="C102" s="340">
        <v>103</v>
      </c>
      <c r="D102" s="1">
        <v>5</v>
      </c>
      <c r="E102" s="1">
        <v>0</v>
      </c>
      <c r="F102" s="1">
        <v>1</v>
      </c>
      <c r="G102" s="1">
        <v>-109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</row>
    <row r="103" spans="1:13" x14ac:dyDescent="0.35">
      <c r="A103" s="339" t="s">
        <v>0</v>
      </c>
      <c r="B103" s="339" t="s">
        <v>0</v>
      </c>
      <c r="C103" s="340">
        <v>103</v>
      </c>
      <c r="D103" s="2">
        <v>108</v>
      </c>
      <c r="E103" s="2">
        <v>108</v>
      </c>
      <c r="F103" s="2">
        <v>109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</row>
    <row r="104" spans="1:13" x14ac:dyDescent="0.35">
      <c r="A104" s="339" t="s">
        <v>1416</v>
      </c>
      <c r="B104" s="339" t="s">
        <v>33</v>
      </c>
      <c r="C104" s="340">
        <v>738</v>
      </c>
      <c r="D104" s="1">
        <v>6</v>
      </c>
      <c r="E104" s="1">
        <v>22</v>
      </c>
      <c r="F104" s="1">
        <v>3</v>
      </c>
      <c r="G104" s="1">
        <v>7</v>
      </c>
      <c r="H104" s="1">
        <v>7</v>
      </c>
      <c r="I104" s="1">
        <v>5</v>
      </c>
      <c r="J104" s="1">
        <v>89</v>
      </c>
      <c r="K104" s="1">
        <v>28</v>
      </c>
      <c r="L104" s="1">
        <v>10</v>
      </c>
      <c r="M104" s="1">
        <v>-915</v>
      </c>
    </row>
    <row r="105" spans="1:13" x14ac:dyDescent="0.35">
      <c r="A105" s="339" t="s">
        <v>0</v>
      </c>
      <c r="B105" s="339" t="s">
        <v>0</v>
      </c>
      <c r="C105" s="340">
        <v>738</v>
      </c>
      <c r="D105" s="2">
        <v>744</v>
      </c>
      <c r="E105" s="2">
        <v>766</v>
      </c>
      <c r="F105" s="2">
        <v>769</v>
      </c>
      <c r="G105" s="2">
        <v>776</v>
      </c>
      <c r="H105" s="2">
        <v>783</v>
      </c>
      <c r="I105" s="2">
        <v>788</v>
      </c>
      <c r="J105" s="2">
        <v>877</v>
      </c>
      <c r="K105" s="2">
        <v>905</v>
      </c>
      <c r="L105" s="2">
        <v>915</v>
      </c>
      <c r="M105" s="2">
        <v>0</v>
      </c>
    </row>
    <row r="106" spans="1:13" x14ac:dyDescent="0.35">
      <c r="A106" s="339" t="s">
        <v>3218</v>
      </c>
      <c r="B106" s="339" t="s">
        <v>33</v>
      </c>
      <c r="C106" s="340">
        <v>731</v>
      </c>
      <c r="D106" s="1">
        <v>15</v>
      </c>
      <c r="E106" s="1">
        <v>8</v>
      </c>
      <c r="F106" s="1">
        <v>4</v>
      </c>
      <c r="G106" s="1">
        <v>19</v>
      </c>
      <c r="H106" s="1">
        <v>28</v>
      </c>
      <c r="I106" s="1">
        <v>0</v>
      </c>
      <c r="J106" s="1">
        <v>51</v>
      </c>
      <c r="K106" s="1">
        <v>33</v>
      </c>
      <c r="L106" s="1">
        <v>48</v>
      </c>
      <c r="M106" s="1">
        <v>65</v>
      </c>
    </row>
    <row r="107" spans="1:13" x14ac:dyDescent="0.35">
      <c r="A107" s="339" t="s">
        <v>0</v>
      </c>
      <c r="B107" s="339" t="s">
        <v>0</v>
      </c>
      <c r="C107" s="340">
        <v>731</v>
      </c>
      <c r="D107" s="2">
        <v>746</v>
      </c>
      <c r="E107" s="2">
        <v>754</v>
      </c>
      <c r="F107" s="2">
        <v>758</v>
      </c>
      <c r="G107" s="2">
        <v>777</v>
      </c>
      <c r="H107" s="2">
        <v>805</v>
      </c>
      <c r="I107" s="2">
        <v>805</v>
      </c>
      <c r="J107" s="2">
        <v>856</v>
      </c>
      <c r="K107" s="2">
        <v>889</v>
      </c>
      <c r="L107" s="2">
        <v>937</v>
      </c>
      <c r="M107" s="2">
        <v>1002</v>
      </c>
    </row>
    <row r="108" spans="1:13" x14ac:dyDescent="0.35">
      <c r="A108" s="339" t="s">
        <v>3181</v>
      </c>
      <c r="B108" s="339" t="s">
        <v>33</v>
      </c>
      <c r="C108" s="340">
        <v>128</v>
      </c>
      <c r="D108" s="1">
        <v>6</v>
      </c>
      <c r="E108" s="1">
        <v>1</v>
      </c>
      <c r="F108" s="1">
        <v>2</v>
      </c>
      <c r="G108" s="1">
        <v>-137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</row>
    <row r="109" spans="1:13" x14ac:dyDescent="0.35">
      <c r="A109" s="339" t="s">
        <v>0</v>
      </c>
      <c r="B109" s="339" t="s">
        <v>0</v>
      </c>
      <c r="C109" s="340">
        <v>128</v>
      </c>
      <c r="D109" s="2">
        <v>134</v>
      </c>
      <c r="E109" s="2">
        <v>135</v>
      </c>
      <c r="F109" s="2">
        <v>137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</row>
    <row r="110" spans="1:13" x14ac:dyDescent="0.35">
      <c r="A110" s="339" t="s">
        <v>1417</v>
      </c>
      <c r="B110" s="339" t="s">
        <v>31</v>
      </c>
      <c r="C110" s="340">
        <v>411</v>
      </c>
      <c r="D110" s="1">
        <v>22</v>
      </c>
      <c r="E110" s="1">
        <v>1</v>
      </c>
      <c r="F110" s="1">
        <v>2</v>
      </c>
      <c r="G110" s="1">
        <v>13</v>
      </c>
      <c r="H110" s="1">
        <v>108</v>
      </c>
      <c r="I110" s="1">
        <v>0</v>
      </c>
      <c r="J110" s="1">
        <v>16</v>
      </c>
      <c r="K110" s="1">
        <v>115</v>
      </c>
      <c r="L110" s="1">
        <v>-688</v>
      </c>
      <c r="M110" s="1">
        <v>0</v>
      </c>
    </row>
    <row r="111" spans="1:13" x14ac:dyDescent="0.35">
      <c r="A111" s="339" t="s">
        <v>0</v>
      </c>
      <c r="B111" s="339" t="s">
        <v>0</v>
      </c>
      <c r="C111" s="340">
        <v>411</v>
      </c>
      <c r="D111" s="2">
        <v>433</v>
      </c>
      <c r="E111" s="2">
        <v>434</v>
      </c>
      <c r="F111" s="2">
        <v>436</v>
      </c>
      <c r="G111" s="2">
        <v>449</v>
      </c>
      <c r="H111" s="2">
        <v>557</v>
      </c>
      <c r="I111" s="2">
        <v>557</v>
      </c>
      <c r="J111" s="2">
        <v>573</v>
      </c>
      <c r="K111" s="2">
        <v>688</v>
      </c>
      <c r="L111" s="2">
        <v>0</v>
      </c>
      <c r="M111" s="2">
        <v>0</v>
      </c>
    </row>
    <row r="112" spans="1:13" x14ac:dyDescent="0.35">
      <c r="A112" s="339" t="s">
        <v>1418</v>
      </c>
      <c r="B112" s="339" t="s">
        <v>33</v>
      </c>
      <c r="C112" s="340">
        <v>1589</v>
      </c>
      <c r="D112" s="1">
        <v>65</v>
      </c>
      <c r="E112" s="1">
        <v>0</v>
      </c>
      <c r="F112" s="1">
        <v>-46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</row>
    <row r="113" spans="1:17" x14ac:dyDescent="0.35">
      <c r="A113" s="339" t="s">
        <v>0</v>
      </c>
      <c r="B113" s="339" t="s">
        <v>0</v>
      </c>
      <c r="C113" s="340">
        <v>1589</v>
      </c>
      <c r="D113" s="2">
        <v>1654</v>
      </c>
      <c r="E113" s="2">
        <v>1654</v>
      </c>
      <c r="F113" s="2">
        <v>1608</v>
      </c>
      <c r="G113" s="2">
        <v>1608</v>
      </c>
      <c r="H113" s="2">
        <v>1608</v>
      </c>
      <c r="I113" s="2">
        <v>1608</v>
      </c>
      <c r="J113" s="2">
        <v>1608</v>
      </c>
      <c r="K113" s="2">
        <v>1608</v>
      </c>
      <c r="L113" s="2">
        <v>1608</v>
      </c>
      <c r="M113" s="2">
        <v>1608</v>
      </c>
    </row>
    <row r="114" spans="1:17" x14ac:dyDescent="0.35">
      <c r="A114" s="339" t="s">
        <v>3214</v>
      </c>
      <c r="B114" s="339" t="s">
        <v>31</v>
      </c>
      <c r="C114" s="340">
        <v>1577</v>
      </c>
      <c r="D114" s="1">
        <v>24</v>
      </c>
      <c r="E114" s="1">
        <v>35</v>
      </c>
      <c r="F114" s="1">
        <v>0</v>
      </c>
      <c r="G114" s="1">
        <v>0</v>
      </c>
      <c r="H114" s="1">
        <v>0</v>
      </c>
      <c r="I114" s="1">
        <v>-28</v>
      </c>
      <c r="J114" s="1">
        <v>0</v>
      </c>
      <c r="K114" s="1">
        <v>0</v>
      </c>
      <c r="L114" s="1">
        <v>0</v>
      </c>
      <c r="M114" s="1">
        <v>0</v>
      </c>
    </row>
    <row r="115" spans="1:17" x14ac:dyDescent="0.35">
      <c r="A115" s="339" t="s">
        <v>0</v>
      </c>
      <c r="B115" s="339" t="s">
        <v>0</v>
      </c>
      <c r="C115" s="340">
        <v>1577</v>
      </c>
      <c r="D115" s="2">
        <v>1601</v>
      </c>
      <c r="E115" s="2">
        <v>1636</v>
      </c>
      <c r="F115" s="2">
        <v>1636</v>
      </c>
      <c r="G115" s="2">
        <v>1636</v>
      </c>
      <c r="H115" s="2">
        <v>1636</v>
      </c>
      <c r="I115" s="2">
        <v>1608</v>
      </c>
      <c r="J115" s="2">
        <v>1608</v>
      </c>
      <c r="K115" s="2">
        <v>1608</v>
      </c>
      <c r="L115" s="2">
        <v>1608</v>
      </c>
      <c r="M115" s="2">
        <v>1608</v>
      </c>
    </row>
    <row r="116" spans="1:17" x14ac:dyDescent="0.35">
      <c r="A116" s="339" t="s">
        <v>3190</v>
      </c>
      <c r="B116" s="339" t="s">
        <v>31</v>
      </c>
      <c r="C116" s="340">
        <v>54</v>
      </c>
      <c r="D116" s="1">
        <v>2</v>
      </c>
      <c r="E116" s="1">
        <v>0</v>
      </c>
      <c r="F116" s="1">
        <v>0</v>
      </c>
      <c r="G116" s="1">
        <v>-56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</row>
    <row r="117" spans="1:17" x14ac:dyDescent="0.35">
      <c r="A117" s="339" t="s">
        <v>0</v>
      </c>
      <c r="B117" s="339" t="s">
        <v>0</v>
      </c>
      <c r="C117" s="340">
        <v>54</v>
      </c>
      <c r="D117" s="2">
        <v>56</v>
      </c>
      <c r="E117" s="2">
        <v>56</v>
      </c>
      <c r="F117" s="2">
        <v>56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</row>
    <row r="118" spans="1:17" x14ac:dyDescent="0.35">
      <c r="A118" s="339" t="s">
        <v>1419</v>
      </c>
      <c r="B118" s="339" t="s">
        <v>31</v>
      </c>
      <c r="C118" s="340">
        <v>1894</v>
      </c>
      <c r="D118" s="1">
        <v>-286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</row>
    <row r="119" spans="1:17" x14ac:dyDescent="0.35">
      <c r="A119" s="339" t="s">
        <v>0</v>
      </c>
      <c r="B119" s="339" t="s">
        <v>0</v>
      </c>
      <c r="C119" s="340">
        <v>1894</v>
      </c>
      <c r="D119" s="2">
        <v>1608</v>
      </c>
      <c r="E119" s="2">
        <v>1608</v>
      </c>
      <c r="F119" s="2">
        <v>1608</v>
      </c>
      <c r="G119" s="2">
        <v>1608</v>
      </c>
      <c r="H119" s="2">
        <v>1608</v>
      </c>
      <c r="I119" s="2">
        <v>1608</v>
      </c>
      <c r="J119" s="2">
        <v>1608</v>
      </c>
      <c r="K119" s="2">
        <v>1608</v>
      </c>
      <c r="L119" s="2">
        <v>1608</v>
      </c>
      <c r="M119" s="2">
        <v>1608</v>
      </c>
    </row>
    <row r="120" spans="1:17" x14ac:dyDescent="0.35">
      <c r="A120" s="339" t="s">
        <v>1420</v>
      </c>
      <c r="B120" s="339" t="s">
        <v>31</v>
      </c>
      <c r="C120" s="340">
        <v>469</v>
      </c>
      <c r="D120" s="1">
        <v>8</v>
      </c>
      <c r="E120" s="1">
        <v>4</v>
      </c>
      <c r="F120" s="1">
        <v>1</v>
      </c>
      <c r="G120" s="1">
        <v>21</v>
      </c>
      <c r="H120" s="1">
        <v>6</v>
      </c>
      <c r="I120" s="1">
        <v>6</v>
      </c>
      <c r="J120" s="1">
        <v>31</v>
      </c>
      <c r="K120" s="1">
        <v>-546</v>
      </c>
      <c r="L120" s="1">
        <v>0</v>
      </c>
      <c r="M120" s="1">
        <v>0</v>
      </c>
    </row>
    <row r="121" spans="1:17" x14ac:dyDescent="0.35">
      <c r="A121" s="339" t="s">
        <v>0</v>
      </c>
      <c r="B121" s="339" t="s">
        <v>0</v>
      </c>
      <c r="C121" s="340">
        <v>469</v>
      </c>
      <c r="D121" s="2">
        <v>477</v>
      </c>
      <c r="E121" s="2">
        <v>481</v>
      </c>
      <c r="F121" s="2">
        <v>482</v>
      </c>
      <c r="G121" s="2">
        <v>503</v>
      </c>
      <c r="H121" s="2">
        <v>509</v>
      </c>
      <c r="I121" s="2">
        <v>515</v>
      </c>
      <c r="J121" s="2">
        <v>546</v>
      </c>
      <c r="K121" s="2">
        <v>0</v>
      </c>
      <c r="L121" s="2">
        <v>0</v>
      </c>
      <c r="M121" s="2">
        <v>0</v>
      </c>
    </row>
    <row r="122" spans="1:17" x14ac:dyDescent="0.35">
      <c r="A122" s="339" t="s">
        <v>47</v>
      </c>
      <c r="B122" s="339" t="s">
        <v>0</v>
      </c>
      <c r="C122" s="341">
        <v>0</v>
      </c>
      <c r="D122" s="1">
        <f>(D90+D92+D94+D96+D98+D100+D102+D104+D106+D108+D110+D112+D114+D116+D118+D120)*(-1)</f>
        <v>0</v>
      </c>
      <c r="E122" s="1">
        <f t="shared" ref="E122:M122" si="2">(E90+E92+E94+E96+E98+E100+E102+E104+E106+E108+E110+E112+E114+E116+E118+E120)*(-1)</f>
        <v>0</v>
      </c>
      <c r="F122" s="1">
        <f t="shared" si="2"/>
        <v>15</v>
      </c>
      <c r="G122" s="1">
        <f t="shared" si="2"/>
        <v>127</v>
      </c>
      <c r="H122" s="1">
        <f t="shared" si="2"/>
        <v>54</v>
      </c>
      <c r="I122" s="1">
        <f t="shared" si="2"/>
        <v>7</v>
      </c>
      <c r="J122" s="1">
        <f t="shared" si="2"/>
        <v>200</v>
      </c>
      <c r="K122" s="1">
        <f t="shared" si="2"/>
        <v>144</v>
      </c>
      <c r="L122" s="1">
        <f t="shared" si="2"/>
        <v>189</v>
      </c>
      <c r="M122" s="1">
        <f t="shared" si="2"/>
        <v>479</v>
      </c>
    </row>
    <row r="123" spans="1:17" x14ac:dyDescent="0.35">
      <c r="A123" s="339" t="s">
        <v>0</v>
      </c>
      <c r="B123" s="339" t="s">
        <v>0</v>
      </c>
      <c r="C123" s="340">
        <v>0</v>
      </c>
      <c r="D123" s="2">
        <v>0</v>
      </c>
      <c r="E123" s="2">
        <v>0</v>
      </c>
      <c r="F123" s="2">
        <v>15</v>
      </c>
      <c r="G123" s="2">
        <v>142</v>
      </c>
      <c r="H123" s="2">
        <v>196</v>
      </c>
      <c r="I123" s="2">
        <v>203</v>
      </c>
      <c r="J123" s="2">
        <v>403</v>
      </c>
      <c r="K123" s="2">
        <v>547</v>
      </c>
      <c r="L123" s="2">
        <v>736</v>
      </c>
      <c r="M123" s="2">
        <v>1215</v>
      </c>
    </row>
    <row r="124" spans="1:17" x14ac:dyDescent="0.35">
      <c r="A124" t="s">
        <v>48</v>
      </c>
      <c r="B124" t="s">
        <v>0</v>
      </c>
      <c r="C124" s="2">
        <v>12856</v>
      </c>
      <c r="D124" s="2">
        <v>12856</v>
      </c>
      <c r="E124" s="2">
        <v>12856</v>
      </c>
      <c r="F124" s="2">
        <v>12856</v>
      </c>
      <c r="G124" s="2">
        <v>12856</v>
      </c>
      <c r="H124" s="2">
        <v>12856</v>
      </c>
      <c r="I124" s="2">
        <v>12856</v>
      </c>
      <c r="J124" s="2">
        <v>12856</v>
      </c>
      <c r="K124" s="2">
        <v>12856</v>
      </c>
      <c r="L124" s="2">
        <v>12856</v>
      </c>
      <c r="M124" s="2">
        <v>12856</v>
      </c>
    </row>
    <row r="128" spans="1:1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</row>
    <row r="129" spans="1:1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</row>
    <row r="130" spans="1:1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</row>
    <row r="131" spans="1:1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</row>
    <row r="132" spans="1:1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</row>
    <row r="133" spans="1:1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</row>
    <row r="134" spans="1:1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</row>
    <row r="135" spans="1:17" x14ac:dyDescent="0.35">
      <c r="A135" s="339" t="s">
        <v>685</v>
      </c>
      <c r="B135" s="339" t="s">
        <v>2</v>
      </c>
      <c r="C135" s="339" t="s">
        <v>3</v>
      </c>
      <c r="D135" t="s">
        <v>4</v>
      </c>
      <c r="E135" t="s">
        <v>5</v>
      </c>
      <c r="F135" t="s">
        <v>6</v>
      </c>
      <c r="G135" t="s">
        <v>7</v>
      </c>
      <c r="H135" t="s">
        <v>8</v>
      </c>
      <c r="I135" t="s">
        <v>9</v>
      </c>
      <c r="J135" t="s">
        <v>10</v>
      </c>
      <c r="K135" t="s">
        <v>11</v>
      </c>
      <c r="L135" t="s">
        <v>12</v>
      </c>
      <c r="M135" t="s">
        <v>13</v>
      </c>
      <c r="N135" t="s">
        <v>14</v>
      </c>
      <c r="O135" t="s">
        <v>15</v>
      </c>
      <c r="P135" t="s">
        <v>16</v>
      </c>
      <c r="Q135" t="s">
        <v>603</v>
      </c>
    </row>
    <row r="136" spans="1:17" x14ac:dyDescent="0.35">
      <c r="A136" s="339" t="s">
        <v>0</v>
      </c>
      <c r="B136" s="339" t="s">
        <v>0</v>
      </c>
      <c r="C136" s="339" t="s">
        <v>17</v>
      </c>
      <c r="D136" t="s">
        <v>1421</v>
      </c>
      <c r="E136" t="s">
        <v>1422</v>
      </c>
      <c r="F136" t="s">
        <v>1423</v>
      </c>
      <c r="G136" t="s">
        <v>1424</v>
      </c>
      <c r="H136" t="s">
        <v>1425</v>
      </c>
      <c r="I136" t="s">
        <v>1426</v>
      </c>
      <c r="J136" t="s">
        <v>1427</v>
      </c>
      <c r="K136" t="s">
        <v>1428</v>
      </c>
      <c r="L136" t="s">
        <v>1429</v>
      </c>
      <c r="M136" t="s">
        <v>1430</v>
      </c>
      <c r="N136" t="s">
        <v>1431</v>
      </c>
      <c r="O136" t="s">
        <v>1432</v>
      </c>
      <c r="P136" t="s">
        <v>1433</v>
      </c>
      <c r="Q136" t="s">
        <v>1434</v>
      </c>
    </row>
    <row r="137" spans="1:17" x14ac:dyDescent="0.35">
      <c r="A137" s="339" t="s">
        <v>3219</v>
      </c>
      <c r="B137" s="339" t="s">
        <v>31</v>
      </c>
      <c r="C137" s="340">
        <v>854</v>
      </c>
      <c r="D137" s="1">
        <v>5</v>
      </c>
      <c r="E137" s="1">
        <v>4</v>
      </c>
      <c r="F137" s="1">
        <v>15</v>
      </c>
      <c r="G137" s="1">
        <v>37</v>
      </c>
      <c r="H137" s="1">
        <v>2</v>
      </c>
      <c r="I137" s="1">
        <v>2</v>
      </c>
      <c r="J137" s="1">
        <v>13</v>
      </c>
      <c r="K137" s="1">
        <v>32</v>
      </c>
      <c r="L137" s="1">
        <v>21</v>
      </c>
      <c r="M137" s="1">
        <v>43</v>
      </c>
      <c r="N137" s="1">
        <v>17</v>
      </c>
      <c r="O137" s="1">
        <v>12</v>
      </c>
      <c r="P137" s="1">
        <v>207</v>
      </c>
      <c r="Q137" s="1">
        <v>91</v>
      </c>
    </row>
    <row r="138" spans="1:17" x14ac:dyDescent="0.35">
      <c r="A138" s="339" t="s">
        <v>0</v>
      </c>
      <c r="B138" s="339" t="s">
        <v>0</v>
      </c>
      <c r="C138" s="340">
        <v>854</v>
      </c>
      <c r="D138" s="2">
        <v>859</v>
      </c>
      <c r="E138" s="2">
        <v>863</v>
      </c>
      <c r="F138" s="2">
        <v>878</v>
      </c>
      <c r="G138" s="2">
        <v>915</v>
      </c>
      <c r="H138" s="2">
        <v>917</v>
      </c>
      <c r="I138" s="2">
        <v>919</v>
      </c>
      <c r="J138" s="2">
        <v>932</v>
      </c>
      <c r="K138" s="2">
        <v>964</v>
      </c>
      <c r="L138" s="2">
        <v>985</v>
      </c>
      <c r="M138" s="2">
        <v>1028</v>
      </c>
      <c r="N138" s="2">
        <v>1045</v>
      </c>
      <c r="O138" s="2">
        <v>1057</v>
      </c>
      <c r="P138" s="2">
        <v>1264</v>
      </c>
      <c r="Q138" s="2">
        <v>1355</v>
      </c>
    </row>
    <row r="139" spans="1:17" x14ac:dyDescent="0.35">
      <c r="A139" s="339" t="s">
        <v>1435</v>
      </c>
      <c r="B139" s="339" t="s">
        <v>31</v>
      </c>
      <c r="C139" s="340">
        <v>727</v>
      </c>
      <c r="D139" s="1">
        <v>53</v>
      </c>
      <c r="E139" s="1">
        <v>3</v>
      </c>
      <c r="F139" s="1">
        <v>5</v>
      </c>
      <c r="G139" s="1">
        <v>7</v>
      </c>
      <c r="H139" s="1">
        <v>1</v>
      </c>
      <c r="I139" s="1">
        <v>0</v>
      </c>
      <c r="J139" s="1">
        <v>11</v>
      </c>
      <c r="K139" s="1">
        <v>49</v>
      </c>
      <c r="L139" s="1">
        <v>21</v>
      </c>
      <c r="M139" s="1">
        <v>347</v>
      </c>
      <c r="N139" s="1">
        <v>16</v>
      </c>
      <c r="O139" s="1">
        <v>7</v>
      </c>
      <c r="P139" s="1">
        <v>141</v>
      </c>
      <c r="Q139" s="1">
        <v>51</v>
      </c>
    </row>
    <row r="140" spans="1:17" x14ac:dyDescent="0.35">
      <c r="A140" s="339" t="s">
        <v>0</v>
      </c>
      <c r="B140" s="339" t="s">
        <v>0</v>
      </c>
      <c r="C140" s="340">
        <v>727</v>
      </c>
      <c r="D140" s="2">
        <v>780</v>
      </c>
      <c r="E140" s="2">
        <v>783</v>
      </c>
      <c r="F140" s="2">
        <v>788</v>
      </c>
      <c r="G140" s="2">
        <v>795</v>
      </c>
      <c r="H140" s="2">
        <v>796</v>
      </c>
      <c r="I140" s="2">
        <v>796</v>
      </c>
      <c r="J140" s="2">
        <v>807</v>
      </c>
      <c r="K140" s="2">
        <v>856</v>
      </c>
      <c r="L140" s="2">
        <v>877</v>
      </c>
      <c r="M140" s="2">
        <v>1224</v>
      </c>
      <c r="N140" s="2">
        <v>1240</v>
      </c>
      <c r="O140" s="2">
        <v>1247</v>
      </c>
      <c r="P140" s="2">
        <v>1388</v>
      </c>
      <c r="Q140" s="2">
        <v>1439</v>
      </c>
    </row>
    <row r="141" spans="1:17" x14ac:dyDescent="0.35">
      <c r="A141" s="339" t="s">
        <v>3206</v>
      </c>
      <c r="B141" s="339" t="s">
        <v>31</v>
      </c>
      <c r="C141" s="340">
        <v>294</v>
      </c>
      <c r="D141" s="1">
        <v>0</v>
      </c>
      <c r="E141" s="1">
        <v>1</v>
      </c>
      <c r="F141" s="1">
        <v>9</v>
      </c>
      <c r="G141" s="1">
        <v>-304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</row>
    <row r="142" spans="1:17" x14ac:dyDescent="0.35">
      <c r="A142" s="339" t="s">
        <v>0</v>
      </c>
      <c r="B142" s="339" t="s">
        <v>0</v>
      </c>
      <c r="C142" s="340">
        <v>294</v>
      </c>
      <c r="D142" s="2">
        <v>294</v>
      </c>
      <c r="E142" s="2">
        <v>295</v>
      </c>
      <c r="F142" s="2">
        <v>304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</row>
    <row r="143" spans="1:17" x14ac:dyDescent="0.35">
      <c r="A143" s="339" t="s">
        <v>1436</v>
      </c>
      <c r="B143" s="339" t="s">
        <v>33</v>
      </c>
      <c r="C143" s="340">
        <v>538</v>
      </c>
      <c r="D143" s="1">
        <v>43</v>
      </c>
      <c r="E143" s="1">
        <v>1</v>
      </c>
      <c r="F143" s="1">
        <v>4</v>
      </c>
      <c r="G143" s="1">
        <v>7</v>
      </c>
      <c r="H143" s="1">
        <v>1</v>
      </c>
      <c r="I143" s="1">
        <v>0</v>
      </c>
      <c r="J143" s="1">
        <v>5</v>
      </c>
      <c r="K143" s="1">
        <v>36</v>
      </c>
      <c r="L143" s="1">
        <v>3</v>
      </c>
      <c r="M143" s="1">
        <v>-638</v>
      </c>
      <c r="N143" s="1">
        <v>0</v>
      </c>
      <c r="O143" s="1">
        <v>0</v>
      </c>
      <c r="P143" s="1">
        <v>0</v>
      </c>
      <c r="Q143" s="1">
        <v>0</v>
      </c>
    </row>
    <row r="144" spans="1:17" x14ac:dyDescent="0.35">
      <c r="A144" s="339" t="s">
        <v>0</v>
      </c>
      <c r="B144" s="339" t="s">
        <v>0</v>
      </c>
      <c r="C144" s="340">
        <v>538</v>
      </c>
      <c r="D144" s="2">
        <v>581</v>
      </c>
      <c r="E144" s="2">
        <v>582</v>
      </c>
      <c r="F144" s="2">
        <v>586</v>
      </c>
      <c r="G144" s="2">
        <v>593</v>
      </c>
      <c r="H144" s="2">
        <v>594</v>
      </c>
      <c r="I144" s="2">
        <v>594</v>
      </c>
      <c r="J144" s="2">
        <v>599</v>
      </c>
      <c r="K144" s="2">
        <v>635</v>
      </c>
      <c r="L144" s="2">
        <v>638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</row>
    <row r="145" spans="1:17" x14ac:dyDescent="0.35">
      <c r="A145" s="339" t="s">
        <v>3191</v>
      </c>
      <c r="B145" s="339" t="s">
        <v>33</v>
      </c>
      <c r="C145" s="340">
        <v>1553</v>
      </c>
      <c r="D145" s="1">
        <v>7</v>
      </c>
      <c r="E145" s="1">
        <v>9</v>
      </c>
      <c r="F145" s="1">
        <v>9</v>
      </c>
      <c r="G145" s="1">
        <v>43</v>
      </c>
      <c r="H145" s="1">
        <v>-27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</row>
    <row r="146" spans="1:17" x14ac:dyDescent="0.35">
      <c r="A146" s="339" t="s">
        <v>0</v>
      </c>
      <c r="B146" s="339" t="s">
        <v>0</v>
      </c>
      <c r="C146" s="340">
        <v>1553</v>
      </c>
      <c r="D146" s="2">
        <v>1560</v>
      </c>
      <c r="E146" s="2">
        <v>1569</v>
      </c>
      <c r="F146" s="2">
        <v>1578</v>
      </c>
      <c r="G146" s="2">
        <v>1621</v>
      </c>
      <c r="H146" s="2">
        <v>1594</v>
      </c>
      <c r="I146" s="2">
        <v>1594</v>
      </c>
      <c r="J146" s="2">
        <v>1594</v>
      </c>
      <c r="K146" s="2">
        <v>1594</v>
      </c>
      <c r="L146" s="2">
        <v>1594</v>
      </c>
      <c r="M146" s="2">
        <v>1594</v>
      </c>
      <c r="N146" s="2">
        <v>1594</v>
      </c>
      <c r="O146" s="2">
        <v>1594</v>
      </c>
      <c r="P146" s="2">
        <v>1594</v>
      </c>
      <c r="Q146" s="2">
        <v>1594</v>
      </c>
    </row>
    <row r="147" spans="1:17" x14ac:dyDescent="0.35">
      <c r="A147" s="339" t="s">
        <v>1437</v>
      </c>
      <c r="B147" s="339" t="s">
        <v>33</v>
      </c>
      <c r="C147" s="340">
        <v>545</v>
      </c>
      <c r="D147" s="1">
        <v>2</v>
      </c>
      <c r="E147" s="1">
        <v>28</v>
      </c>
      <c r="F147" s="1">
        <v>10</v>
      </c>
      <c r="G147" s="1">
        <v>31</v>
      </c>
      <c r="H147" s="1">
        <v>6</v>
      </c>
      <c r="I147" s="1">
        <v>1</v>
      </c>
      <c r="J147" s="1">
        <v>30</v>
      </c>
      <c r="K147" s="1">
        <v>4</v>
      </c>
      <c r="L147" s="1">
        <v>25</v>
      </c>
      <c r="M147" s="1">
        <v>11</v>
      </c>
      <c r="N147" s="1">
        <v>-693</v>
      </c>
      <c r="O147" s="1">
        <v>0</v>
      </c>
      <c r="P147" s="1">
        <v>0</v>
      </c>
      <c r="Q147" s="1">
        <v>0</v>
      </c>
    </row>
    <row r="148" spans="1:17" x14ac:dyDescent="0.35">
      <c r="A148" s="339" t="s">
        <v>0</v>
      </c>
      <c r="B148" s="339" t="s">
        <v>0</v>
      </c>
      <c r="C148" s="340">
        <v>545</v>
      </c>
      <c r="D148" s="2">
        <v>547</v>
      </c>
      <c r="E148" s="2">
        <v>575</v>
      </c>
      <c r="F148" s="2">
        <v>585</v>
      </c>
      <c r="G148" s="2">
        <v>616</v>
      </c>
      <c r="H148" s="2">
        <v>622</v>
      </c>
      <c r="I148" s="2">
        <v>623</v>
      </c>
      <c r="J148" s="2">
        <v>653</v>
      </c>
      <c r="K148" s="2">
        <v>657</v>
      </c>
      <c r="L148" s="2">
        <v>682</v>
      </c>
      <c r="M148" s="2">
        <v>693</v>
      </c>
      <c r="N148" s="2">
        <v>0</v>
      </c>
      <c r="O148" s="2">
        <v>0</v>
      </c>
      <c r="P148" s="2">
        <v>0</v>
      </c>
      <c r="Q148" s="2">
        <v>0</v>
      </c>
    </row>
    <row r="149" spans="1:17" x14ac:dyDescent="0.35">
      <c r="A149" s="339" t="s">
        <v>1438</v>
      </c>
      <c r="B149" s="339" t="s">
        <v>31</v>
      </c>
      <c r="C149" s="340">
        <v>168</v>
      </c>
      <c r="D149" s="1">
        <v>-168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</row>
    <row r="150" spans="1:17" x14ac:dyDescent="0.35">
      <c r="A150" s="339" t="s">
        <v>0</v>
      </c>
      <c r="B150" s="339" t="s">
        <v>0</v>
      </c>
      <c r="C150" s="340">
        <v>168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</row>
    <row r="151" spans="1:17" x14ac:dyDescent="0.35">
      <c r="A151" s="339" t="s">
        <v>1439</v>
      </c>
      <c r="B151" s="339" t="s">
        <v>33</v>
      </c>
      <c r="C151" s="340">
        <v>392</v>
      </c>
      <c r="D151" s="1">
        <v>8</v>
      </c>
      <c r="E151" s="1">
        <v>1</v>
      </c>
      <c r="F151" s="1">
        <v>17</v>
      </c>
      <c r="G151" s="1">
        <v>8</v>
      </c>
      <c r="H151" s="1">
        <v>1</v>
      </c>
      <c r="I151" s="1">
        <v>0</v>
      </c>
      <c r="J151" s="1">
        <v>36</v>
      </c>
      <c r="K151" s="1">
        <v>-463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 x14ac:dyDescent="0.35">
      <c r="A152" s="339" t="s">
        <v>0</v>
      </c>
      <c r="B152" s="339" t="s">
        <v>0</v>
      </c>
      <c r="C152" s="340">
        <v>392</v>
      </c>
      <c r="D152" s="2">
        <v>400</v>
      </c>
      <c r="E152" s="2">
        <v>401</v>
      </c>
      <c r="F152" s="2">
        <v>418</v>
      </c>
      <c r="G152" s="2">
        <v>426</v>
      </c>
      <c r="H152" s="2">
        <v>427</v>
      </c>
      <c r="I152" s="2">
        <v>427</v>
      </c>
      <c r="J152" s="2">
        <v>463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</row>
    <row r="153" spans="1:17" x14ac:dyDescent="0.35">
      <c r="A153" s="339" t="s">
        <v>1440</v>
      </c>
      <c r="B153" s="339" t="s">
        <v>33</v>
      </c>
      <c r="C153" s="340">
        <v>552</v>
      </c>
      <c r="D153" s="1">
        <v>5</v>
      </c>
      <c r="E153" s="1">
        <v>4</v>
      </c>
      <c r="F153" s="1">
        <v>34</v>
      </c>
      <c r="G153" s="1">
        <v>4</v>
      </c>
      <c r="H153" s="1">
        <v>1</v>
      </c>
      <c r="I153" s="1">
        <v>1</v>
      </c>
      <c r="J153" s="1">
        <v>74</v>
      </c>
      <c r="K153" s="1">
        <v>156</v>
      </c>
      <c r="L153" s="1">
        <v>48</v>
      </c>
      <c r="M153" s="1">
        <v>16</v>
      </c>
      <c r="N153" s="1">
        <v>43</v>
      </c>
      <c r="O153" s="1">
        <v>31</v>
      </c>
      <c r="P153" s="1">
        <v>24</v>
      </c>
      <c r="Q153" s="1">
        <v>99</v>
      </c>
    </row>
    <row r="154" spans="1:17" x14ac:dyDescent="0.35">
      <c r="A154" s="339" t="s">
        <v>0</v>
      </c>
      <c r="B154" s="339" t="s">
        <v>0</v>
      </c>
      <c r="C154" s="340">
        <v>552</v>
      </c>
      <c r="D154" s="2">
        <v>557</v>
      </c>
      <c r="E154" s="2">
        <v>561</v>
      </c>
      <c r="F154" s="2">
        <v>595</v>
      </c>
      <c r="G154" s="2">
        <v>599</v>
      </c>
      <c r="H154" s="2">
        <v>600</v>
      </c>
      <c r="I154" s="2">
        <v>601</v>
      </c>
      <c r="J154" s="2">
        <v>675</v>
      </c>
      <c r="K154" s="2">
        <v>831</v>
      </c>
      <c r="L154" s="2">
        <v>879</v>
      </c>
      <c r="M154" s="2">
        <v>895</v>
      </c>
      <c r="N154" s="2">
        <v>938</v>
      </c>
      <c r="O154" s="2">
        <v>969</v>
      </c>
      <c r="P154" s="2">
        <v>993</v>
      </c>
      <c r="Q154" s="2">
        <v>1092</v>
      </c>
    </row>
    <row r="155" spans="1:17" x14ac:dyDescent="0.35">
      <c r="A155" s="339" t="s">
        <v>3192</v>
      </c>
      <c r="B155" s="339" t="s">
        <v>33</v>
      </c>
      <c r="C155" s="340">
        <v>576</v>
      </c>
      <c r="D155" s="1">
        <v>2</v>
      </c>
      <c r="E155" s="1">
        <v>11</v>
      </c>
      <c r="F155" s="1">
        <v>16</v>
      </c>
      <c r="G155" s="1">
        <v>19</v>
      </c>
      <c r="H155" s="1">
        <v>6</v>
      </c>
      <c r="I155" s="1">
        <v>0</v>
      </c>
      <c r="J155" s="1">
        <v>25</v>
      </c>
      <c r="K155" s="1">
        <v>18</v>
      </c>
      <c r="L155" s="1">
        <v>19</v>
      </c>
      <c r="M155" s="1">
        <v>12</v>
      </c>
      <c r="N155" s="1">
        <v>50</v>
      </c>
      <c r="O155" s="1">
        <v>29</v>
      </c>
      <c r="P155" s="1">
        <v>39</v>
      </c>
      <c r="Q155" s="1">
        <v>-822</v>
      </c>
    </row>
    <row r="156" spans="1:17" x14ac:dyDescent="0.35">
      <c r="A156" s="339" t="s">
        <v>0</v>
      </c>
      <c r="B156" s="339" t="s">
        <v>0</v>
      </c>
      <c r="C156" s="340">
        <v>576</v>
      </c>
      <c r="D156" s="2">
        <v>578</v>
      </c>
      <c r="E156" s="2">
        <v>589</v>
      </c>
      <c r="F156" s="2">
        <v>605</v>
      </c>
      <c r="G156" s="2">
        <v>624</v>
      </c>
      <c r="H156" s="2">
        <v>630</v>
      </c>
      <c r="I156" s="2">
        <v>630</v>
      </c>
      <c r="J156" s="2">
        <v>655</v>
      </c>
      <c r="K156" s="2">
        <v>673</v>
      </c>
      <c r="L156" s="2">
        <v>692</v>
      </c>
      <c r="M156" s="2">
        <v>704</v>
      </c>
      <c r="N156" s="2">
        <v>754</v>
      </c>
      <c r="O156" s="2">
        <v>783</v>
      </c>
      <c r="P156" s="2">
        <v>822</v>
      </c>
      <c r="Q156" s="2">
        <v>0</v>
      </c>
    </row>
    <row r="157" spans="1:17" x14ac:dyDescent="0.35">
      <c r="A157" s="339" t="s">
        <v>3182</v>
      </c>
      <c r="B157" s="339" t="s">
        <v>31</v>
      </c>
      <c r="C157" s="340">
        <v>269</v>
      </c>
      <c r="D157" s="1">
        <v>1</v>
      </c>
      <c r="E157" s="1">
        <v>1</v>
      </c>
      <c r="F157" s="1">
        <v>-271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</row>
    <row r="158" spans="1:17" x14ac:dyDescent="0.35">
      <c r="A158" s="339" t="s">
        <v>0</v>
      </c>
      <c r="B158" s="339" t="s">
        <v>0</v>
      </c>
      <c r="C158" s="340">
        <v>269</v>
      </c>
      <c r="D158" s="2">
        <v>270</v>
      </c>
      <c r="E158" s="2">
        <v>271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</row>
    <row r="159" spans="1:17" x14ac:dyDescent="0.35">
      <c r="A159" s="339" t="s">
        <v>3212</v>
      </c>
      <c r="B159" s="339" t="s">
        <v>31</v>
      </c>
      <c r="C159" s="340">
        <v>380</v>
      </c>
      <c r="D159" s="1">
        <v>2</v>
      </c>
      <c r="E159" s="1">
        <v>1</v>
      </c>
      <c r="F159" s="1">
        <v>33</v>
      </c>
      <c r="G159" s="1">
        <v>7</v>
      </c>
      <c r="H159" s="1">
        <v>1</v>
      </c>
      <c r="I159" s="1">
        <v>0</v>
      </c>
      <c r="J159" s="1">
        <v>-424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</row>
    <row r="160" spans="1:17" x14ac:dyDescent="0.35">
      <c r="A160" s="339" t="s">
        <v>0</v>
      </c>
      <c r="B160" s="339" t="s">
        <v>0</v>
      </c>
      <c r="C160" s="340">
        <v>380</v>
      </c>
      <c r="D160" s="2">
        <v>382</v>
      </c>
      <c r="E160" s="2">
        <v>383</v>
      </c>
      <c r="F160" s="2">
        <v>416</v>
      </c>
      <c r="G160" s="2">
        <v>423</v>
      </c>
      <c r="H160" s="2">
        <v>424</v>
      </c>
      <c r="I160" s="2">
        <v>424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</row>
    <row r="161" spans="1:17" x14ac:dyDescent="0.35">
      <c r="A161" s="339" t="s">
        <v>1441</v>
      </c>
      <c r="B161" s="339" t="s">
        <v>31</v>
      </c>
      <c r="C161" s="340">
        <v>405</v>
      </c>
      <c r="D161" s="1">
        <v>2</v>
      </c>
      <c r="E161" s="1">
        <v>4</v>
      </c>
      <c r="F161" s="1">
        <v>17</v>
      </c>
      <c r="G161" s="1">
        <v>15</v>
      </c>
      <c r="H161" s="1">
        <v>2</v>
      </c>
      <c r="I161" s="1">
        <v>1</v>
      </c>
      <c r="J161" s="1">
        <v>52</v>
      </c>
      <c r="K161" s="1">
        <v>13</v>
      </c>
      <c r="L161" s="1">
        <v>-511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</row>
    <row r="162" spans="1:17" x14ac:dyDescent="0.35">
      <c r="A162" s="339" t="s">
        <v>0</v>
      </c>
      <c r="B162" s="339" t="s">
        <v>0</v>
      </c>
      <c r="C162" s="340">
        <v>405</v>
      </c>
      <c r="D162" s="2">
        <v>407</v>
      </c>
      <c r="E162" s="2">
        <v>411</v>
      </c>
      <c r="F162" s="2">
        <v>428</v>
      </c>
      <c r="G162" s="2">
        <v>443</v>
      </c>
      <c r="H162" s="2">
        <v>445</v>
      </c>
      <c r="I162" s="2">
        <v>446</v>
      </c>
      <c r="J162" s="2">
        <v>498</v>
      </c>
      <c r="K162" s="2">
        <v>511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</row>
    <row r="163" spans="1:17" x14ac:dyDescent="0.35">
      <c r="A163" s="339" t="s">
        <v>1442</v>
      </c>
      <c r="B163" s="339" t="s">
        <v>33</v>
      </c>
      <c r="C163" s="340">
        <v>1316</v>
      </c>
      <c r="D163" s="1">
        <v>3</v>
      </c>
      <c r="E163" s="1">
        <v>12</v>
      </c>
      <c r="F163" s="1">
        <v>15</v>
      </c>
      <c r="G163" s="1">
        <v>5</v>
      </c>
      <c r="H163" s="1">
        <v>1</v>
      </c>
      <c r="I163" s="1">
        <v>1</v>
      </c>
      <c r="J163" s="1">
        <v>20</v>
      </c>
      <c r="K163" s="1">
        <v>16</v>
      </c>
      <c r="L163" s="1">
        <v>116</v>
      </c>
      <c r="M163" s="1">
        <v>40</v>
      </c>
      <c r="N163" s="1">
        <v>81</v>
      </c>
      <c r="O163" s="1">
        <v>0</v>
      </c>
      <c r="P163" s="1">
        <v>0</v>
      </c>
      <c r="Q163" s="1">
        <v>0</v>
      </c>
    </row>
    <row r="164" spans="1:17" x14ac:dyDescent="0.35">
      <c r="A164" s="339" t="s">
        <v>0</v>
      </c>
      <c r="B164" s="339" t="s">
        <v>0</v>
      </c>
      <c r="C164" s="340">
        <v>1316</v>
      </c>
      <c r="D164" s="2">
        <v>1319</v>
      </c>
      <c r="E164" s="2">
        <v>1331</v>
      </c>
      <c r="F164" s="2">
        <v>1346</v>
      </c>
      <c r="G164" s="2">
        <v>1351</v>
      </c>
      <c r="H164" s="2">
        <v>1352</v>
      </c>
      <c r="I164" s="2">
        <v>1353</v>
      </c>
      <c r="J164" s="2">
        <v>1373</v>
      </c>
      <c r="K164" s="2">
        <v>1389</v>
      </c>
      <c r="L164" s="2">
        <v>1505</v>
      </c>
      <c r="M164" s="2">
        <v>1545</v>
      </c>
      <c r="N164" s="2">
        <v>1626</v>
      </c>
      <c r="O164" s="2">
        <v>1626</v>
      </c>
      <c r="P164" s="2">
        <v>1626</v>
      </c>
      <c r="Q164" s="2">
        <v>1626</v>
      </c>
    </row>
    <row r="165" spans="1:17" x14ac:dyDescent="0.35">
      <c r="A165" s="339" t="s">
        <v>3193</v>
      </c>
      <c r="B165" s="339" t="s">
        <v>33</v>
      </c>
      <c r="C165" s="340">
        <v>675</v>
      </c>
      <c r="D165" s="1">
        <v>0</v>
      </c>
      <c r="E165" s="1">
        <v>1</v>
      </c>
      <c r="F165" s="1">
        <v>8</v>
      </c>
      <c r="G165" s="1">
        <v>18</v>
      </c>
      <c r="H165" s="1">
        <v>3</v>
      </c>
      <c r="I165" s="1">
        <v>2</v>
      </c>
      <c r="J165" s="1">
        <v>16</v>
      </c>
      <c r="K165" s="1">
        <v>12</v>
      </c>
      <c r="L165" s="1">
        <v>28</v>
      </c>
      <c r="M165" s="1">
        <v>3</v>
      </c>
      <c r="N165" s="1">
        <v>42</v>
      </c>
      <c r="O165" s="1">
        <v>24</v>
      </c>
      <c r="P165" s="1">
        <v>46</v>
      </c>
      <c r="Q165" s="1">
        <v>141</v>
      </c>
    </row>
    <row r="166" spans="1:17" x14ac:dyDescent="0.35">
      <c r="A166" s="339" t="s">
        <v>0</v>
      </c>
      <c r="B166" s="339" t="s">
        <v>0</v>
      </c>
      <c r="C166" s="340">
        <v>675</v>
      </c>
      <c r="D166" s="2">
        <v>675</v>
      </c>
      <c r="E166" s="2">
        <v>676</v>
      </c>
      <c r="F166" s="2">
        <v>684</v>
      </c>
      <c r="G166" s="2">
        <v>702</v>
      </c>
      <c r="H166" s="2">
        <v>705</v>
      </c>
      <c r="I166" s="2">
        <v>707</v>
      </c>
      <c r="J166" s="2">
        <v>723</v>
      </c>
      <c r="K166" s="2">
        <v>735</v>
      </c>
      <c r="L166" s="2">
        <v>763</v>
      </c>
      <c r="M166" s="2">
        <v>766</v>
      </c>
      <c r="N166" s="2">
        <v>808</v>
      </c>
      <c r="O166" s="2">
        <v>832</v>
      </c>
      <c r="P166" s="2">
        <v>878</v>
      </c>
      <c r="Q166" s="2">
        <v>1019</v>
      </c>
    </row>
    <row r="167" spans="1:17" x14ac:dyDescent="0.35">
      <c r="A167" s="339" t="s">
        <v>1443</v>
      </c>
      <c r="B167" s="339" t="s">
        <v>31</v>
      </c>
      <c r="C167" s="340">
        <v>1160</v>
      </c>
      <c r="D167" s="1">
        <v>4</v>
      </c>
      <c r="E167" s="1">
        <v>46</v>
      </c>
      <c r="F167" s="1">
        <v>26</v>
      </c>
      <c r="G167" s="1">
        <v>24</v>
      </c>
      <c r="H167" s="1">
        <v>1</v>
      </c>
      <c r="I167" s="1">
        <v>2</v>
      </c>
      <c r="J167" s="1">
        <v>90</v>
      </c>
      <c r="K167" s="1">
        <v>11</v>
      </c>
      <c r="L167" s="1">
        <v>110</v>
      </c>
      <c r="M167" s="1">
        <v>11</v>
      </c>
      <c r="N167" s="1">
        <v>297</v>
      </c>
      <c r="O167" s="1">
        <v>-188</v>
      </c>
      <c r="P167" s="1">
        <v>0</v>
      </c>
      <c r="Q167" s="1">
        <v>0</v>
      </c>
    </row>
    <row r="168" spans="1:17" x14ac:dyDescent="0.35">
      <c r="A168" s="339" t="s">
        <v>0</v>
      </c>
      <c r="B168" s="339" t="s">
        <v>0</v>
      </c>
      <c r="C168" s="340">
        <v>1160</v>
      </c>
      <c r="D168" s="2">
        <v>1164</v>
      </c>
      <c r="E168" s="2">
        <v>1210</v>
      </c>
      <c r="F168" s="2">
        <v>1236</v>
      </c>
      <c r="G168" s="2">
        <v>1260</v>
      </c>
      <c r="H168" s="2">
        <v>1261</v>
      </c>
      <c r="I168" s="2">
        <v>1263</v>
      </c>
      <c r="J168" s="2">
        <v>1353</v>
      </c>
      <c r="K168" s="2">
        <v>1364</v>
      </c>
      <c r="L168" s="2">
        <v>1474</v>
      </c>
      <c r="M168" s="2">
        <v>1485</v>
      </c>
      <c r="N168" s="2">
        <v>1782</v>
      </c>
      <c r="O168" s="2">
        <v>1594</v>
      </c>
      <c r="P168" s="2">
        <v>1594</v>
      </c>
      <c r="Q168" s="2">
        <v>1594</v>
      </c>
    </row>
    <row r="169" spans="1:17" x14ac:dyDescent="0.35">
      <c r="A169" s="339" t="s">
        <v>3194</v>
      </c>
      <c r="B169" s="339" t="s">
        <v>33</v>
      </c>
      <c r="C169" s="340">
        <v>646</v>
      </c>
      <c r="D169" s="1">
        <v>5</v>
      </c>
      <c r="E169" s="1">
        <v>1</v>
      </c>
      <c r="F169" s="1">
        <v>5</v>
      </c>
      <c r="G169" s="1">
        <v>9</v>
      </c>
      <c r="H169" s="1">
        <v>1</v>
      </c>
      <c r="I169" s="1">
        <v>0</v>
      </c>
      <c r="J169" s="1">
        <v>11</v>
      </c>
      <c r="K169" s="1">
        <v>22</v>
      </c>
      <c r="L169" s="1">
        <v>10</v>
      </c>
      <c r="M169" s="1">
        <v>16</v>
      </c>
      <c r="N169" s="1">
        <v>14</v>
      </c>
      <c r="O169" s="1">
        <v>6</v>
      </c>
      <c r="P169" s="1">
        <v>-746</v>
      </c>
      <c r="Q169" s="1">
        <v>0</v>
      </c>
    </row>
    <row r="170" spans="1:17" x14ac:dyDescent="0.35">
      <c r="A170" s="339" t="s">
        <v>0</v>
      </c>
      <c r="B170" s="339" t="s">
        <v>0</v>
      </c>
      <c r="C170" s="340">
        <v>646</v>
      </c>
      <c r="D170" s="2">
        <v>651</v>
      </c>
      <c r="E170" s="2">
        <v>652</v>
      </c>
      <c r="F170" s="2">
        <v>657</v>
      </c>
      <c r="G170" s="2">
        <v>666</v>
      </c>
      <c r="H170" s="2">
        <v>667</v>
      </c>
      <c r="I170" s="2">
        <v>667</v>
      </c>
      <c r="J170" s="2">
        <v>678</v>
      </c>
      <c r="K170" s="2">
        <v>700</v>
      </c>
      <c r="L170" s="2">
        <v>710</v>
      </c>
      <c r="M170" s="2">
        <v>726</v>
      </c>
      <c r="N170" s="2">
        <v>740</v>
      </c>
      <c r="O170" s="2">
        <v>746</v>
      </c>
      <c r="P170" s="2">
        <v>0</v>
      </c>
      <c r="Q170" s="2">
        <v>0</v>
      </c>
    </row>
    <row r="171" spans="1:17" x14ac:dyDescent="0.35">
      <c r="A171" s="339" t="s">
        <v>3215</v>
      </c>
      <c r="B171" s="339" t="s">
        <v>33</v>
      </c>
      <c r="C171" s="340">
        <v>1516</v>
      </c>
      <c r="D171" s="1">
        <v>6</v>
      </c>
      <c r="E171" s="1">
        <v>34</v>
      </c>
      <c r="F171" s="1">
        <v>29</v>
      </c>
      <c r="G171" s="1">
        <v>19</v>
      </c>
      <c r="H171" s="1">
        <v>0</v>
      </c>
      <c r="I171" s="1">
        <v>-10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</row>
    <row r="172" spans="1:17" x14ac:dyDescent="0.35">
      <c r="A172" s="339" t="s">
        <v>0</v>
      </c>
      <c r="B172" s="339" t="s">
        <v>0</v>
      </c>
      <c r="C172" s="340">
        <v>1516</v>
      </c>
      <c r="D172" s="2">
        <v>1522</v>
      </c>
      <c r="E172" s="2">
        <v>1556</v>
      </c>
      <c r="F172" s="2">
        <v>1585</v>
      </c>
      <c r="G172" s="2">
        <v>1604</v>
      </c>
      <c r="H172" s="2">
        <v>1604</v>
      </c>
      <c r="I172" s="2">
        <v>1594</v>
      </c>
      <c r="J172" s="2">
        <v>1594</v>
      </c>
      <c r="K172" s="2">
        <v>1594</v>
      </c>
      <c r="L172" s="2">
        <v>1594</v>
      </c>
      <c r="M172" s="2">
        <v>1594</v>
      </c>
      <c r="N172" s="2">
        <v>1594</v>
      </c>
      <c r="O172" s="2">
        <v>1594</v>
      </c>
      <c r="P172" s="2">
        <v>1594</v>
      </c>
      <c r="Q172" s="2">
        <v>1594</v>
      </c>
    </row>
    <row r="173" spans="1:17" x14ac:dyDescent="0.35">
      <c r="A173" s="339" t="s">
        <v>1444</v>
      </c>
      <c r="B173" s="339" t="s">
        <v>33</v>
      </c>
      <c r="C173" s="340">
        <v>178</v>
      </c>
      <c r="D173" s="1">
        <v>0</v>
      </c>
      <c r="E173" s="1">
        <v>-178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</row>
    <row r="174" spans="1:17" x14ac:dyDescent="0.35">
      <c r="A174" s="339" t="s">
        <v>0</v>
      </c>
      <c r="B174" s="339" t="s">
        <v>0</v>
      </c>
      <c r="C174" s="340">
        <v>178</v>
      </c>
      <c r="D174" s="2">
        <v>178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</row>
    <row r="175" spans="1:17" x14ac:dyDescent="0.35">
      <c r="A175" s="339" t="s">
        <v>47</v>
      </c>
      <c r="B175" s="339" t="s">
        <v>0</v>
      </c>
      <c r="C175" s="341">
        <v>0</v>
      </c>
      <c r="D175" s="1">
        <f>(D137+D139+D141+D143+D145+D147+D149+D151+D153+D155+D157+D159+D161+D163+D165+D167+D169+D171+D173)*(-1)</f>
        <v>20</v>
      </c>
      <c r="E175" s="1">
        <f t="shared" ref="E175:Q175" si="3">(E137+E139+E141+E143+E145+E147+E149+E151+E153+E155+E157+E159+E161+E163+E165+E167+E169+E171+E173)*(-1)</f>
        <v>16</v>
      </c>
      <c r="F175" s="1">
        <f t="shared" si="3"/>
        <v>19</v>
      </c>
      <c r="G175" s="1">
        <f t="shared" si="3"/>
        <v>51</v>
      </c>
      <c r="H175" s="1">
        <f t="shared" si="3"/>
        <v>0</v>
      </c>
      <c r="I175" s="1">
        <f t="shared" si="3"/>
        <v>0</v>
      </c>
      <c r="J175" s="1">
        <f t="shared" si="3"/>
        <v>41</v>
      </c>
      <c r="K175" s="1">
        <f t="shared" si="3"/>
        <v>94</v>
      </c>
      <c r="L175" s="1">
        <f t="shared" si="3"/>
        <v>110</v>
      </c>
      <c r="M175" s="1">
        <f t="shared" si="3"/>
        <v>139</v>
      </c>
      <c r="N175" s="1">
        <f t="shared" si="3"/>
        <v>133</v>
      </c>
      <c r="O175" s="1">
        <f t="shared" si="3"/>
        <v>79</v>
      </c>
      <c r="P175" s="1">
        <f t="shared" si="3"/>
        <v>289</v>
      </c>
      <c r="Q175" s="1">
        <f t="shared" si="3"/>
        <v>440</v>
      </c>
    </row>
    <row r="176" spans="1:17" x14ac:dyDescent="0.35">
      <c r="A176" s="339" t="s">
        <v>0</v>
      </c>
      <c r="B176" s="339" t="s">
        <v>0</v>
      </c>
      <c r="C176" s="340">
        <v>0</v>
      </c>
      <c r="D176" s="2">
        <v>20</v>
      </c>
      <c r="E176" s="2">
        <v>36</v>
      </c>
      <c r="F176" s="2">
        <v>55</v>
      </c>
      <c r="G176" s="2">
        <v>106</v>
      </c>
      <c r="H176" s="2">
        <v>106</v>
      </c>
      <c r="I176" s="2">
        <v>106</v>
      </c>
      <c r="J176" s="2">
        <v>147</v>
      </c>
      <c r="K176" s="2">
        <v>241</v>
      </c>
      <c r="L176" s="2">
        <v>351</v>
      </c>
      <c r="M176" s="2">
        <v>490</v>
      </c>
      <c r="N176" s="2">
        <v>623</v>
      </c>
      <c r="O176" s="2">
        <v>702</v>
      </c>
      <c r="P176" s="2">
        <v>991</v>
      </c>
      <c r="Q176" s="2">
        <v>1431</v>
      </c>
    </row>
    <row r="177" spans="1:17" x14ac:dyDescent="0.35">
      <c r="A177" t="s">
        <v>48</v>
      </c>
      <c r="B177" t="s">
        <v>0</v>
      </c>
      <c r="C177" s="2">
        <v>12744</v>
      </c>
      <c r="D177" s="2">
        <v>12744</v>
      </c>
      <c r="E177" s="2">
        <v>12744</v>
      </c>
      <c r="F177" s="2">
        <v>12744</v>
      </c>
      <c r="G177" s="2">
        <v>12744</v>
      </c>
      <c r="H177" s="2">
        <v>12744</v>
      </c>
      <c r="I177" s="2">
        <v>12744</v>
      </c>
      <c r="J177" s="2">
        <v>12744</v>
      </c>
      <c r="K177" s="2">
        <v>12744</v>
      </c>
      <c r="L177" s="2">
        <v>12744</v>
      </c>
      <c r="M177" s="2">
        <v>12744</v>
      </c>
      <c r="N177" s="2">
        <v>12744</v>
      </c>
      <c r="O177" s="2">
        <v>12744</v>
      </c>
      <c r="P177" s="2">
        <v>12744</v>
      </c>
      <c r="Q177" s="2">
        <v>12744</v>
      </c>
    </row>
    <row r="181" spans="1:17" x14ac:dyDescent="0.35">
      <c r="A181" t="s">
        <v>0</v>
      </c>
      <c r="B181" t="s">
        <v>0</v>
      </c>
      <c r="C181" t="s">
        <v>0</v>
      </c>
      <c r="D181" t="s">
        <v>0</v>
      </c>
      <c r="E181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</row>
    <row r="182" spans="1:17" x14ac:dyDescent="0.35">
      <c r="A182" t="s">
        <v>0</v>
      </c>
      <c r="B182" t="s">
        <v>0</v>
      </c>
      <c r="C182" t="s">
        <v>0</v>
      </c>
      <c r="D182" t="s">
        <v>0</v>
      </c>
      <c r="E182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</row>
    <row r="183" spans="1:17" x14ac:dyDescent="0.35">
      <c r="A183" t="s">
        <v>0</v>
      </c>
      <c r="B183" t="s">
        <v>0</v>
      </c>
      <c r="C183" t="s">
        <v>0</v>
      </c>
      <c r="D183" t="s">
        <v>0</v>
      </c>
      <c r="E183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</row>
    <row r="184" spans="1:17" x14ac:dyDescent="0.35">
      <c r="A184" t="s">
        <v>0</v>
      </c>
      <c r="B184" t="s">
        <v>0</v>
      </c>
      <c r="C184" t="s">
        <v>0</v>
      </c>
      <c r="D184" t="s">
        <v>0</v>
      </c>
      <c r="E184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</row>
    <row r="185" spans="1:17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</row>
    <row r="186" spans="1:17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</row>
    <row r="187" spans="1:17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</row>
    <row r="188" spans="1:17" x14ac:dyDescent="0.35">
      <c r="A188" s="339" t="s">
        <v>1</v>
      </c>
      <c r="B188" s="339" t="s">
        <v>2</v>
      </c>
      <c r="C188" s="339" t="s">
        <v>3</v>
      </c>
      <c r="D188" t="s">
        <v>4</v>
      </c>
      <c r="E188" t="s">
        <v>5</v>
      </c>
      <c r="F188" t="s">
        <v>6</v>
      </c>
      <c r="G188" t="s">
        <v>7</v>
      </c>
      <c r="H188" t="s">
        <v>8</v>
      </c>
      <c r="I188" t="s">
        <v>9</v>
      </c>
      <c r="J188" t="s">
        <v>10</v>
      </c>
      <c r="K188" t="s">
        <v>11</v>
      </c>
      <c r="L188" t="s">
        <v>12</v>
      </c>
      <c r="M188" t="s">
        <v>13</v>
      </c>
      <c r="N188" t="s">
        <v>14</v>
      </c>
    </row>
    <row r="189" spans="1:17" x14ac:dyDescent="0.35">
      <c r="A189" s="339" t="s">
        <v>0</v>
      </c>
      <c r="B189" s="339" t="s">
        <v>0</v>
      </c>
      <c r="C189" s="339" t="s">
        <v>17</v>
      </c>
      <c r="D189" t="s">
        <v>904</v>
      </c>
      <c r="E189" t="s">
        <v>1445</v>
      </c>
      <c r="F189" t="s">
        <v>1446</v>
      </c>
      <c r="G189" t="s">
        <v>1447</v>
      </c>
      <c r="H189" t="s">
        <v>1448</v>
      </c>
      <c r="I189" t="s">
        <v>1449</v>
      </c>
      <c r="J189" t="s">
        <v>1450</v>
      </c>
      <c r="K189" t="s">
        <v>1451</v>
      </c>
      <c r="L189" t="s">
        <v>1452</v>
      </c>
      <c r="M189" t="s">
        <v>1453</v>
      </c>
      <c r="N189" t="s">
        <v>1454</v>
      </c>
    </row>
    <row r="190" spans="1:17" x14ac:dyDescent="0.35">
      <c r="A190" s="339" t="s">
        <v>3207</v>
      </c>
      <c r="B190" s="339" t="s">
        <v>31</v>
      </c>
      <c r="C190" s="340">
        <v>577</v>
      </c>
      <c r="D190" s="1">
        <v>55</v>
      </c>
      <c r="E190" s="1">
        <v>24</v>
      </c>
      <c r="F190" s="1">
        <v>3</v>
      </c>
      <c r="G190" s="1">
        <v>21</v>
      </c>
      <c r="H190" s="1">
        <v>57</v>
      </c>
      <c r="I190" s="1">
        <v>22</v>
      </c>
      <c r="J190" s="1">
        <v>28</v>
      </c>
      <c r="K190" s="1">
        <v>102</v>
      </c>
      <c r="L190" s="1">
        <v>90</v>
      </c>
      <c r="M190" s="1">
        <v>2</v>
      </c>
      <c r="N190" s="1">
        <v>85</v>
      </c>
    </row>
    <row r="191" spans="1:17" x14ac:dyDescent="0.35">
      <c r="A191" s="339" t="s">
        <v>0</v>
      </c>
      <c r="B191" s="339" t="s">
        <v>0</v>
      </c>
      <c r="C191" s="340">
        <v>577</v>
      </c>
      <c r="D191" s="2">
        <v>632</v>
      </c>
      <c r="E191" s="2">
        <v>656</v>
      </c>
      <c r="F191" s="2">
        <v>659</v>
      </c>
      <c r="G191" s="2">
        <v>680</v>
      </c>
      <c r="H191" s="2">
        <v>737</v>
      </c>
      <c r="I191" s="2">
        <v>759</v>
      </c>
      <c r="J191" s="2">
        <v>787</v>
      </c>
      <c r="K191" s="2">
        <v>889</v>
      </c>
      <c r="L191" s="2">
        <v>979</v>
      </c>
      <c r="M191" s="2">
        <v>981</v>
      </c>
      <c r="N191" s="2">
        <v>1066</v>
      </c>
    </row>
    <row r="192" spans="1:17" x14ac:dyDescent="0.35">
      <c r="A192" s="339" t="s">
        <v>1455</v>
      </c>
      <c r="B192" s="339" t="s">
        <v>33</v>
      </c>
      <c r="C192" s="340">
        <v>2233</v>
      </c>
      <c r="D192" s="1">
        <v>-713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</row>
    <row r="193" spans="1:14" x14ac:dyDescent="0.35">
      <c r="A193" s="339" t="s">
        <v>0</v>
      </c>
      <c r="B193" s="339" t="s">
        <v>0</v>
      </c>
      <c r="C193" s="340">
        <v>2233</v>
      </c>
      <c r="D193" s="2">
        <v>1520</v>
      </c>
      <c r="E193" s="2">
        <v>1520</v>
      </c>
      <c r="F193" s="2">
        <v>1520</v>
      </c>
      <c r="G193" s="2">
        <v>1520</v>
      </c>
      <c r="H193" s="2">
        <v>1520</v>
      </c>
      <c r="I193" s="2">
        <v>1520</v>
      </c>
      <c r="J193" s="2">
        <v>1520</v>
      </c>
      <c r="K193" s="2">
        <v>1520</v>
      </c>
      <c r="L193" s="2">
        <v>1520</v>
      </c>
      <c r="M193" s="2">
        <v>1520</v>
      </c>
      <c r="N193" s="2">
        <v>1520</v>
      </c>
    </row>
    <row r="194" spans="1:14" x14ac:dyDescent="0.35">
      <c r="A194" s="339" t="s">
        <v>3195</v>
      </c>
      <c r="B194" s="339" t="s">
        <v>31</v>
      </c>
      <c r="C194" s="340">
        <v>783</v>
      </c>
      <c r="D194" s="1">
        <v>34</v>
      </c>
      <c r="E194" s="1">
        <v>5</v>
      </c>
      <c r="F194" s="1">
        <v>6</v>
      </c>
      <c r="G194" s="1">
        <v>15</v>
      </c>
      <c r="H194" s="1">
        <v>45</v>
      </c>
      <c r="I194" s="1">
        <v>10</v>
      </c>
      <c r="J194" s="1">
        <v>49</v>
      </c>
      <c r="K194" s="1">
        <v>72</v>
      </c>
      <c r="L194" s="1">
        <v>97</v>
      </c>
      <c r="M194" s="1">
        <v>2</v>
      </c>
      <c r="N194" s="1">
        <v>134</v>
      </c>
    </row>
    <row r="195" spans="1:14" x14ac:dyDescent="0.35">
      <c r="A195" s="339" t="s">
        <v>0</v>
      </c>
      <c r="B195" s="339" t="s">
        <v>0</v>
      </c>
      <c r="C195" s="340">
        <v>783</v>
      </c>
      <c r="D195" s="2">
        <v>817</v>
      </c>
      <c r="E195" s="2">
        <v>822</v>
      </c>
      <c r="F195" s="2">
        <v>828</v>
      </c>
      <c r="G195" s="2">
        <v>843</v>
      </c>
      <c r="H195" s="2">
        <v>888</v>
      </c>
      <c r="I195" s="2">
        <v>898</v>
      </c>
      <c r="J195" s="2">
        <v>947</v>
      </c>
      <c r="K195" s="2">
        <v>1019</v>
      </c>
      <c r="L195" s="2">
        <v>1116</v>
      </c>
      <c r="M195" s="2">
        <v>1118</v>
      </c>
      <c r="N195" s="2">
        <v>1252</v>
      </c>
    </row>
    <row r="196" spans="1:14" x14ac:dyDescent="0.35">
      <c r="A196" s="339" t="s">
        <v>1456</v>
      </c>
      <c r="B196" s="339" t="s">
        <v>33</v>
      </c>
      <c r="C196" s="340">
        <v>838</v>
      </c>
      <c r="D196" s="1">
        <v>106</v>
      </c>
      <c r="E196" s="1">
        <v>55</v>
      </c>
      <c r="F196" s="1">
        <v>1</v>
      </c>
      <c r="G196" s="1">
        <v>12</v>
      </c>
      <c r="H196" s="1">
        <v>6</v>
      </c>
      <c r="I196" s="1">
        <v>13</v>
      </c>
      <c r="J196" s="1">
        <v>20</v>
      </c>
      <c r="K196" s="1">
        <v>145</v>
      </c>
      <c r="L196" s="1">
        <v>59</v>
      </c>
      <c r="M196" s="1">
        <v>2</v>
      </c>
      <c r="N196" s="1">
        <v>148</v>
      </c>
    </row>
    <row r="197" spans="1:14" x14ac:dyDescent="0.35">
      <c r="A197" s="339" t="s">
        <v>0</v>
      </c>
      <c r="B197" s="339" t="s">
        <v>0</v>
      </c>
      <c r="C197" s="340">
        <v>838</v>
      </c>
      <c r="D197" s="2">
        <v>944</v>
      </c>
      <c r="E197" s="2">
        <v>999</v>
      </c>
      <c r="F197" s="2">
        <v>1000</v>
      </c>
      <c r="G197" s="2">
        <v>1012</v>
      </c>
      <c r="H197" s="2">
        <v>1018</v>
      </c>
      <c r="I197" s="2">
        <v>1031</v>
      </c>
      <c r="J197" s="2">
        <v>1051</v>
      </c>
      <c r="K197" s="2">
        <v>1196</v>
      </c>
      <c r="L197" s="2">
        <v>1255</v>
      </c>
      <c r="M197" s="2">
        <v>1257</v>
      </c>
      <c r="N197" s="2">
        <v>1405</v>
      </c>
    </row>
    <row r="198" spans="1:14" x14ac:dyDescent="0.35">
      <c r="A198" s="339" t="s">
        <v>3216</v>
      </c>
      <c r="B198" s="339" t="s">
        <v>33</v>
      </c>
      <c r="C198" s="340">
        <v>1226</v>
      </c>
      <c r="D198" s="1">
        <v>134</v>
      </c>
      <c r="E198" s="1">
        <v>14</v>
      </c>
      <c r="F198" s="1">
        <v>15</v>
      </c>
      <c r="G198" s="1">
        <v>16</v>
      </c>
      <c r="H198" s="1">
        <v>10</v>
      </c>
      <c r="I198" s="1">
        <v>13</v>
      </c>
      <c r="J198" s="1">
        <v>110</v>
      </c>
      <c r="K198" s="1">
        <v>0</v>
      </c>
      <c r="L198" s="1">
        <v>0</v>
      </c>
      <c r="M198" s="1">
        <v>-18</v>
      </c>
      <c r="N198" s="1">
        <v>0</v>
      </c>
    </row>
    <row r="199" spans="1:14" x14ac:dyDescent="0.35">
      <c r="A199" s="339" t="s">
        <v>0</v>
      </c>
      <c r="B199" s="339" t="s">
        <v>0</v>
      </c>
      <c r="C199" s="340">
        <v>1226</v>
      </c>
      <c r="D199" s="2">
        <v>1360</v>
      </c>
      <c r="E199" s="2">
        <v>1374</v>
      </c>
      <c r="F199" s="2">
        <v>1389</v>
      </c>
      <c r="G199" s="2">
        <v>1405</v>
      </c>
      <c r="H199" s="2">
        <v>1415</v>
      </c>
      <c r="I199" s="2">
        <v>1428</v>
      </c>
      <c r="J199" s="2">
        <v>1538</v>
      </c>
      <c r="K199" s="2">
        <v>1538</v>
      </c>
      <c r="L199" s="2">
        <v>1538</v>
      </c>
      <c r="M199" s="2">
        <v>1520</v>
      </c>
      <c r="N199" s="2">
        <v>1520</v>
      </c>
    </row>
    <row r="200" spans="1:14" x14ac:dyDescent="0.35">
      <c r="A200" s="339" t="s">
        <v>1457</v>
      </c>
      <c r="B200" s="339" t="s">
        <v>31</v>
      </c>
      <c r="C200" s="340">
        <v>324</v>
      </c>
      <c r="D200" s="1">
        <v>12</v>
      </c>
      <c r="E200" s="1">
        <v>3</v>
      </c>
      <c r="F200" s="1">
        <v>3</v>
      </c>
      <c r="G200" s="1">
        <v>5</v>
      </c>
      <c r="H200" s="1">
        <v>7</v>
      </c>
      <c r="I200" s="1">
        <v>-354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</row>
    <row r="201" spans="1:14" x14ac:dyDescent="0.35">
      <c r="A201" s="339" t="s">
        <v>0</v>
      </c>
      <c r="B201" s="339" t="s">
        <v>0</v>
      </c>
      <c r="C201" s="340">
        <v>324</v>
      </c>
      <c r="D201" s="2">
        <v>336</v>
      </c>
      <c r="E201" s="2">
        <v>339</v>
      </c>
      <c r="F201" s="2">
        <v>342</v>
      </c>
      <c r="G201" s="2">
        <v>347</v>
      </c>
      <c r="H201" s="2">
        <v>354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</row>
    <row r="202" spans="1:14" x14ac:dyDescent="0.35">
      <c r="A202" s="339" t="s">
        <v>3196</v>
      </c>
      <c r="B202" s="339" t="s">
        <v>33</v>
      </c>
      <c r="C202" s="340">
        <v>493</v>
      </c>
      <c r="D202" s="1">
        <v>38</v>
      </c>
      <c r="E202" s="1">
        <v>35</v>
      </c>
      <c r="F202" s="1">
        <v>1</v>
      </c>
      <c r="G202" s="1">
        <v>20</v>
      </c>
      <c r="H202" s="1">
        <v>38</v>
      </c>
      <c r="I202" s="1">
        <v>7</v>
      </c>
      <c r="J202" s="1">
        <v>21</v>
      </c>
      <c r="K202" s="1">
        <v>-653</v>
      </c>
      <c r="L202" s="1">
        <v>0</v>
      </c>
      <c r="M202" s="1">
        <v>0</v>
      </c>
      <c r="N202" s="1">
        <v>0</v>
      </c>
    </row>
    <row r="203" spans="1:14" x14ac:dyDescent="0.35">
      <c r="A203" s="339" t="s">
        <v>0</v>
      </c>
      <c r="B203" s="339" t="s">
        <v>0</v>
      </c>
      <c r="C203" s="340">
        <v>493</v>
      </c>
      <c r="D203" s="2">
        <v>531</v>
      </c>
      <c r="E203" s="2">
        <v>566</v>
      </c>
      <c r="F203" s="2">
        <v>567</v>
      </c>
      <c r="G203" s="2">
        <v>587</v>
      </c>
      <c r="H203" s="2">
        <v>625</v>
      </c>
      <c r="I203" s="2">
        <v>632</v>
      </c>
      <c r="J203" s="2">
        <v>653</v>
      </c>
      <c r="K203" s="2">
        <v>0</v>
      </c>
      <c r="L203" s="2">
        <v>0</v>
      </c>
      <c r="M203" s="2">
        <v>0</v>
      </c>
      <c r="N203" s="2">
        <v>0</v>
      </c>
    </row>
    <row r="204" spans="1:14" x14ac:dyDescent="0.35">
      <c r="A204" s="339" t="s">
        <v>1458</v>
      </c>
      <c r="B204" s="339" t="s">
        <v>33</v>
      </c>
      <c r="C204" s="340">
        <v>626</v>
      </c>
      <c r="D204" s="1">
        <v>168</v>
      </c>
      <c r="E204" s="1">
        <v>40</v>
      </c>
      <c r="F204" s="1">
        <v>3</v>
      </c>
      <c r="G204" s="1">
        <v>8</v>
      </c>
      <c r="H204" s="1">
        <v>3</v>
      </c>
      <c r="I204" s="1">
        <v>5</v>
      </c>
      <c r="J204" s="1">
        <v>47</v>
      </c>
      <c r="K204" s="1">
        <v>36</v>
      </c>
      <c r="L204" s="1">
        <v>33</v>
      </c>
      <c r="M204" s="1">
        <v>5</v>
      </c>
      <c r="N204" s="1">
        <v>-974</v>
      </c>
    </row>
    <row r="205" spans="1:14" x14ac:dyDescent="0.35">
      <c r="A205" s="339" t="s">
        <v>0</v>
      </c>
      <c r="B205" s="339" t="s">
        <v>0</v>
      </c>
      <c r="C205" s="340">
        <v>626</v>
      </c>
      <c r="D205" s="2">
        <v>794</v>
      </c>
      <c r="E205" s="2">
        <v>834</v>
      </c>
      <c r="F205" s="2">
        <v>837</v>
      </c>
      <c r="G205" s="2">
        <v>845</v>
      </c>
      <c r="H205" s="2">
        <v>848</v>
      </c>
      <c r="I205" s="2">
        <v>853</v>
      </c>
      <c r="J205" s="2">
        <v>900</v>
      </c>
      <c r="K205" s="2">
        <v>936</v>
      </c>
      <c r="L205" s="2">
        <v>969</v>
      </c>
      <c r="M205" s="2">
        <v>974</v>
      </c>
      <c r="N205" s="2">
        <v>0</v>
      </c>
    </row>
    <row r="206" spans="1:14" x14ac:dyDescent="0.35">
      <c r="A206" s="339" t="s">
        <v>3197</v>
      </c>
      <c r="B206" s="339" t="s">
        <v>33</v>
      </c>
      <c r="C206" s="340">
        <v>44</v>
      </c>
      <c r="D206" s="1">
        <v>1</v>
      </c>
      <c r="E206" s="1">
        <v>0</v>
      </c>
      <c r="F206" s="1">
        <v>-45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</row>
    <row r="207" spans="1:14" x14ac:dyDescent="0.35">
      <c r="A207" s="339" t="s">
        <v>0</v>
      </c>
      <c r="B207" s="339" t="s">
        <v>0</v>
      </c>
      <c r="C207" s="340">
        <v>44</v>
      </c>
      <c r="D207" s="2">
        <v>45</v>
      </c>
      <c r="E207" s="2">
        <v>45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x14ac:dyDescent="0.35">
      <c r="A208" s="339" t="s">
        <v>3198</v>
      </c>
      <c r="B208" s="339" t="s">
        <v>33</v>
      </c>
      <c r="C208" s="340">
        <v>273</v>
      </c>
      <c r="D208" s="1">
        <v>5</v>
      </c>
      <c r="E208" s="1">
        <v>2</v>
      </c>
      <c r="F208" s="1">
        <v>5</v>
      </c>
      <c r="G208" s="1">
        <v>10</v>
      </c>
      <c r="H208" s="1">
        <v>-295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</row>
    <row r="209" spans="1:14" x14ac:dyDescent="0.35">
      <c r="A209" s="339" t="s">
        <v>0</v>
      </c>
      <c r="B209" s="339" t="s">
        <v>0</v>
      </c>
      <c r="C209" s="340">
        <v>273</v>
      </c>
      <c r="D209" s="2">
        <v>278</v>
      </c>
      <c r="E209" s="2">
        <v>280</v>
      </c>
      <c r="F209" s="2">
        <v>285</v>
      </c>
      <c r="G209" s="2">
        <v>295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x14ac:dyDescent="0.35">
      <c r="A210" s="339" t="s">
        <v>1459</v>
      </c>
      <c r="B210" s="339" t="s">
        <v>33</v>
      </c>
      <c r="C210" s="340">
        <v>518</v>
      </c>
      <c r="D210" s="1">
        <v>18</v>
      </c>
      <c r="E210" s="1">
        <v>6</v>
      </c>
      <c r="F210" s="1">
        <v>2</v>
      </c>
      <c r="G210" s="1">
        <v>7</v>
      </c>
      <c r="H210" s="1">
        <v>12</v>
      </c>
      <c r="I210" s="1">
        <v>214</v>
      </c>
      <c r="J210" s="1">
        <v>24</v>
      </c>
      <c r="K210" s="1">
        <v>46</v>
      </c>
      <c r="L210" s="1">
        <v>-847</v>
      </c>
      <c r="M210" s="1">
        <v>0</v>
      </c>
      <c r="N210" s="1">
        <v>0</v>
      </c>
    </row>
    <row r="211" spans="1:14" x14ac:dyDescent="0.35">
      <c r="A211" s="339" t="s">
        <v>0</v>
      </c>
      <c r="B211" s="339" t="s">
        <v>0</v>
      </c>
      <c r="C211" s="340">
        <v>518</v>
      </c>
      <c r="D211" s="2">
        <v>536</v>
      </c>
      <c r="E211" s="2">
        <v>542</v>
      </c>
      <c r="F211" s="2">
        <v>544</v>
      </c>
      <c r="G211" s="2">
        <v>551</v>
      </c>
      <c r="H211" s="2">
        <v>563</v>
      </c>
      <c r="I211" s="2">
        <v>777</v>
      </c>
      <c r="J211" s="2">
        <v>801</v>
      </c>
      <c r="K211" s="2">
        <v>847</v>
      </c>
      <c r="L211" s="2">
        <v>0</v>
      </c>
      <c r="M211" s="2">
        <v>0</v>
      </c>
      <c r="N211" s="2">
        <v>0</v>
      </c>
    </row>
    <row r="212" spans="1:14" x14ac:dyDescent="0.35">
      <c r="A212" s="339" t="s">
        <v>1460</v>
      </c>
      <c r="B212" s="339" t="s">
        <v>33</v>
      </c>
      <c r="C212" s="340">
        <v>1725</v>
      </c>
      <c r="D212" s="1">
        <v>0</v>
      </c>
      <c r="E212" s="1">
        <v>-205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</row>
    <row r="213" spans="1:14" x14ac:dyDescent="0.35">
      <c r="A213" s="339" t="s">
        <v>0</v>
      </c>
      <c r="B213" s="339" t="s">
        <v>0</v>
      </c>
      <c r="C213" s="340">
        <v>1725</v>
      </c>
      <c r="D213" s="2">
        <v>1725</v>
      </c>
      <c r="E213" s="2">
        <v>1520</v>
      </c>
      <c r="F213" s="2">
        <v>1520</v>
      </c>
      <c r="G213" s="2">
        <v>1520</v>
      </c>
      <c r="H213" s="2">
        <v>1520</v>
      </c>
      <c r="I213" s="2">
        <v>1520</v>
      </c>
      <c r="J213" s="2">
        <v>1520</v>
      </c>
      <c r="K213" s="2">
        <v>1520</v>
      </c>
      <c r="L213" s="2">
        <v>1520</v>
      </c>
      <c r="M213" s="2">
        <v>1520</v>
      </c>
      <c r="N213" s="2">
        <v>1520</v>
      </c>
    </row>
    <row r="214" spans="1:14" x14ac:dyDescent="0.35">
      <c r="A214" s="339" t="s">
        <v>3199</v>
      </c>
      <c r="B214" s="339" t="s">
        <v>33</v>
      </c>
      <c r="C214" s="340">
        <v>146</v>
      </c>
      <c r="D214" s="1">
        <v>9</v>
      </c>
      <c r="E214" s="1">
        <v>2</v>
      </c>
      <c r="F214" s="1">
        <v>2</v>
      </c>
      <c r="G214" s="1">
        <v>-159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</row>
    <row r="215" spans="1:14" x14ac:dyDescent="0.35">
      <c r="A215" s="339" t="s">
        <v>0</v>
      </c>
      <c r="B215" s="339" t="s">
        <v>0</v>
      </c>
      <c r="C215" s="340">
        <v>146</v>
      </c>
      <c r="D215" s="2">
        <v>155</v>
      </c>
      <c r="E215" s="2">
        <v>157</v>
      </c>
      <c r="F215" s="2">
        <v>159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</row>
    <row r="216" spans="1:14" x14ac:dyDescent="0.35">
      <c r="A216" s="339" t="s">
        <v>1461</v>
      </c>
      <c r="B216" s="339" t="s">
        <v>31</v>
      </c>
      <c r="C216" s="340">
        <v>773</v>
      </c>
      <c r="D216" s="1">
        <v>69</v>
      </c>
      <c r="E216" s="1">
        <v>10</v>
      </c>
      <c r="F216" s="1">
        <v>9</v>
      </c>
      <c r="G216" s="1">
        <v>6</v>
      </c>
      <c r="H216" s="1">
        <v>6</v>
      </c>
      <c r="I216" s="1">
        <v>20</v>
      </c>
      <c r="J216" s="1">
        <v>110</v>
      </c>
      <c r="K216" s="1">
        <v>56</v>
      </c>
      <c r="L216" s="1">
        <v>154</v>
      </c>
      <c r="M216" s="1">
        <v>6</v>
      </c>
      <c r="N216" s="1">
        <v>159</v>
      </c>
    </row>
    <row r="217" spans="1:14" x14ac:dyDescent="0.35">
      <c r="A217" s="339" t="s">
        <v>0</v>
      </c>
      <c r="B217" s="339" t="s">
        <v>0</v>
      </c>
      <c r="C217" s="340">
        <v>773</v>
      </c>
      <c r="D217" s="2">
        <v>842</v>
      </c>
      <c r="E217" s="2">
        <v>852</v>
      </c>
      <c r="F217" s="2">
        <v>861</v>
      </c>
      <c r="G217" s="2">
        <v>867</v>
      </c>
      <c r="H217" s="2">
        <v>873</v>
      </c>
      <c r="I217" s="2">
        <v>893</v>
      </c>
      <c r="J217" s="2">
        <v>1003</v>
      </c>
      <c r="K217" s="2">
        <v>1059</v>
      </c>
      <c r="L217" s="2">
        <v>1213</v>
      </c>
      <c r="M217" s="2">
        <v>1219</v>
      </c>
      <c r="N217" s="2">
        <v>1378</v>
      </c>
    </row>
    <row r="218" spans="1:14" x14ac:dyDescent="0.35">
      <c r="A218" s="339" t="s">
        <v>3200</v>
      </c>
      <c r="B218" s="339" t="s">
        <v>33</v>
      </c>
      <c r="C218" s="340">
        <v>16</v>
      </c>
      <c r="D218" s="1">
        <v>2</v>
      </c>
      <c r="E218" s="1">
        <v>0</v>
      </c>
      <c r="F218" s="1">
        <v>-18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</row>
    <row r="219" spans="1:14" x14ac:dyDescent="0.35">
      <c r="A219" s="339" t="s">
        <v>0</v>
      </c>
      <c r="B219" s="339" t="s">
        <v>0</v>
      </c>
      <c r="C219" s="340">
        <v>16</v>
      </c>
      <c r="D219" s="2">
        <v>18</v>
      </c>
      <c r="E219" s="2">
        <v>18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</row>
    <row r="220" spans="1:14" x14ac:dyDescent="0.35">
      <c r="A220" s="339" t="s">
        <v>3201</v>
      </c>
      <c r="B220" s="339" t="s">
        <v>33</v>
      </c>
      <c r="C220" s="340">
        <v>64</v>
      </c>
      <c r="D220" s="1">
        <v>2</v>
      </c>
      <c r="E220" s="1">
        <v>0</v>
      </c>
      <c r="F220" s="1">
        <v>-66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</row>
    <row r="221" spans="1:14" x14ac:dyDescent="0.35">
      <c r="A221" s="339" t="s">
        <v>0</v>
      </c>
      <c r="B221" s="339" t="s">
        <v>0</v>
      </c>
      <c r="C221" s="340">
        <v>64</v>
      </c>
      <c r="D221" s="2">
        <v>66</v>
      </c>
      <c r="E221" s="2">
        <v>66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</row>
    <row r="222" spans="1:14" x14ac:dyDescent="0.35">
      <c r="A222" s="339" t="s">
        <v>3213</v>
      </c>
      <c r="B222" s="339" t="s">
        <v>33</v>
      </c>
      <c r="C222" s="340">
        <v>442</v>
      </c>
      <c r="D222" s="1">
        <v>38</v>
      </c>
      <c r="E222" s="1">
        <v>5</v>
      </c>
      <c r="F222" s="1">
        <v>0</v>
      </c>
      <c r="G222" s="1">
        <v>7</v>
      </c>
      <c r="H222" s="1">
        <v>8</v>
      </c>
      <c r="I222" s="1">
        <v>8</v>
      </c>
      <c r="J222" s="1">
        <v>-508</v>
      </c>
      <c r="K222" s="1">
        <v>0</v>
      </c>
      <c r="L222" s="1">
        <v>0</v>
      </c>
      <c r="M222" s="1">
        <v>0</v>
      </c>
      <c r="N222" s="1">
        <v>0</v>
      </c>
    </row>
    <row r="223" spans="1:14" x14ac:dyDescent="0.35">
      <c r="A223" s="339" t="s">
        <v>0</v>
      </c>
      <c r="B223" s="339" t="s">
        <v>0</v>
      </c>
      <c r="C223" s="340">
        <v>442</v>
      </c>
      <c r="D223" s="2">
        <v>480</v>
      </c>
      <c r="E223" s="2">
        <v>485</v>
      </c>
      <c r="F223" s="2">
        <v>485</v>
      </c>
      <c r="G223" s="2">
        <v>492</v>
      </c>
      <c r="H223" s="2">
        <v>500</v>
      </c>
      <c r="I223" s="2">
        <v>508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</row>
    <row r="224" spans="1:14" x14ac:dyDescent="0.35">
      <c r="A224" s="339" t="s">
        <v>1462</v>
      </c>
      <c r="B224" s="339" t="s">
        <v>33</v>
      </c>
      <c r="C224" s="340">
        <v>1057</v>
      </c>
      <c r="D224" s="1">
        <v>22</v>
      </c>
      <c r="E224" s="1">
        <v>4</v>
      </c>
      <c r="F224" s="1">
        <v>52</v>
      </c>
      <c r="G224" s="1">
        <v>3</v>
      </c>
      <c r="H224" s="1">
        <v>6</v>
      </c>
      <c r="I224" s="1">
        <v>3</v>
      </c>
      <c r="J224" s="1">
        <v>31</v>
      </c>
      <c r="K224" s="1">
        <v>5</v>
      </c>
      <c r="L224" s="1">
        <v>13</v>
      </c>
      <c r="M224" s="1">
        <v>1</v>
      </c>
      <c r="N224" s="1">
        <v>81</v>
      </c>
    </row>
    <row r="225" spans="1:14" x14ac:dyDescent="0.35">
      <c r="A225" s="339" t="s">
        <v>0</v>
      </c>
      <c r="B225" s="339" t="s">
        <v>0</v>
      </c>
      <c r="C225" s="340">
        <v>1057</v>
      </c>
      <c r="D225" s="2">
        <v>1079</v>
      </c>
      <c r="E225" s="2">
        <v>1083</v>
      </c>
      <c r="F225" s="2">
        <v>1135</v>
      </c>
      <c r="G225" s="2">
        <v>1138</v>
      </c>
      <c r="H225" s="2">
        <v>1144</v>
      </c>
      <c r="I225" s="2">
        <v>1147</v>
      </c>
      <c r="J225" s="2">
        <v>1178</v>
      </c>
      <c r="K225" s="2">
        <v>1183</v>
      </c>
      <c r="L225" s="2">
        <v>1196</v>
      </c>
      <c r="M225" s="2">
        <v>1197</v>
      </c>
      <c r="N225" s="2">
        <v>1278</v>
      </c>
    </row>
    <row r="226" spans="1:14" x14ac:dyDescent="0.35">
      <c r="A226" s="339" t="s">
        <v>47</v>
      </c>
      <c r="B226" s="339" t="s">
        <v>0</v>
      </c>
      <c r="C226" s="341">
        <v>0</v>
      </c>
      <c r="D226" s="1">
        <f>(D190+D192+D194+D196+D198+D200+D202+D204+D206+D208+D210+D212+D214+D216+D218+D220+D222+D224)*(-1)</f>
        <v>0</v>
      </c>
      <c r="E226" s="1">
        <f t="shared" ref="E226:N226" si="4">(E190+E192+E194+E196+E198+E200+E202+E204+E206+E208+E210+E212+E214+E216+E218+E220+E222+E224)*(-1)</f>
        <v>0</v>
      </c>
      <c r="F226" s="1">
        <f t="shared" si="4"/>
        <v>27</v>
      </c>
      <c r="G226" s="1">
        <f t="shared" si="4"/>
        <v>29</v>
      </c>
      <c r="H226" s="1">
        <f t="shared" si="4"/>
        <v>97</v>
      </c>
      <c r="I226" s="1">
        <f t="shared" si="4"/>
        <v>39</v>
      </c>
      <c r="J226" s="1">
        <f t="shared" si="4"/>
        <v>68</v>
      </c>
      <c r="K226" s="1">
        <f t="shared" si="4"/>
        <v>191</v>
      </c>
      <c r="L226" s="1">
        <f t="shared" si="4"/>
        <v>401</v>
      </c>
      <c r="M226" s="1">
        <f t="shared" si="4"/>
        <v>0</v>
      </c>
      <c r="N226" s="1">
        <f t="shared" si="4"/>
        <v>367</v>
      </c>
    </row>
    <row r="227" spans="1:14" x14ac:dyDescent="0.35">
      <c r="A227" s="339" t="s">
        <v>0</v>
      </c>
      <c r="B227" s="339" t="s">
        <v>0</v>
      </c>
      <c r="C227" s="340">
        <v>0</v>
      </c>
      <c r="D227" s="2">
        <v>0</v>
      </c>
      <c r="E227" s="2">
        <v>0</v>
      </c>
      <c r="F227" s="2">
        <v>27</v>
      </c>
      <c r="G227" s="2">
        <v>56</v>
      </c>
      <c r="H227" s="2">
        <v>153</v>
      </c>
      <c r="I227" s="2">
        <v>192</v>
      </c>
      <c r="J227" s="2">
        <v>260</v>
      </c>
      <c r="K227" s="2">
        <v>451</v>
      </c>
      <c r="L227" s="2">
        <v>852</v>
      </c>
      <c r="M227" s="2">
        <v>852</v>
      </c>
      <c r="N227" s="2">
        <v>1219</v>
      </c>
    </row>
    <row r="228" spans="1:14" x14ac:dyDescent="0.35">
      <c r="A228" t="s">
        <v>48</v>
      </c>
      <c r="B228" t="s">
        <v>0</v>
      </c>
      <c r="C228" s="2">
        <v>12158</v>
      </c>
      <c r="D228" s="2">
        <v>12158</v>
      </c>
      <c r="E228" s="2">
        <v>12158</v>
      </c>
      <c r="F228" s="2">
        <v>12158</v>
      </c>
      <c r="G228" s="2">
        <v>12158</v>
      </c>
      <c r="H228" s="2">
        <v>12158</v>
      </c>
      <c r="I228" s="2">
        <v>12158</v>
      </c>
      <c r="J228" s="2">
        <v>12158</v>
      </c>
      <c r="K228" s="2">
        <v>12158</v>
      </c>
      <c r="L228" s="2">
        <v>12158</v>
      </c>
      <c r="M228" s="2">
        <v>12158</v>
      </c>
      <c r="N228" s="2">
        <v>12158</v>
      </c>
    </row>
    <row r="232" spans="1:14" x14ac:dyDescent="0.35">
      <c r="A232" t="s">
        <v>0</v>
      </c>
      <c r="B232" t="s">
        <v>0</v>
      </c>
      <c r="C232" t="s">
        <v>0</v>
      </c>
      <c r="D232" t="s">
        <v>0</v>
      </c>
      <c r="E232" t="s">
        <v>0</v>
      </c>
      <c r="F232" t="s">
        <v>0</v>
      </c>
      <c r="G232" t="s">
        <v>0</v>
      </c>
      <c r="H232" t="s">
        <v>0</v>
      </c>
      <c r="I232" t="s">
        <v>0</v>
      </c>
      <c r="J232" t="s">
        <v>0</v>
      </c>
    </row>
    <row r="233" spans="1:14" x14ac:dyDescent="0.35">
      <c r="A233" t="s">
        <v>0</v>
      </c>
      <c r="B233" t="s">
        <v>0</v>
      </c>
      <c r="C233" t="s">
        <v>0</v>
      </c>
      <c r="D233" t="s">
        <v>0</v>
      </c>
      <c r="E233" t="s">
        <v>0</v>
      </c>
      <c r="F233" t="s">
        <v>0</v>
      </c>
      <c r="G233" t="s">
        <v>0</v>
      </c>
      <c r="H233" t="s">
        <v>0</v>
      </c>
      <c r="I233" t="s">
        <v>0</v>
      </c>
      <c r="J233" t="s">
        <v>0</v>
      </c>
    </row>
    <row r="234" spans="1:14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</row>
    <row r="235" spans="1:14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</row>
    <row r="236" spans="1:14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</row>
    <row r="237" spans="1:14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</row>
    <row r="238" spans="1:14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</row>
    <row r="239" spans="1:14" x14ac:dyDescent="0.35">
      <c r="A239" s="339" t="s">
        <v>107</v>
      </c>
      <c r="B239" s="339" t="s">
        <v>2</v>
      </c>
      <c r="C239" s="339" t="s">
        <v>3</v>
      </c>
      <c r="D239" t="s">
        <v>4</v>
      </c>
      <c r="E239" t="s">
        <v>5</v>
      </c>
      <c r="F239" t="s">
        <v>6</v>
      </c>
      <c r="G239" t="s">
        <v>7</v>
      </c>
      <c r="H239" t="s">
        <v>8</v>
      </c>
      <c r="I239" t="s">
        <v>9</v>
      </c>
      <c r="J239" t="s">
        <v>10</v>
      </c>
    </row>
    <row r="240" spans="1:14" x14ac:dyDescent="0.35">
      <c r="A240" s="339" t="s">
        <v>0</v>
      </c>
      <c r="B240" s="339" t="s">
        <v>0</v>
      </c>
      <c r="C240" s="339" t="s">
        <v>17</v>
      </c>
      <c r="D240" t="s">
        <v>1463</v>
      </c>
      <c r="E240" t="s">
        <v>1464</v>
      </c>
      <c r="F240" t="s">
        <v>1465</v>
      </c>
      <c r="G240" t="s">
        <v>1466</v>
      </c>
      <c r="H240" t="s">
        <v>1467</v>
      </c>
      <c r="I240" t="s">
        <v>1468</v>
      </c>
      <c r="J240" t="s">
        <v>1469</v>
      </c>
    </row>
    <row r="241" spans="1:10" x14ac:dyDescent="0.35">
      <c r="A241" s="339" t="s">
        <v>3208</v>
      </c>
      <c r="B241" s="339" t="s">
        <v>33</v>
      </c>
      <c r="C241" s="340">
        <v>669</v>
      </c>
      <c r="D241" s="1">
        <v>61</v>
      </c>
      <c r="E241" s="1">
        <v>17</v>
      </c>
      <c r="F241" s="1">
        <v>30</v>
      </c>
      <c r="G241" s="1">
        <v>8</v>
      </c>
      <c r="H241" s="1">
        <v>164</v>
      </c>
      <c r="I241" s="1">
        <v>64</v>
      </c>
      <c r="J241" s="1">
        <v>-1013</v>
      </c>
    </row>
    <row r="242" spans="1:10" x14ac:dyDescent="0.35">
      <c r="A242" s="339" t="s">
        <v>0</v>
      </c>
      <c r="B242" s="339" t="s">
        <v>0</v>
      </c>
      <c r="C242" s="340">
        <v>669</v>
      </c>
      <c r="D242" s="2">
        <v>730</v>
      </c>
      <c r="E242" s="2">
        <v>747</v>
      </c>
      <c r="F242" s="2">
        <v>777</v>
      </c>
      <c r="G242" s="2">
        <v>785</v>
      </c>
      <c r="H242" s="2">
        <v>949</v>
      </c>
      <c r="I242" s="2">
        <v>1013</v>
      </c>
      <c r="J242" s="2">
        <v>0</v>
      </c>
    </row>
    <row r="243" spans="1:10" x14ac:dyDescent="0.35">
      <c r="A243" s="339" t="s">
        <v>1470</v>
      </c>
      <c r="B243" s="339" t="s">
        <v>31</v>
      </c>
      <c r="C243" s="340">
        <v>321</v>
      </c>
      <c r="D243" s="1">
        <v>9</v>
      </c>
      <c r="E243" s="1">
        <v>16</v>
      </c>
      <c r="F243" s="1">
        <v>-346</v>
      </c>
      <c r="G243" s="1">
        <v>0</v>
      </c>
      <c r="H243" s="1">
        <v>0</v>
      </c>
      <c r="I243" s="1">
        <v>0</v>
      </c>
      <c r="J243" s="1">
        <v>0</v>
      </c>
    </row>
    <row r="244" spans="1:10" x14ac:dyDescent="0.35">
      <c r="A244" s="339" t="s">
        <v>0</v>
      </c>
      <c r="B244" s="339" t="s">
        <v>0</v>
      </c>
      <c r="C244" s="340">
        <v>321</v>
      </c>
      <c r="D244" s="2">
        <v>330</v>
      </c>
      <c r="E244" s="2">
        <v>346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</row>
    <row r="245" spans="1:10" x14ac:dyDescent="0.35">
      <c r="A245" s="339" t="s">
        <v>1471</v>
      </c>
      <c r="B245" s="339" t="s">
        <v>33</v>
      </c>
      <c r="C245" s="340">
        <v>2012</v>
      </c>
      <c r="D245" s="1">
        <v>0</v>
      </c>
      <c r="E245" s="1">
        <v>0</v>
      </c>
      <c r="F245" s="1">
        <v>0</v>
      </c>
      <c r="G245" s="1">
        <v>-87</v>
      </c>
      <c r="H245" s="1">
        <v>0</v>
      </c>
      <c r="I245" s="1">
        <v>0</v>
      </c>
      <c r="J245" s="1">
        <v>0</v>
      </c>
    </row>
    <row r="246" spans="1:10" x14ac:dyDescent="0.35">
      <c r="A246" s="339" t="s">
        <v>0</v>
      </c>
      <c r="B246" s="339" t="s">
        <v>0</v>
      </c>
      <c r="C246" s="340">
        <v>2012</v>
      </c>
      <c r="D246" s="2">
        <v>2012</v>
      </c>
      <c r="E246" s="2">
        <v>2012</v>
      </c>
      <c r="F246" s="2">
        <v>2012</v>
      </c>
      <c r="G246" s="2">
        <v>1925</v>
      </c>
      <c r="H246" s="2">
        <v>1925</v>
      </c>
      <c r="I246" s="2">
        <v>1925</v>
      </c>
      <c r="J246" s="2">
        <v>1925</v>
      </c>
    </row>
    <row r="247" spans="1:10" x14ac:dyDescent="0.35">
      <c r="A247" s="339" t="s">
        <v>1472</v>
      </c>
      <c r="B247" s="339" t="s">
        <v>33</v>
      </c>
      <c r="C247" s="340">
        <v>1010</v>
      </c>
      <c r="D247" s="1">
        <v>30</v>
      </c>
      <c r="E247" s="1">
        <v>40</v>
      </c>
      <c r="F247" s="1">
        <v>36</v>
      </c>
      <c r="G247" s="1">
        <v>8</v>
      </c>
      <c r="H247" s="1">
        <v>51</v>
      </c>
      <c r="I247" s="1">
        <v>107</v>
      </c>
      <c r="J247" s="1">
        <v>173</v>
      </c>
    </row>
    <row r="248" spans="1:10" x14ac:dyDescent="0.35">
      <c r="A248" s="339" t="s">
        <v>0</v>
      </c>
      <c r="B248" s="339" t="s">
        <v>0</v>
      </c>
      <c r="C248" s="340">
        <v>1010</v>
      </c>
      <c r="D248" s="2">
        <v>1040</v>
      </c>
      <c r="E248" s="2">
        <v>1080</v>
      </c>
      <c r="F248" s="2">
        <v>1116</v>
      </c>
      <c r="G248" s="2">
        <v>1124</v>
      </c>
      <c r="H248" s="2">
        <v>1175</v>
      </c>
      <c r="I248" s="2">
        <v>1282</v>
      </c>
      <c r="J248" s="2">
        <v>1455</v>
      </c>
    </row>
    <row r="249" spans="1:10" x14ac:dyDescent="0.35">
      <c r="A249" s="339" t="s">
        <v>1473</v>
      </c>
      <c r="B249" s="339" t="s">
        <v>33</v>
      </c>
      <c r="C249" s="340">
        <v>1108</v>
      </c>
      <c r="D249" s="1">
        <v>38</v>
      </c>
      <c r="E249" s="1">
        <v>133</v>
      </c>
      <c r="F249" s="1">
        <v>108</v>
      </c>
      <c r="G249" s="1">
        <v>27</v>
      </c>
      <c r="H249" s="1">
        <v>81</v>
      </c>
      <c r="I249" s="1">
        <v>126</v>
      </c>
      <c r="J249" s="1">
        <v>135</v>
      </c>
    </row>
    <row r="250" spans="1:10" x14ac:dyDescent="0.35">
      <c r="A250" s="339" t="s">
        <v>0</v>
      </c>
      <c r="B250" s="339" t="s">
        <v>0</v>
      </c>
      <c r="C250" s="340">
        <v>1108</v>
      </c>
      <c r="D250" s="2">
        <v>1146</v>
      </c>
      <c r="E250" s="2">
        <v>1279</v>
      </c>
      <c r="F250" s="2">
        <v>1387</v>
      </c>
      <c r="G250" s="2">
        <v>1414</v>
      </c>
      <c r="H250" s="2">
        <v>1495</v>
      </c>
      <c r="I250" s="2">
        <v>1621</v>
      </c>
      <c r="J250" s="2">
        <v>1756</v>
      </c>
    </row>
    <row r="251" spans="1:10" x14ac:dyDescent="0.35">
      <c r="A251" s="339" t="s">
        <v>1474</v>
      </c>
      <c r="B251" s="339" t="s">
        <v>33</v>
      </c>
      <c r="C251" s="340">
        <v>2257</v>
      </c>
      <c r="D251" s="1">
        <v>0</v>
      </c>
      <c r="E251" s="1">
        <v>-332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</row>
    <row r="252" spans="1:10" x14ac:dyDescent="0.35">
      <c r="A252" s="339" t="s">
        <v>0</v>
      </c>
      <c r="B252" s="339" t="s">
        <v>0</v>
      </c>
      <c r="C252" s="340">
        <v>2257</v>
      </c>
      <c r="D252" s="2">
        <v>2257</v>
      </c>
      <c r="E252" s="2">
        <v>1925</v>
      </c>
      <c r="F252" s="2">
        <v>1925</v>
      </c>
      <c r="G252" s="2">
        <v>1925</v>
      </c>
      <c r="H252" s="2">
        <v>1925</v>
      </c>
      <c r="I252" s="2">
        <v>1925</v>
      </c>
      <c r="J252" s="2">
        <v>1925</v>
      </c>
    </row>
    <row r="253" spans="1:10" x14ac:dyDescent="0.35">
      <c r="A253" s="339" t="s">
        <v>3209</v>
      </c>
      <c r="B253" s="339" t="s">
        <v>33</v>
      </c>
      <c r="C253" s="340">
        <v>558</v>
      </c>
      <c r="D253" s="1">
        <v>19</v>
      </c>
      <c r="E253" s="1">
        <v>13</v>
      </c>
      <c r="F253" s="1">
        <v>43</v>
      </c>
      <c r="G253" s="1">
        <v>5</v>
      </c>
      <c r="H253" s="1">
        <v>-638</v>
      </c>
      <c r="I253" s="1">
        <v>0</v>
      </c>
      <c r="J253" s="1">
        <v>0</v>
      </c>
    </row>
    <row r="254" spans="1:10" x14ac:dyDescent="0.35">
      <c r="A254" s="339" t="s">
        <v>0</v>
      </c>
      <c r="B254" s="339" t="s">
        <v>0</v>
      </c>
      <c r="C254" s="340">
        <v>558</v>
      </c>
      <c r="D254" s="2">
        <v>577</v>
      </c>
      <c r="E254" s="2">
        <v>590</v>
      </c>
      <c r="F254" s="2">
        <v>633</v>
      </c>
      <c r="G254" s="2">
        <v>638</v>
      </c>
      <c r="H254" s="2">
        <v>0</v>
      </c>
      <c r="I254" s="2">
        <v>0</v>
      </c>
      <c r="J254" s="2">
        <v>0</v>
      </c>
    </row>
    <row r="255" spans="1:10" x14ac:dyDescent="0.35">
      <c r="A255" s="339" t="s">
        <v>1475</v>
      </c>
      <c r="B255" s="339" t="s">
        <v>33</v>
      </c>
      <c r="C255" s="340">
        <v>626</v>
      </c>
      <c r="D255" s="1">
        <v>54</v>
      </c>
      <c r="E255" s="1">
        <v>7</v>
      </c>
      <c r="F255" s="1">
        <v>26</v>
      </c>
      <c r="G255" s="1">
        <v>10</v>
      </c>
      <c r="H255" s="1">
        <v>11</v>
      </c>
      <c r="I255" s="1">
        <v>-734</v>
      </c>
      <c r="J255" s="1">
        <v>0</v>
      </c>
    </row>
    <row r="256" spans="1:10" x14ac:dyDescent="0.35">
      <c r="A256" s="339" t="s">
        <v>0</v>
      </c>
      <c r="B256" s="339" t="s">
        <v>0</v>
      </c>
      <c r="C256" s="340">
        <v>626</v>
      </c>
      <c r="D256" s="2">
        <v>680</v>
      </c>
      <c r="E256" s="2">
        <v>687</v>
      </c>
      <c r="F256" s="2">
        <v>713</v>
      </c>
      <c r="G256" s="2">
        <v>723</v>
      </c>
      <c r="H256" s="2">
        <v>734</v>
      </c>
      <c r="I256" s="2">
        <v>0</v>
      </c>
      <c r="J256" s="2">
        <v>0</v>
      </c>
    </row>
    <row r="257" spans="1:12" x14ac:dyDescent="0.35">
      <c r="A257" s="339" t="s">
        <v>1476</v>
      </c>
      <c r="B257" s="339" t="s">
        <v>33</v>
      </c>
      <c r="C257" s="340">
        <v>1201</v>
      </c>
      <c r="D257" s="1">
        <v>132</v>
      </c>
      <c r="E257" s="1">
        <v>26</v>
      </c>
      <c r="F257" s="1">
        <v>25</v>
      </c>
      <c r="G257" s="1">
        <v>23</v>
      </c>
      <c r="H257" s="1">
        <v>82</v>
      </c>
      <c r="I257" s="1">
        <v>170</v>
      </c>
      <c r="J257" s="1">
        <v>177</v>
      </c>
    </row>
    <row r="258" spans="1:12" x14ac:dyDescent="0.35">
      <c r="A258" s="339" t="s">
        <v>0</v>
      </c>
      <c r="B258" s="339" t="s">
        <v>0</v>
      </c>
      <c r="C258" s="340">
        <v>1201</v>
      </c>
      <c r="D258" s="2">
        <v>1333</v>
      </c>
      <c r="E258" s="2">
        <v>1359</v>
      </c>
      <c r="F258" s="2">
        <v>1384</v>
      </c>
      <c r="G258" s="2">
        <v>1407</v>
      </c>
      <c r="H258" s="2">
        <v>1489</v>
      </c>
      <c r="I258" s="2">
        <v>1659</v>
      </c>
      <c r="J258" s="2">
        <v>1836</v>
      </c>
    </row>
    <row r="259" spans="1:12" x14ac:dyDescent="0.35">
      <c r="A259" s="339" t="s">
        <v>3202</v>
      </c>
      <c r="B259" s="339" t="s">
        <v>33</v>
      </c>
      <c r="C259" s="340">
        <v>2301</v>
      </c>
      <c r="D259" s="1">
        <v>-376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</row>
    <row r="260" spans="1:12" x14ac:dyDescent="0.35">
      <c r="A260" s="339" t="s">
        <v>0</v>
      </c>
      <c r="B260" s="339" t="s">
        <v>0</v>
      </c>
      <c r="C260" s="340">
        <v>2301</v>
      </c>
      <c r="D260" s="2">
        <v>1925</v>
      </c>
      <c r="E260" s="2">
        <v>1925</v>
      </c>
      <c r="F260" s="2">
        <v>1925</v>
      </c>
      <c r="G260" s="2">
        <v>1925</v>
      </c>
      <c r="H260" s="2">
        <v>1925</v>
      </c>
      <c r="I260" s="2">
        <v>1925</v>
      </c>
      <c r="J260" s="2">
        <v>1925</v>
      </c>
    </row>
    <row r="261" spans="1:12" x14ac:dyDescent="0.35">
      <c r="A261" s="339" t="s">
        <v>1477</v>
      </c>
      <c r="B261" s="339" t="s">
        <v>33</v>
      </c>
      <c r="C261" s="340">
        <v>1294</v>
      </c>
      <c r="D261" s="1">
        <v>23</v>
      </c>
      <c r="E261" s="1">
        <v>77</v>
      </c>
      <c r="F261" s="1">
        <v>106</v>
      </c>
      <c r="G261" s="1">
        <v>6</v>
      </c>
      <c r="H261" s="1">
        <v>145</v>
      </c>
      <c r="I261" s="1">
        <v>33</v>
      </c>
      <c r="J261" s="1">
        <v>67</v>
      </c>
    </row>
    <row r="262" spans="1:12" x14ac:dyDescent="0.35">
      <c r="A262" s="339" t="s">
        <v>0</v>
      </c>
      <c r="B262" s="339" t="s">
        <v>0</v>
      </c>
      <c r="C262" s="340">
        <v>1294</v>
      </c>
      <c r="D262" s="2">
        <v>1317</v>
      </c>
      <c r="E262" s="2">
        <v>1394</v>
      </c>
      <c r="F262" s="2">
        <v>1500</v>
      </c>
      <c r="G262" s="2">
        <v>1506</v>
      </c>
      <c r="H262" s="2">
        <v>1651</v>
      </c>
      <c r="I262" s="2">
        <v>1684</v>
      </c>
      <c r="J262" s="2">
        <v>1751</v>
      </c>
    </row>
    <row r="263" spans="1:12" x14ac:dyDescent="0.35">
      <c r="A263" s="339" t="s">
        <v>1478</v>
      </c>
      <c r="B263" s="339" t="s">
        <v>33</v>
      </c>
      <c r="C263" s="340">
        <v>112</v>
      </c>
      <c r="D263" s="1">
        <v>10</v>
      </c>
      <c r="E263" s="1">
        <v>3</v>
      </c>
      <c r="F263" s="1">
        <v>-125</v>
      </c>
      <c r="G263" s="1">
        <v>0</v>
      </c>
      <c r="H263" s="1">
        <v>0</v>
      </c>
      <c r="I263" s="1">
        <v>0</v>
      </c>
      <c r="J263" s="1">
        <v>0</v>
      </c>
    </row>
    <row r="264" spans="1:12" x14ac:dyDescent="0.35">
      <c r="A264" s="339" t="s">
        <v>0</v>
      </c>
      <c r="B264" s="339" t="s">
        <v>0</v>
      </c>
      <c r="C264" s="340">
        <v>112</v>
      </c>
      <c r="D264" s="2">
        <v>122</v>
      </c>
      <c r="E264" s="2">
        <v>125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</row>
    <row r="265" spans="1:12" x14ac:dyDescent="0.35">
      <c r="A265" s="339" t="s">
        <v>47</v>
      </c>
      <c r="B265" s="339" t="s">
        <v>0</v>
      </c>
      <c r="C265" s="341">
        <v>0</v>
      </c>
      <c r="D265" s="1">
        <f>(D241+D243+D245+D247+D249+D251+D253+D255+D257+D259+D261+D263)*(-1)</f>
        <v>0</v>
      </c>
      <c r="E265" s="1">
        <f t="shared" ref="E265:J265" si="5">(E241+E243+E245+E247+E249+E251+E253+E255+E257+E259+E261+E263)*(-1)</f>
        <v>0</v>
      </c>
      <c r="F265" s="1">
        <f t="shared" si="5"/>
        <v>97</v>
      </c>
      <c r="G265" s="1">
        <f t="shared" si="5"/>
        <v>0</v>
      </c>
      <c r="H265" s="1">
        <f t="shared" si="5"/>
        <v>104</v>
      </c>
      <c r="I265" s="1">
        <f t="shared" si="5"/>
        <v>234</v>
      </c>
      <c r="J265" s="1">
        <f t="shared" si="5"/>
        <v>461</v>
      </c>
    </row>
    <row r="266" spans="1:12" x14ac:dyDescent="0.35">
      <c r="A266" s="339" t="s">
        <v>0</v>
      </c>
      <c r="B266" s="339" t="s">
        <v>0</v>
      </c>
      <c r="C266" s="340">
        <v>0</v>
      </c>
      <c r="D266" s="2">
        <v>0</v>
      </c>
      <c r="E266" s="2">
        <v>0</v>
      </c>
      <c r="F266" s="2">
        <v>97</v>
      </c>
      <c r="G266" s="2">
        <v>97</v>
      </c>
      <c r="H266" s="2">
        <v>201</v>
      </c>
      <c r="I266" s="2">
        <v>435</v>
      </c>
      <c r="J266" s="2">
        <v>896</v>
      </c>
    </row>
    <row r="267" spans="1:12" x14ac:dyDescent="0.35">
      <c r="A267" t="s">
        <v>48</v>
      </c>
      <c r="B267" t="s">
        <v>0</v>
      </c>
      <c r="C267" s="2">
        <v>13469</v>
      </c>
      <c r="D267" s="2">
        <v>13469</v>
      </c>
      <c r="E267" s="2">
        <v>13469</v>
      </c>
      <c r="F267" s="2">
        <v>13469</v>
      </c>
      <c r="G267" s="2">
        <v>13469</v>
      </c>
      <c r="H267" s="2">
        <v>13469</v>
      </c>
      <c r="I267" s="2">
        <v>13469</v>
      </c>
      <c r="J267" s="2">
        <v>13469</v>
      </c>
    </row>
    <row r="270" spans="1:12" x14ac:dyDescent="0.35">
      <c r="A270" s="2"/>
      <c r="B270" s="2"/>
      <c r="C270" s="2"/>
      <c r="D270" s="2"/>
      <c r="E270" s="2"/>
      <c r="F270" s="2"/>
      <c r="G270" s="2"/>
      <c r="H270" s="239" t="s">
        <v>2648</v>
      </c>
      <c r="I270" s="2"/>
      <c r="J270" s="2"/>
      <c r="K270" s="2"/>
      <c r="L270" s="239" t="s">
        <v>2649</v>
      </c>
    </row>
    <row r="271" spans="1:12" x14ac:dyDescent="0.35">
      <c r="D271" s="240" t="s">
        <v>2529</v>
      </c>
      <c r="E271" s="240" t="s">
        <v>2650</v>
      </c>
      <c r="F271" s="240" t="s">
        <v>2651</v>
      </c>
      <c r="G271" s="240" t="s">
        <v>2650</v>
      </c>
      <c r="H271" s="240" t="s">
        <v>2652</v>
      </c>
      <c r="I271" s="240" t="s">
        <v>2653</v>
      </c>
      <c r="J271" s="240" t="s">
        <v>2649</v>
      </c>
      <c r="K271" s="240" t="s">
        <v>2654</v>
      </c>
      <c r="L271" s="240" t="s">
        <v>2652</v>
      </c>
    </row>
    <row r="272" spans="1:12" x14ac:dyDescent="0.35">
      <c r="D272" s="240" t="s">
        <v>2655</v>
      </c>
      <c r="E272" s="240" t="s">
        <v>2655</v>
      </c>
      <c r="F272" s="240" t="s">
        <v>2652</v>
      </c>
      <c r="G272" s="240" t="s">
        <v>2656</v>
      </c>
      <c r="H272" s="240" t="s">
        <v>2656</v>
      </c>
      <c r="I272" s="240" t="s">
        <v>2655</v>
      </c>
      <c r="J272" s="240" t="s">
        <v>2652</v>
      </c>
      <c r="K272" s="240" t="s">
        <v>2656</v>
      </c>
      <c r="L272" s="240" t="s">
        <v>2656</v>
      </c>
    </row>
    <row r="273" spans="1:12" x14ac:dyDescent="0.35">
      <c r="A273" s="238" t="e">
        <f>SUMIFS($C$10:$C$505,#REF!, B273)</f>
        <v>#REF!</v>
      </c>
      <c r="B273" t="s">
        <v>2657</v>
      </c>
      <c r="C273" t="s">
        <v>2535</v>
      </c>
      <c r="D273" s="241" t="e">
        <f>E273+I273</f>
        <v>#REF!</v>
      </c>
      <c r="E273" s="238" t="e">
        <f>COUNTIFS(#REF!, B273,$B$10:$B$505,"F")</f>
        <v>#REF!</v>
      </c>
      <c r="F273" s="242">
        <f t="shared" ref="F273:F299" si="6">IFERROR(E273/D273,0)</f>
        <v>0</v>
      </c>
      <c r="G273" t="e">
        <f>COUNTIFS(#REF!, B273,$B$10:$B$505,"F",#REF!,"Elected")</f>
        <v>#REF!</v>
      </c>
      <c r="H273" s="243">
        <f>IFERROR(G273/D273,0)</f>
        <v>0</v>
      </c>
      <c r="I273" s="244" t="e">
        <f>COUNTIFS(#REF!, B273,$B$10:$B$505,"M")</f>
        <v>#REF!</v>
      </c>
      <c r="J273" s="242">
        <f>IFERROR(I273/D273,0)</f>
        <v>0</v>
      </c>
      <c r="K273" t="e">
        <f>COUNTIFS(#REF!, B273,$B$10:$B$505,"M",#REF!,"Elected")</f>
        <v>#REF!</v>
      </c>
      <c r="L273" s="242">
        <f>IFERROR(K273/D273,0)</f>
        <v>0</v>
      </c>
    </row>
    <row r="274" spans="1:12" x14ac:dyDescent="0.35">
      <c r="A274" s="238" t="e">
        <f>SUMIFS($C$10:$C$505,#REF!, B274)</f>
        <v>#REF!</v>
      </c>
      <c r="B274" t="s">
        <v>2658</v>
      </c>
      <c r="C274" t="s">
        <v>2534</v>
      </c>
      <c r="D274" s="241" t="e">
        <f t="shared" ref="D274:D299" si="7">E274+I274</f>
        <v>#REF!</v>
      </c>
      <c r="E274" s="238" t="e">
        <f>COUNTIFS(#REF!, B274,$B$10:$B$505,"F")</f>
        <v>#REF!</v>
      </c>
      <c r="F274" s="242">
        <f t="shared" si="6"/>
        <v>0</v>
      </c>
      <c r="G274" t="e">
        <f>COUNTIFS(#REF!, B274,$B$10:$B$505,"F",#REF!,"Elected")</f>
        <v>#REF!</v>
      </c>
      <c r="H274" s="243">
        <f t="shared" ref="H274:H299" si="8">IFERROR(G274/D274,0)</f>
        <v>0</v>
      </c>
      <c r="I274" s="244" t="e">
        <f>COUNTIFS(#REF!, B274,$B$10:$B$505,"M")</f>
        <v>#REF!</v>
      </c>
      <c r="J274" s="242">
        <f t="shared" ref="J274:J299" si="9">IFERROR(I274/D274,0)</f>
        <v>0</v>
      </c>
      <c r="K274" t="e">
        <f>COUNTIFS(#REF!, B274,$B$10:$B$505,"M",#REF!,"Elected")</f>
        <v>#REF!</v>
      </c>
      <c r="L274" s="242">
        <f t="shared" ref="L274:L299" si="10">IFERROR(K274/D274,0)</f>
        <v>0</v>
      </c>
    </row>
    <row r="275" spans="1:12" x14ac:dyDescent="0.35">
      <c r="A275" s="238" t="e">
        <f>SUMIFS($C$10:$C$505,#REF!, B275)</f>
        <v>#REF!</v>
      </c>
      <c r="B275" t="s">
        <v>2659</v>
      </c>
      <c r="C275" t="s">
        <v>2536</v>
      </c>
      <c r="D275" s="241" t="e">
        <f t="shared" si="7"/>
        <v>#REF!</v>
      </c>
      <c r="E275" s="238" t="e">
        <f>COUNTIFS(#REF!, B275,$B$10:$B$505,"F")</f>
        <v>#REF!</v>
      </c>
      <c r="F275" s="242">
        <f t="shared" si="6"/>
        <v>0</v>
      </c>
      <c r="G275" t="e">
        <f>COUNTIFS(#REF!, B275,$B$10:$B$505,"F",#REF!,"Elected")</f>
        <v>#REF!</v>
      </c>
      <c r="H275" s="243">
        <f t="shared" si="8"/>
        <v>0</v>
      </c>
      <c r="I275" s="244" t="e">
        <f>COUNTIFS(#REF!, B275,$B$10:$B$505,"M")</f>
        <v>#REF!</v>
      </c>
      <c r="J275" s="242">
        <f t="shared" si="9"/>
        <v>0</v>
      </c>
      <c r="K275" t="e">
        <f>COUNTIFS(#REF!, B275,$B$10:$B$505,"M",#REF!,"Elected")</f>
        <v>#REF!</v>
      </c>
      <c r="L275" s="242">
        <f t="shared" si="10"/>
        <v>0</v>
      </c>
    </row>
    <row r="276" spans="1:12" x14ac:dyDescent="0.35">
      <c r="A276" s="238" t="e">
        <f>SUMIFS($C$10:$C$505,#REF!, B276)</f>
        <v>#REF!</v>
      </c>
      <c r="B276" t="s">
        <v>2661</v>
      </c>
      <c r="C276" t="s">
        <v>2727</v>
      </c>
      <c r="D276" s="241" t="e">
        <f t="shared" si="7"/>
        <v>#REF!</v>
      </c>
      <c r="E276" s="238" t="e">
        <f>COUNTIFS(#REF!, B276,$B$10:$B$505,"F")</f>
        <v>#REF!</v>
      </c>
      <c r="F276" s="242">
        <f t="shared" si="6"/>
        <v>0</v>
      </c>
      <c r="G276" t="e">
        <f>COUNTIFS(#REF!, B276,$B$10:$B$505,"F",#REF!,"Elected")</f>
        <v>#REF!</v>
      </c>
      <c r="H276" s="243">
        <f t="shared" si="8"/>
        <v>0</v>
      </c>
      <c r="I276" s="244" t="e">
        <f>COUNTIFS(#REF!, B276,$B$10:$B$505,"M")</f>
        <v>#REF!</v>
      </c>
      <c r="J276" s="242">
        <f t="shared" si="9"/>
        <v>0</v>
      </c>
      <c r="K276" t="e">
        <f>COUNTIFS(#REF!, B276,$B$10:$B$505,"M",#REF!,"Elected")</f>
        <v>#REF!</v>
      </c>
      <c r="L276" s="242">
        <f t="shared" si="10"/>
        <v>0</v>
      </c>
    </row>
    <row r="277" spans="1:12" x14ac:dyDescent="0.35">
      <c r="A277" s="238" t="e">
        <f>SUMIFS($C$10:$C$505,#REF!, B277)</f>
        <v>#REF!</v>
      </c>
      <c r="B277" t="s">
        <v>2663</v>
      </c>
      <c r="C277" t="s">
        <v>2574</v>
      </c>
      <c r="D277" s="241" t="e">
        <f t="shared" si="7"/>
        <v>#REF!</v>
      </c>
      <c r="E277" s="238" t="e">
        <f>COUNTIFS(#REF!, B277,$B$10:$B$505,"F")</f>
        <v>#REF!</v>
      </c>
      <c r="F277" s="242">
        <f t="shared" si="6"/>
        <v>0</v>
      </c>
      <c r="G277" t="e">
        <f>COUNTIFS(#REF!, B277,$B$10:$B$505,"F",#REF!,"Elected")</f>
        <v>#REF!</v>
      </c>
      <c r="H277" s="243">
        <f t="shared" si="8"/>
        <v>0</v>
      </c>
      <c r="I277" s="244" t="e">
        <f>COUNTIFS(#REF!, B277,$B$10:$B$505,"M")</f>
        <v>#REF!</v>
      </c>
      <c r="J277" s="242">
        <f t="shared" si="9"/>
        <v>0</v>
      </c>
      <c r="K277" t="e">
        <f>COUNTIFS(#REF!, B277,$B$10:$B$505,"M",#REF!,"Elected")</f>
        <v>#REF!</v>
      </c>
      <c r="L277" s="242">
        <f t="shared" si="10"/>
        <v>0</v>
      </c>
    </row>
    <row r="278" spans="1:12" x14ac:dyDescent="0.35">
      <c r="A278" s="238" t="e">
        <f>SUMIFS($C$10:$C$505,#REF!, B278)</f>
        <v>#REF!</v>
      </c>
      <c r="B278" t="s">
        <v>2689</v>
      </c>
      <c r="C278" t="s">
        <v>2573</v>
      </c>
      <c r="D278" s="241" t="e">
        <f t="shared" si="7"/>
        <v>#REF!</v>
      </c>
      <c r="E278" s="238" t="e">
        <f>COUNTIFS(#REF!, B278,$B$10:$B$505,"F")</f>
        <v>#REF!</v>
      </c>
      <c r="F278" s="242">
        <f t="shared" si="6"/>
        <v>0</v>
      </c>
      <c r="G278" t="e">
        <f>COUNTIFS(#REF!, B278,$B$10:$B$505,"F",#REF!,"Elected")</f>
        <v>#REF!</v>
      </c>
      <c r="H278" s="243">
        <f t="shared" si="8"/>
        <v>0</v>
      </c>
      <c r="I278" s="244" t="e">
        <f>COUNTIFS(#REF!, B278,$B$10:$B$505,"M")</f>
        <v>#REF!</v>
      </c>
      <c r="J278" s="242">
        <f t="shared" si="9"/>
        <v>0</v>
      </c>
      <c r="K278" t="e">
        <f>COUNTIFS(#REF!, B278,$B$10:$B$505,"M",#REF!,"Elected")</f>
        <v>#REF!</v>
      </c>
      <c r="L278" s="242">
        <f t="shared" si="10"/>
        <v>0</v>
      </c>
    </row>
    <row r="279" spans="1:12" x14ac:dyDescent="0.35">
      <c r="A279" s="238" t="e">
        <f>SUMIFS($C$10:$C$505,#REF!, B279)</f>
        <v>#REF!</v>
      </c>
      <c r="B279" t="s">
        <v>2662</v>
      </c>
      <c r="C279" t="s">
        <v>2575</v>
      </c>
      <c r="D279" s="241" t="e">
        <f t="shared" si="7"/>
        <v>#REF!</v>
      </c>
      <c r="E279" s="238" t="e">
        <f>COUNTIFS(#REF!, B279,$B$10:$B$505,"F")</f>
        <v>#REF!</v>
      </c>
      <c r="F279" s="242">
        <f t="shared" si="6"/>
        <v>0</v>
      </c>
      <c r="G279" t="e">
        <f>COUNTIFS(#REF!, B279,$B$10:$B$505,"F",#REF!,"Elected")</f>
        <v>#REF!</v>
      </c>
      <c r="H279" s="243">
        <f t="shared" si="8"/>
        <v>0</v>
      </c>
      <c r="I279" s="244" t="e">
        <f>COUNTIFS(#REF!, B279,$B$10:$B$505,"M")</f>
        <v>#REF!</v>
      </c>
      <c r="J279" s="242">
        <f t="shared" si="9"/>
        <v>0</v>
      </c>
      <c r="K279" t="e">
        <f>COUNTIFS(#REF!, B279,$B$10:$B$505,"M",#REF!,"Elected")</f>
        <v>#REF!</v>
      </c>
      <c r="L279" s="242">
        <f t="shared" si="10"/>
        <v>0</v>
      </c>
    </row>
    <row r="280" spans="1:12" x14ac:dyDescent="0.35">
      <c r="A280" s="238" t="e">
        <f>SUMIFS($C$10:$C$505,#REF!, B280)</f>
        <v>#REF!</v>
      </c>
      <c r="B280" t="s">
        <v>2660</v>
      </c>
      <c r="C280" t="s">
        <v>2594</v>
      </c>
      <c r="D280" s="241" t="e">
        <f t="shared" si="7"/>
        <v>#REF!</v>
      </c>
      <c r="E280" s="238" t="e">
        <f>COUNTIFS(#REF!, B280,$B$10:$B$505,"F")</f>
        <v>#REF!</v>
      </c>
      <c r="F280" s="242">
        <f t="shared" si="6"/>
        <v>0</v>
      </c>
      <c r="G280" t="e">
        <f>COUNTIFS(#REF!, B280,$B$10:$B$505,"F",#REF!,"Elected")</f>
        <v>#REF!</v>
      </c>
      <c r="H280" s="243">
        <f t="shared" si="8"/>
        <v>0</v>
      </c>
      <c r="I280" s="244" t="e">
        <f>COUNTIFS(#REF!, B280,$B$10:$B$505,"M")</f>
        <v>#REF!</v>
      </c>
      <c r="J280" s="242">
        <f t="shared" si="9"/>
        <v>0</v>
      </c>
      <c r="K280" t="e">
        <f>COUNTIFS(#REF!, B280,$B$10:$B$505,"M",#REF!,"Elected")</f>
        <v>#REF!</v>
      </c>
      <c r="L280" s="242">
        <f t="shared" si="10"/>
        <v>0</v>
      </c>
    </row>
    <row r="281" spans="1:12" x14ac:dyDescent="0.35">
      <c r="A281" s="238" t="e">
        <f>SUMIFS($C$10:$C$505,#REF!, B281)</f>
        <v>#REF!</v>
      </c>
      <c r="B281" t="s">
        <v>3107</v>
      </c>
      <c r="C281" t="s">
        <v>2576</v>
      </c>
      <c r="D281" s="241" t="e">
        <f t="shared" si="7"/>
        <v>#REF!</v>
      </c>
      <c r="E281" s="238" t="e">
        <f>COUNTIFS(#REF!, B281,$B$10:$B$505,"F")</f>
        <v>#REF!</v>
      </c>
      <c r="F281" s="242">
        <f t="shared" si="6"/>
        <v>0</v>
      </c>
      <c r="G281" t="e">
        <f>COUNTIFS(#REF!, B281,$B$10:$B$505,"F",#REF!,"Elected")</f>
        <v>#REF!</v>
      </c>
      <c r="H281" s="243">
        <f t="shared" si="8"/>
        <v>0</v>
      </c>
      <c r="I281" s="244" t="e">
        <f>COUNTIFS(#REF!, B281,$B$10:$B$505,"M")</f>
        <v>#REF!</v>
      </c>
      <c r="J281" s="242">
        <f t="shared" si="9"/>
        <v>0</v>
      </c>
      <c r="K281" t="e">
        <f>COUNTIFS(#REF!, B281,$B$10:$B$505,"M",#REF!,"Elected")</f>
        <v>#REF!</v>
      </c>
      <c r="L281" s="242">
        <f t="shared" si="10"/>
        <v>0</v>
      </c>
    </row>
    <row r="282" spans="1:12" x14ac:dyDescent="0.35">
      <c r="A282" s="238" t="e">
        <f>SUMIFS($C$10:$C$505,#REF!, B282)</f>
        <v>#REF!</v>
      </c>
      <c r="C282" t="s">
        <v>2590</v>
      </c>
      <c r="D282" s="241" t="e">
        <f t="shared" si="7"/>
        <v>#REF!</v>
      </c>
      <c r="E282" s="238" t="e">
        <f>COUNTIFS(#REF!, B282,$B$10:$B$505,"F")</f>
        <v>#REF!</v>
      </c>
      <c r="F282" s="242">
        <f t="shared" si="6"/>
        <v>0</v>
      </c>
      <c r="G282" t="e">
        <f>COUNTIFS(#REF!, B282,$B$10:$B$505,"F",#REF!,"Elected")</f>
        <v>#REF!</v>
      </c>
      <c r="H282" s="243">
        <f t="shared" si="8"/>
        <v>0</v>
      </c>
      <c r="I282" s="244" t="e">
        <f>COUNTIFS(#REF!, B282,$B$10:$B$505,"M")</f>
        <v>#REF!</v>
      </c>
      <c r="J282" s="242">
        <f t="shared" si="9"/>
        <v>0</v>
      </c>
      <c r="K282" t="e">
        <f>COUNTIFS(#REF!, B282,$B$10:$B$505,"M",#REF!,"Elected")</f>
        <v>#REF!</v>
      </c>
      <c r="L282" s="242">
        <f t="shared" si="10"/>
        <v>0</v>
      </c>
    </row>
    <row r="283" spans="1:12" x14ac:dyDescent="0.35">
      <c r="A283" s="238" t="e">
        <f>SUMIFS($C$10:$C$505,#REF!, B283)</f>
        <v>#REF!</v>
      </c>
      <c r="B283" t="s">
        <v>2671</v>
      </c>
      <c r="C283" t="s">
        <v>2582</v>
      </c>
      <c r="D283" s="241" t="e">
        <f t="shared" si="7"/>
        <v>#REF!</v>
      </c>
      <c r="E283" s="238" t="e">
        <f>COUNTIFS(#REF!, B283,$B$10:$B$505,"F")</f>
        <v>#REF!</v>
      </c>
      <c r="F283" s="242">
        <f t="shared" si="6"/>
        <v>0</v>
      </c>
      <c r="G283" t="e">
        <f>COUNTIFS(#REF!, B283,$B$10:$B$505,"F",#REF!,"Elected")</f>
        <v>#REF!</v>
      </c>
      <c r="H283" s="243">
        <f t="shared" si="8"/>
        <v>0</v>
      </c>
      <c r="I283" s="244" t="e">
        <f>COUNTIFS(#REF!, B283,$B$10:$B$505,"M")</f>
        <v>#REF!</v>
      </c>
      <c r="J283" s="242">
        <f t="shared" si="9"/>
        <v>0</v>
      </c>
      <c r="K283" t="e">
        <f>COUNTIFS(#REF!, B283,$B$10:$B$505,"M",#REF!,"Elected")</f>
        <v>#REF!</v>
      </c>
      <c r="L283" s="242">
        <f t="shared" si="10"/>
        <v>0</v>
      </c>
    </row>
    <row r="284" spans="1:12" x14ac:dyDescent="0.35">
      <c r="A284" s="238" t="e">
        <f>SUMIFS($C$10:$C$505,#REF!, B284)</f>
        <v>#REF!</v>
      </c>
      <c r="B284" t="s">
        <v>2665</v>
      </c>
      <c r="C284" t="s">
        <v>2598</v>
      </c>
      <c r="D284" s="241" t="e">
        <f t="shared" si="7"/>
        <v>#REF!</v>
      </c>
      <c r="E284" s="238" t="e">
        <f>COUNTIFS(#REF!, B284,$B$10:$B$505,"F")</f>
        <v>#REF!</v>
      </c>
      <c r="F284" s="242">
        <f t="shared" si="6"/>
        <v>0</v>
      </c>
      <c r="G284" t="e">
        <f>COUNTIFS(#REF!, B284,$B$10:$B$505,"F",#REF!,"Elected")</f>
        <v>#REF!</v>
      </c>
      <c r="H284" s="243">
        <f t="shared" si="8"/>
        <v>0</v>
      </c>
      <c r="I284" s="244" t="e">
        <f>COUNTIFS(#REF!, B284,$B$10:$B$505,"M")</f>
        <v>#REF!</v>
      </c>
      <c r="J284" s="242">
        <f t="shared" si="9"/>
        <v>0</v>
      </c>
      <c r="K284" t="e">
        <f>COUNTIFS(#REF!, B284,$B$10:$B$505,"M",#REF!,"Elected")</f>
        <v>#REF!</v>
      </c>
      <c r="L284" s="242">
        <f t="shared" si="10"/>
        <v>0</v>
      </c>
    </row>
    <row r="285" spans="1:12" x14ac:dyDescent="0.35">
      <c r="A285" s="238" t="e">
        <f>SUMIFS($C$10:$C$505,#REF!, B285)</f>
        <v>#REF!</v>
      </c>
      <c r="B285" t="s">
        <v>2666</v>
      </c>
      <c r="C285" t="s">
        <v>2584</v>
      </c>
      <c r="D285" s="241" t="e">
        <f t="shared" si="7"/>
        <v>#REF!</v>
      </c>
      <c r="E285" s="238" t="e">
        <f>COUNTIFS(#REF!, B285,$B$10:$B$505,"F")</f>
        <v>#REF!</v>
      </c>
      <c r="F285" s="242">
        <f t="shared" si="6"/>
        <v>0</v>
      </c>
      <c r="G285" t="e">
        <f>COUNTIFS(#REF!, B285,$B$10:$B$505,"F",#REF!,"Elected")</f>
        <v>#REF!</v>
      </c>
      <c r="H285" s="243">
        <f t="shared" si="8"/>
        <v>0</v>
      </c>
      <c r="I285" s="244" t="e">
        <f>COUNTIFS(#REF!, B285,$B$10:$B$505,"M")</f>
        <v>#REF!</v>
      </c>
      <c r="J285" s="242">
        <f t="shared" si="9"/>
        <v>0</v>
      </c>
      <c r="K285" t="e">
        <f>COUNTIFS(#REF!, B285,$B$10:$B$505,"M",#REF!,"Elected")</f>
        <v>#REF!</v>
      </c>
      <c r="L285" s="242">
        <f t="shared" si="10"/>
        <v>0</v>
      </c>
    </row>
    <row r="286" spans="1:12" x14ac:dyDescent="0.35">
      <c r="A286" s="238" t="e">
        <f>SUMIFS($C$10:$C$505,#REF!, B286)</f>
        <v>#REF!</v>
      </c>
      <c r="B286" t="s">
        <v>2667</v>
      </c>
      <c r="C286" t="s">
        <v>2577</v>
      </c>
      <c r="D286" s="241" t="e">
        <f t="shared" si="7"/>
        <v>#REF!</v>
      </c>
      <c r="E286" s="238" t="e">
        <f>COUNTIFS(#REF!, B286,$B$10:$B$505,"F")</f>
        <v>#REF!</v>
      </c>
      <c r="F286" s="242">
        <f t="shared" si="6"/>
        <v>0</v>
      </c>
      <c r="G286" t="e">
        <f>COUNTIFS(#REF!, B286,$B$10:$B$505,"F",#REF!,"Elected")</f>
        <v>#REF!</v>
      </c>
      <c r="H286" s="243">
        <f t="shared" si="8"/>
        <v>0</v>
      </c>
      <c r="I286" s="244" t="e">
        <f>COUNTIFS(#REF!, B286,$B$10:$B$505,"M")</f>
        <v>#REF!</v>
      </c>
      <c r="J286" s="242">
        <f t="shared" si="9"/>
        <v>0</v>
      </c>
      <c r="K286" t="e">
        <f>COUNTIFS(#REF!, B286,$B$10:$B$505,"M",#REF!,"Elected")</f>
        <v>#REF!</v>
      </c>
      <c r="L286" s="242">
        <f t="shared" si="10"/>
        <v>0</v>
      </c>
    </row>
    <row r="287" spans="1:12" x14ac:dyDescent="0.35">
      <c r="A287" s="238" t="e">
        <f>SUMIFS($C$10:$C$505,#REF!, B287)</f>
        <v>#REF!</v>
      </c>
      <c r="B287" t="s">
        <v>2670</v>
      </c>
      <c r="C287" t="s">
        <v>2578</v>
      </c>
      <c r="D287" s="241" t="e">
        <f t="shared" si="7"/>
        <v>#REF!</v>
      </c>
      <c r="E287" s="238" t="e">
        <f>COUNTIFS(#REF!, B287,$B$10:$B$505,"F")</f>
        <v>#REF!</v>
      </c>
      <c r="F287" s="242">
        <f t="shared" si="6"/>
        <v>0</v>
      </c>
      <c r="G287" t="e">
        <f>COUNTIFS(#REF!, B287,$B$10:$B$505,"F",#REF!,"Elected")</f>
        <v>#REF!</v>
      </c>
      <c r="H287" s="243">
        <f t="shared" si="8"/>
        <v>0</v>
      </c>
      <c r="I287" s="244" t="e">
        <f>COUNTIFS(#REF!, B287,$B$10:$B$505,"M")</f>
        <v>#REF!</v>
      </c>
      <c r="J287" s="242">
        <f t="shared" si="9"/>
        <v>0</v>
      </c>
      <c r="K287" t="e">
        <f>COUNTIFS(#REF!, B287,$B$10:$B$505,"M",#REF!,"Elected")</f>
        <v>#REF!</v>
      </c>
      <c r="L287" s="242">
        <f t="shared" si="10"/>
        <v>0</v>
      </c>
    </row>
    <row r="288" spans="1:12" x14ac:dyDescent="0.35">
      <c r="A288" s="238" t="e">
        <f>SUMIFS($C$10:$C$505,#REF!, B288)</f>
        <v>#REF!</v>
      </c>
      <c r="C288" t="s">
        <v>2581</v>
      </c>
      <c r="D288" s="241" t="e">
        <f t="shared" si="7"/>
        <v>#REF!</v>
      </c>
      <c r="E288" s="238" t="e">
        <f>COUNTIFS(#REF!, B288,$B$10:$B$505,"F")</f>
        <v>#REF!</v>
      </c>
      <c r="F288" s="242">
        <f t="shared" si="6"/>
        <v>0</v>
      </c>
      <c r="G288" t="e">
        <f>COUNTIFS(#REF!, B288,$B$10:$B$505,"F",#REF!,"Elected")</f>
        <v>#REF!</v>
      </c>
      <c r="H288" s="243">
        <f t="shared" si="8"/>
        <v>0</v>
      </c>
      <c r="I288" s="244" t="e">
        <f>COUNTIFS(#REF!, B288,$B$10:$B$505,"M")</f>
        <v>#REF!</v>
      </c>
      <c r="J288" s="242">
        <f t="shared" si="9"/>
        <v>0</v>
      </c>
      <c r="K288" t="e">
        <f>COUNTIFS(#REF!, B288,$B$10:$B$505,"M",#REF!,"Elected")</f>
        <v>#REF!</v>
      </c>
      <c r="L288" s="242">
        <f t="shared" si="10"/>
        <v>0</v>
      </c>
    </row>
    <row r="289" spans="1:12" x14ac:dyDescent="0.35">
      <c r="A289" s="238" t="e">
        <f>SUMIFS($C$10:$C$505,#REF!, B289)</f>
        <v>#REF!</v>
      </c>
      <c r="B289" t="s">
        <v>3073</v>
      </c>
      <c r="C289" t="s">
        <v>2579</v>
      </c>
      <c r="D289" s="241" t="e">
        <f t="shared" si="7"/>
        <v>#REF!</v>
      </c>
      <c r="E289" s="238" t="e">
        <f>COUNTIFS(#REF!, B289,$B$10:$B$505,"F")</f>
        <v>#REF!</v>
      </c>
      <c r="F289" s="242">
        <f t="shared" si="6"/>
        <v>0</v>
      </c>
      <c r="G289" t="e">
        <f>COUNTIFS(#REF!, B289,$B$10:$B$505,"F",#REF!,"Elected")</f>
        <v>#REF!</v>
      </c>
      <c r="H289" s="243">
        <f t="shared" si="8"/>
        <v>0</v>
      </c>
      <c r="I289" s="244" t="e">
        <f>COUNTIFS(#REF!, B289,$B$10:$B$505,"M")</f>
        <v>#REF!</v>
      </c>
      <c r="J289" s="242">
        <f t="shared" si="9"/>
        <v>0</v>
      </c>
      <c r="K289" t="e">
        <f>COUNTIFS(#REF!, B289,$B$10:$B$505,"M",#REF!,"Elected")</f>
        <v>#REF!</v>
      </c>
      <c r="L289" s="242">
        <f t="shared" si="10"/>
        <v>0</v>
      </c>
    </row>
    <row r="290" spans="1:12" x14ac:dyDescent="0.35">
      <c r="A290" s="238" t="e">
        <f>SUMIFS($C$10:$C$505,#REF!, B290)</f>
        <v>#REF!</v>
      </c>
      <c r="B290" t="s">
        <v>2690</v>
      </c>
      <c r="C290" t="s">
        <v>2585</v>
      </c>
      <c r="D290" s="241" t="e">
        <f t="shared" si="7"/>
        <v>#REF!</v>
      </c>
      <c r="E290" s="238" t="e">
        <f>COUNTIFS(#REF!, B290,$B$10:$B$505,"F")</f>
        <v>#REF!</v>
      </c>
      <c r="F290" s="242">
        <f t="shared" si="6"/>
        <v>0</v>
      </c>
      <c r="G290" t="e">
        <f>COUNTIFS(#REF!, B290,$B$10:$B$505,"F",#REF!,"Elected")</f>
        <v>#REF!</v>
      </c>
      <c r="H290" s="243">
        <f t="shared" si="8"/>
        <v>0</v>
      </c>
      <c r="I290" s="244" t="e">
        <f>COUNTIFS(#REF!, B290,$B$10:$B$505,"M")</f>
        <v>#REF!</v>
      </c>
      <c r="J290" s="242">
        <f t="shared" si="9"/>
        <v>0</v>
      </c>
      <c r="K290" t="e">
        <f>COUNTIFS(#REF!, B290,$B$10:$B$505,"M",#REF!,"Elected")</f>
        <v>#REF!</v>
      </c>
      <c r="L290" s="242">
        <f t="shared" si="10"/>
        <v>0</v>
      </c>
    </row>
    <row r="291" spans="1:12" x14ac:dyDescent="0.35">
      <c r="A291" s="238" t="e">
        <f>SUMIFS($C$10:$C$505,#REF!, B291)</f>
        <v>#REF!</v>
      </c>
      <c r="C291" t="s">
        <v>2591</v>
      </c>
      <c r="D291" s="241" t="e">
        <f t="shared" si="7"/>
        <v>#REF!</v>
      </c>
      <c r="E291" s="238" t="e">
        <f>COUNTIFS(#REF!, B291,$B$10:$B$505,"F")</f>
        <v>#REF!</v>
      </c>
      <c r="F291" s="242">
        <f t="shared" si="6"/>
        <v>0</v>
      </c>
      <c r="G291" t="e">
        <f>COUNTIFS(#REF!, B291,$B$10:$B$505,"F",#REF!,"Elected")</f>
        <v>#REF!</v>
      </c>
      <c r="H291" s="243">
        <f t="shared" si="8"/>
        <v>0</v>
      </c>
      <c r="I291" s="244" t="e">
        <f>COUNTIFS(#REF!, B291,$B$10:$B$505,"M")</f>
        <v>#REF!</v>
      </c>
      <c r="J291" s="242">
        <f t="shared" si="9"/>
        <v>0</v>
      </c>
      <c r="K291" t="e">
        <f>COUNTIFS(#REF!, B291,$B$10:$B$505,"M",#REF!,"Elected")</f>
        <v>#REF!</v>
      </c>
      <c r="L291" s="242">
        <f t="shared" si="10"/>
        <v>0</v>
      </c>
    </row>
    <row r="292" spans="1:12" x14ac:dyDescent="0.35">
      <c r="A292" s="238" t="e">
        <f>SUMIFS($C$10:$C$505,#REF!, B292)</f>
        <v>#REF!</v>
      </c>
      <c r="B292" t="s">
        <v>2664</v>
      </c>
      <c r="C292" t="s">
        <v>2586</v>
      </c>
      <c r="D292" s="241" t="e">
        <f t="shared" si="7"/>
        <v>#REF!</v>
      </c>
      <c r="E292" s="238" t="e">
        <f>COUNTIFS(#REF!, B292,$B$10:$B$505,"F")</f>
        <v>#REF!</v>
      </c>
      <c r="F292" s="242">
        <f t="shared" si="6"/>
        <v>0</v>
      </c>
      <c r="G292" t="e">
        <f>COUNTIFS(#REF!, B292,$B$10:$B$505,"F",#REF!,"Elected")</f>
        <v>#REF!</v>
      </c>
      <c r="H292" s="243">
        <f t="shared" si="8"/>
        <v>0</v>
      </c>
      <c r="I292" s="244" t="e">
        <f>COUNTIFS(#REF!, B292,$B$10:$B$505,"M")</f>
        <v>#REF!</v>
      </c>
      <c r="J292" s="242">
        <f t="shared" si="9"/>
        <v>0</v>
      </c>
      <c r="K292" t="e">
        <f>COUNTIFS(#REF!, B292,$B$10:$B$505,"M",#REF!,"Elected")</f>
        <v>#REF!</v>
      </c>
      <c r="L292" s="242">
        <f t="shared" si="10"/>
        <v>0</v>
      </c>
    </row>
    <row r="293" spans="1:12" x14ac:dyDescent="0.35">
      <c r="A293" s="238" t="e">
        <f>SUMIFS($C$10:$C$505,#REF!, B293)</f>
        <v>#REF!</v>
      </c>
      <c r="B293" t="s">
        <v>2669</v>
      </c>
      <c r="C293" t="s">
        <v>2587</v>
      </c>
      <c r="D293" s="241" t="e">
        <f>E293+I293</f>
        <v>#REF!</v>
      </c>
      <c r="E293" s="238" t="e">
        <f>COUNTIFS(#REF!, B293,$B$10:$B$505,"F")</f>
        <v>#REF!</v>
      </c>
      <c r="F293" s="242">
        <f t="shared" si="6"/>
        <v>0</v>
      </c>
      <c r="G293" t="e">
        <f>COUNTIFS(#REF!, B293,$B$10:$B$505,"F",#REF!,"Elected")</f>
        <v>#REF!</v>
      </c>
      <c r="H293" s="243">
        <f t="shared" si="8"/>
        <v>0</v>
      </c>
      <c r="I293" s="244" t="e">
        <f>COUNTIFS(#REF!, B293,$B$10:$B$505,"M")</f>
        <v>#REF!</v>
      </c>
      <c r="J293" s="242">
        <f t="shared" si="9"/>
        <v>0</v>
      </c>
      <c r="K293" t="e">
        <f>COUNTIFS(#REF!, B293,$B$10:$B$505,"M",#REF!,"Elected")</f>
        <v>#REF!</v>
      </c>
      <c r="L293" s="242">
        <f t="shared" si="10"/>
        <v>0</v>
      </c>
    </row>
    <row r="294" spans="1:12" x14ac:dyDescent="0.35">
      <c r="A294" s="238" t="e">
        <f>SUMIFS($C$10:$C$505,#REF!, B294)</f>
        <v>#REF!</v>
      </c>
      <c r="B294" t="s">
        <v>2928</v>
      </c>
      <c r="C294" t="s">
        <v>2580</v>
      </c>
      <c r="D294" s="241" t="e">
        <f t="shared" si="7"/>
        <v>#REF!</v>
      </c>
      <c r="E294" s="238" t="e">
        <f>COUNTIFS(#REF!, B294,$B$10:$B$505,"F")</f>
        <v>#REF!</v>
      </c>
      <c r="F294" s="242">
        <f t="shared" si="6"/>
        <v>0</v>
      </c>
      <c r="G294" t="e">
        <f>COUNTIFS(#REF!, B294,$B$10:$B$505,"F",#REF!,"Elected")</f>
        <v>#REF!</v>
      </c>
      <c r="H294" s="243">
        <f t="shared" si="8"/>
        <v>0</v>
      </c>
      <c r="I294" s="244" t="e">
        <f>COUNTIFS(#REF!, B294,$B$10:$B$505,"M")</f>
        <v>#REF!</v>
      </c>
      <c r="J294" s="242">
        <f t="shared" si="9"/>
        <v>0</v>
      </c>
      <c r="K294" t="e">
        <f>COUNTIFS(#REF!, B294,$B$10:$B$505,"M",#REF!,"Elected")</f>
        <v>#REF!</v>
      </c>
      <c r="L294" s="242">
        <f t="shared" si="10"/>
        <v>0</v>
      </c>
    </row>
    <row r="295" spans="1:12" x14ac:dyDescent="0.35">
      <c r="A295" s="238" t="e">
        <f>SUMIFS($C$10:$C$505,#REF!, B295)</f>
        <v>#REF!</v>
      </c>
      <c r="C295" t="s">
        <v>2592</v>
      </c>
      <c r="D295" s="241" t="e">
        <f t="shared" si="7"/>
        <v>#REF!</v>
      </c>
      <c r="E295" s="238" t="e">
        <f>COUNTIFS(#REF!, B295,$B$10:$B$505,"F")</f>
        <v>#REF!</v>
      </c>
      <c r="F295" s="242">
        <f t="shared" si="6"/>
        <v>0</v>
      </c>
      <c r="G295" t="e">
        <f>COUNTIFS(#REF!, B295,$B$10:$B$505,"F",#REF!,"Elected")</f>
        <v>#REF!</v>
      </c>
      <c r="H295" s="243">
        <f t="shared" si="8"/>
        <v>0</v>
      </c>
      <c r="I295" s="244" t="e">
        <f>COUNTIFS(#REF!, B295,$B$10:$B$505,"M")</f>
        <v>#REF!</v>
      </c>
      <c r="J295" s="242">
        <f t="shared" si="9"/>
        <v>0</v>
      </c>
      <c r="K295" t="e">
        <f>COUNTIFS(#REF!, B295,$B$10:$B$505,"M",#REF!,"Elected")</f>
        <v>#REF!</v>
      </c>
      <c r="L295" s="242">
        <f t="shared" si="10"/>
        <v>0</v>
      </c>
    </row>
    <row r="296" spans="1:12" x14ac:dyDescent="0.35">
      <c r="A296" s="238" t="e">
        <f>SUMIFS($C$10:$C$505,#REF!, B296)</f>
        <v>#REF!</v>
      </c>
      <c r="B296" t="s">
        <v>2807</v>
      </c>
      <c r="C296" t="s">
        <v>2597</v>
      </c>
      <c r="D296" s="241" t="e">
        <f t="shared" si="7"/>
        <v>#REF!</v>
      </c>
      <c r="E296" s="238" t="e">
        <f>COUNTIFS(#REF!, B296,$B$10:$B$505,"F")</f>
        <v>#REF!</v>
      </c>
      <c r="F296" s="242">
        <f t="shared" si="6"/>
        <v>0</v>
      </c>
      <c r="G296" t="e">
        <f>COUNTIFS(#REF!, B296,$B$10:$B$505,"F",#REF!,"Elected")</f>
        <v>#REF!</v>
      </c>
      <c r="H296" s="243">
        <f t="shared" si="8"/>
        <v>0</v>
      </c>
      <c r="I296" s="244" t="e">
        <f>COUNTIFS(#REF!, B296,$B$10:$B$505,"M")</f>
        <v>#REF!</v>
      </c>
      <c r="J296" s="242">
        <f t="shared" si="9"/>
        <v>0</v>
      </c>
      <c r="K296" t="e">
        <f>COUNTIFS(#REF!, B296,$B$10:$B$505,"M",#REF!,"Elected")</f>
        <v>#REF!</v>
      </c>
      <c r="L296" s="242">
        <f t="shared" si="10"/>
        <v>0</v>
      </c>
    </row>
    <row r="297" spans="1:12" x14ac:dyDescent="0.35">
      <c r="A297" s="238" t="e">
        <f>SUMIFS($C$10:$C$505,#REF!, B297)</f>
        <v>#REF!</v>
      </c>
      <c r="B297" t="s">
        <v>2668</v>
      </c>
      <c r="C297" t="s">
        <v>2588</v>
      </c>
      <c r="D297" s="241" t="e">
        <f t="shared" si="7"/>
        <v>#REF!</v>
      </c>
      <c r="E297" s="238" t="e">
        <f>COUNTIFS(#REF!, B297,$B$10:$B$505,"F")</f>
        <v>#REF!</v>
      </c>
      <c r="F297" s="242">
        <f t="shared" si="6"/>
        <v>0</v>
      </c>
      <c r="G297" t="e">
        <f>COUNTIFS(#REF!, B297,$B$10:$B$505,"F",#REF!,"Elected")</f>
        <v>#REF!</v>
      </c>
      <c r="H297" s="243">
        <f t="shared" si="8"/>
        <v>0</v>
      </c>
      <c r="I297" s="244" t="e">
        <f>COUNTIFS(#REF!, B297,$B$10:$B$505,"M")</f>
        <v>#REF!</v>
      </c>
      <c r="J297" s="242">
        <f t="shared" si="9"/>
        <v>0</v>
      </c>
      <c r="K297" t="e">
        <f>COUNTIFS(#REF!, B297,$B$10:$B$505,"M",#REF!,"Elected")</f>
        <v>#REF!</v>
      </c>
      <c r="L297" s="242">
        <f t="shared" si="10"/>
        <v>0</v>
      </c>
    </row>
    <row r="298" spans="1:12" x14ac:dyDescent="0.35">
      <c r="A298" s="238" t="e">
        <f>SUMIFS($C$10:$C$505,#REF!, B298)</f>
        <v>#REF!</v>
      </c>
      <c r="B298" t="s">
        <v>2692</v>
      </c>
      <c r="C298" t="s">
        <v>2589</v>
      </c>
      <c r="D298" s="241" t="e">
        <f t="shared" si="7"/>
        <v>#REF!</v>
      </c>
      <c r="E298" s="238" t="e">
        <f>COUNTIFS(#REF!, B298,$B$10:$B$505,"F")</f>
        <v>#REF!</v>
      </c>
      <c r="F298" s="242">
        <f t="shared" si="6"/>
        <v>0</v>
      </c>
      <c r="G298" t="e">
        <f>COUNTIFS(#REF!, B298,$B$10:$B$505,"F",#REF!,"Elected")</f>
        <v>#REF!</v>
      </c>
      <c r="H298" s="243">
        <f t="shared" si="8"/>
        <v>0</v>
      </c>
      <c r="I298" s="244" t="e">
        <f>COUNTIFS(#REF!, B298,$B$10:$B$505,"M")</f>
        <v>#REF!</v>
      </c>
      <c r="J298" s="242">
        <f t="shared" si="9"/>
        <v>0</v>
      </c>
      <c r="K298" t="e">
        <f>COUNTIFS(#REF!, B298,$B$10:$B$505,"M",#REF!,"Elected")</f>
        <v>#REF!</v>
      </c>
      <c r="L298" s="242">
        <f t="shared" si="10"/>
        <v>0</v>
      </c>
    </row>
    <row r="299" spans="1:12" x14ac:dyDescent="0.35">
      <c r="A299" s="238" t="e">
        <f>SUMIFS($C$10:$C$505,#REF!, B299)</f>
        <v>#REF!</v>
      </c>
      <c r="B299" t="s">
        <v>2672</v>
      </c>
      <c r="C299" t="s">
        <v>2530</v>
      </c>
      <c r="D299" s="241" t="e">
        <f t="shared" si="7"/>
        <v>#REF!</v>
      </c>
      <c r="E299" s="238" t="e">
        <f>COUNTIFS(#REF!, B299,$B$10:$B$505,"F")</f>
        <v>#REF!</v>
      </c>
      <c r="F299" s="242">
        <f t="shared" si="6"/>
        <v>0</v>
      </c>
      <c r="G299" t="e">
        <f>COUNTIFS(#REF!, B299,$B$10:$B$505,"F",#REF!,"Elected")</f>
        <v>#REF!</v>
      </c>
      <c r="H299" s="243">
        <f t="shared" si="8"/>
        <v>0</v>
      </c>
      <c r="I299" s="244" t="e">
        <f>COUNTIFS(#REF!, B299,$B$10:$B$505,"M")</f>
        <v>#REF!</v>
      </c>
      <c r="J299" s="242">
        <f t="shared" si="9"/>
        <v>0</v>
      </c>
      <c r="K299" t="e">
        <f>COUNTIFS(#REF!, B299,$B$10:$B$505,"M",#REF!,"Elected")</f>
        <v>#REF!</v>
      </c>
      <c r="L299" s="242">
        <f t="shared" si="10"/>
        <v>0</v>
      </c>
    </row>
    <row r="300" spans="1:12" x14ac:dyDescent="0.35">
      <c r="A300" s="238" t="e">
        <f>SUM(A273:A299)</f>
        <v>#REF!</v>
      </c>
      <c r="B300" s="238"/>
      <c r="D300" s="241" t="e">
        <f>SUM(D273:D299)</f>
        <v>#REF!</v>
      </c>
      <c r="E300" s="238" t="e">
        <f>SUM(E273:E299)</f>
        <v>#REF!</v>
      </c>
      <c r="G300" t="e">
        <f>SUM(G273:G299)</f>
        <v>#REF!</v>
      </c>
      <c r="I300" s="244" t="e">
        <f>SUM(I273:I299)</f>
        <v>#REF!</v>
      </c>
      <c r="K300" t="e">
        <f>SUM(K273:K299)</f>
        <v>#REF!</v>
      </c>
    </row>
    <row r="301" spans="1:12" ht="15" thickBot="1" x14ac:dyDescent="0.4"/>
    <row r="302" spans="1:12" x14ac:dyDescent="0.35">
      <c r="C302" s="245" t="s">
        <v>2673</v>
      </c>
      <c r="D302" s="246"/>
      <c r="E302" s="247" t="e">
        <f>E300+I300</f>
        <v>#REF!</v>
      </c>
      <c r="F302" s="246" t="s">
        <v>2674</v>
      </c>
      <c r="G302" s="248"/>
      <c r="H302" s="248"/>
      <c r="I302" s="245" t="s">
        <v>2675</v>
      </c>
      <c r="J302" s="246" t="s">
        <v>2676</v>
      </c>
      <c r="K302" s="249" t="e">
        <f>K300</f>
        <v>#REF!</v>
      </c>
    </row>
    <row r="303" spans="1:12" ht="15" thickBot="1" x14ac:dyDescent="0.4">
      <c r="C303" s="250" t="s">
        <v>2677</v>
      </c>
      <c r="D303" s="251" t="e">
        <f>LEFT(MID(#REF!,FIND("(",#REF!)+1,LEN(#REF!)),FIND(")",MID(#REF!,FIND("(",#REF!)+1,LEN(#REF!)))-1)</f>
        <v>#REF!</v>
      </c>
      <c r="E303" s="251" t="e">
        <f>#REF!</f>
        <v>#REF!</v>
      </c>
      <c r="F303" s="251" t="s">
        <v>2678</v>
      </c>
      <c r="G303" s="252"/>
      <c r="H303" s="252"/>
      <c r="I303" s="253"/>
      <c r="J303" s="240" t="s">
        <v>2679</v>
      </c>
      <c r="K303" s="254" t="e">
        <f>G300</f>
        <v>#REF!</v>
      </c>
    </row>
    <row r="304" spans="1:12" ht="15" thickBot="1" x14ac:dyDescent="0.4">
      <c r="I304" s="250"/>
      <c r="J304" s="251" t="s">
        <v>2680</v>
      </c>
      <c r="K304" s="255" t="e">
        <f>SUM(K302:K303)</f>
        <v>#REF!</v>
      </c>
    </row>
  </sheetData>
  <mergeCells count="306">
    <mergeCell ref="A263:A264"/>
    <mergeCell ref="B263:B264"/>
    <mergeCell ref="C263:C264"/>
    <mergeCell ref="A265:A266"/>
    <mergeCell ref="B265:B266"/>
    <mergeCell ref="C265:C266"/>
    <mergeCell ref="A259:A260"/>
    <mergeCell ref="B259:B260"/>
    <mergeCell ref="C259:C260"/>
    <mergeCell ref="A261:A262"/>
    <mergeCell ref="B261:B262"/>
    <mergeCell ref="C261:C262"/>
    <mergeCell ref="A255:A256"/>
    <mergeCell ref="B255:B256"/>
    <mergeCell ref="C255:C256"/>
    <mergeCell ref="A257:A258"/>
    <mergeCell ref="B257:B258"/>
    <mergeCell ref="C257:C258"/>
    <mergeCell ref="A251:A252"/>
    <mergeCell ref="B251:B252"/>
    <mergeCell ref="C251:C252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43:A244"/>
    <mergeCell ref="B243:B244"/>
    <mergeCell ref="C243:C244"/>
    <mergeCell ref="A245:A246"/>
    <mergeCell ref="B245:B246"/>
    <mergeCell ref="C245:C246"/>
    <mergeCell ref="A239:A240"/>
    <mergeCell ref="B239:B240"/>
    <mergeCell ref="C239:C240"/>
    <mergeCell ref="A241:A242"/>
    <mergeCell ref="B241:B242"/>
    <mergeCell ref="C241:C242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22:A123"/>
    <mergeCell ref="B122:B123"/>
    <mergeCell ref="C122:C123"/>
    <mergeCell ref="A135:A136"/>
    <mergeCell ref="B135:B136"/>
    <mergeCell ref="C135:C136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57"/>
  <sheetViews>
    <sheetView zoomScale="70" zoomScaleNormal="70" workbookViewId="0">
      <selection activeCell="U13" sqref="U13"/>
    </sheetView>
  </sheetViews>
  <sheetFormatPr defaultRowHeight="14.5" x14ac:dyDescent="0.35"/>
  <cols>
    <col min="1" max="1" width="54.453125" bestFit="1" customWidth="1"/>
  </cols>
  <sheetData>
    <row r="1" spans="1:9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</row>
    <row r="2" spans="1:9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</row>
    <row r="3" spans="1:9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</row>
    <row r="4" spans="1:9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</row>
    <row r="5" spans="1:9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</row>
    <row r="6" spans="1:9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</row>
    <row r="7" spans="1:9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</row>
    <row r="8" spans="1:9" x14ac:dyDescent="0.35">
      <c r="A8" s="339" t="s">
        <v>107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</row>
    <row r="9" spans="1:9" x14ac:dyDescent="0.35">
      <c r="A9" s="339" t="s">
        <v>0</v>
      </c>
      <c r="B9" s="339" t="s">
        <v>0</v>
      </c>
      <c r="C9" s="339" t="s">
        <v>17</v>
      </c>
      <c r="D9" t="s">
        <v>1479</v>
      </c>
      <c r="E9" t="s">
        <v>1480</v>
      </c>
      <c r="F9" t="s">
        <v>1481</v>
      </c>
      <c r="G9" t="s">
        <v>1482</v>
      </c>
      <c r="H9" t="s">
        <v>1483</v>
      </c>
      <c r="I9" t="s">
        <v>1484</v>
      </c>
    </row>
    <row r="10" spans="1:9" x14ac:dyDescent="0.35">
      <c r="A10" s="343" t="s">
        <v>1485</v>
      </c>
      <c r="B10" s="339" t="s">
        <v>33</v>
      </c>
      <c r="C10" s="340">
        <v>866</v>
      </c>
      <c r="D10" s="1">
        <v>72</v>
      </c>
      <c r="E10" s="1">
        <v>11</v>
      </c>
      <c r="F10" s="1">
        <v>45</v>
      </c>
      <c r="G10" s="1">
        <v>19</v>
      </c>
      <c r="H10" s="1">
        <v>-10</v>
      </c>
      <c r="I10" s="1">
        <v>0</v>
      </c>
    </row>
    <row r="11" spans="1:9" x14ac:dyDescent="0.35">
      <c r="A11" s="343" t="s">
        <v>0</v>
      </c>
      <c r="B11" s="339" t="s">
        <v>0</v>
      </c>
      <c r="C11" s="340">
        <v>866</v>
      </c>
      <c r="D11" s="2">
        <v>938</v>
      </c>
      <c r="E11" s="2">
        <v>949</v>
      </c>
      <c r="F11" s="2">
        <v>994</v>
      </c>
      <c r="G11" s="2">
        <v>1013</v>
      </c>
      <c r="H11" s="2">
        <v>1003</v>
      </c>
      <c r="I11" s="2">
        <v>1003</v>
      </c>
    </row>
    <row r="12" spans="1:9" x14ac:dyDescent="0.35">
      <c r="A12" s="343" t="s">
        <v>3229</v>
      </c>
      <c r="B12" s="339" t="s">
        <v>33</v>
      </c>
      <c r="C12" s="340">
        <v>636</v>
      </c>
      <c r="D12" s="1">
        <v>14</v>
      </c>
      <c r="E12" s="1">
        <v>35</v>
      </c>
      <c r="F12" s="1">
        <v>59</v>
      </c>
      <c r="G12" s="1">
        <v>185</v>
      </c>
      <c r="H12" s="1">
        <v>4</v>
      </c>
      <c r="I12" s="1">
        <v>160</v>
      </c>
    </row>
    <row r="13" spans="1:9" x14ac:dyDescent="0.35">
      <c r="A13" s="343" t="s">
        <v>0</v>
      </c>
      <c r="B13" s="339" t="s">
        <v>0</v>
      </c>
      <c r="C13" s="340">
        <v>636</v>
      </c>
      <c r="D13" s="2">
        <v>650</v>
      </c>
      <c r="E13" s="2">
        <v>685</v>
      </c>
      <c r="F13" s="2">
        <v>744</v>
      </c>
      <c r="G13" s="2">
        <v>929</v>
      </c>
      <c r="H13" s="2">
        <v>933</v>
      </c>
      <c r="I13" s="2">
        <v>1093</v>
      </c>
    </row>
    <row r="14" spans="1:9" x14ac:dyDescent="0.35">
      <c r="A14" s="339" t="s">
        <v>3220</v>
      </c>
      <c r="B14" s="339" t="s">
        <v>33</v>
      </c>
      <c r="C14" s="340">
        <v>425</v>
      </c>
      <c r="D14" s="1">
        <v>15</v>
      </c>
      <c r="E14" s="1">
        <v>49</v>
      </c>
      <c r="F14" s="1">
        <v>-489</v>
      </c>
      <c r="G14" s="1">
        <v>0</v>
      </c>
      <c r="H14" s="1">
        <v>0</v>
      </c>
      <c r="I14" s="1">
        <v>0</v>
      </c>
    </row>
    <row r="15" spans="1:9" x14ac:dyDescent="0.35">
      <c r="A15" s="339" t="s">
        <v>0</v>
      </c>
      <c r="B15" s="339" t="s">
        <v>0</v>
      </c>
      <c r="C15" s="340">
        <v>425</v>
      </c>
      <c r="D15" s="2">
        <v>440</v>
      </c>
      <c r="E15" s="2">
        <v>489</v>
      </c>
      <c r="F15" s="2">
        <v>0</v>
      </c>
      <c r="G15" s="2">
        <v>0</v>
      </c>
      <c r="H15" s="2">
        <v>0</v>
      </c>
      <c r="I15" s="2">
        <v>0</v>
      </c>
    </row>
    <row r="16" spans="1:9" x14ac:dyDescent="0.35">
      <c r="A16" s="339" t="s">
        <v>3230</v>
      </c>
      <c r="B16" s="339" t="s">
        <v>33</v>
      </c>
      <c r="C16" s="340">
        <v>563</v>
      </c>
      <c r="D16" s="1">
        <v>4</v>
      </c>
      <c r="E16" s="1">
        <v>23</v>
      </c>
      <c r="F16" s="1">
        <v>37</v>
      </c>
      <c r="G16" s="1">
        <v>-627</v>
      </c>
      <c r="H16" s="1">
        <v>0</v>
      </c>
      <c r="I16" s="1">
        <v>0</v>
      </c>
    </row>
    <row r="17" spans="1:9" x14ac:dyDescent="0.35">
      <c r="A17" s="339" t="s">
        <v>0</v>
      </c>
      <c r="B17" s="339" t="s">
        <v>0</v>
      </c>
      <c r="C17" s="340">
        <v>563</v>
      </c>
      <c r="D17" s="2">
        <v>567</v>
      </c>
      <c r="E17" s="2">
        <v>590</v>
      </c>
      <c r="F17" s="2">
        <v>627</v>
      </c>
      <c r="G17" s="2">
        <v>0</v>
      </c>
      <c r="H17" s="2">
        <v>0</v>
      </c>
      <c r="I17" s="2">
        <v>0</v>
      </c>
    </row>
    <row r="18" spans="1:9" x14ac:dyDescent="0.35">
      <c r="A18" s="339" t="s">
        <v>3221</v>
      </c>
      <c r="B18" s="339" t="s">
        <v>31</v>
      </c>
      <c r="C18" s="340">
        <v>161</v>
      </c>
      <c r="D18" s="1">
        <v>4</v>
      </c>
      <c r="E18" s="1">
        <v>-165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35">
      <c r="A19" s="339" t="s">
        <v>0</v>
      </c>
      <c r="B19" s="339" t="s">
        <v>0</v>
      </c>
      <c r="C19" s="340">
        <v>161</v>
      </c>
      <c r="D19" s="2">
        <v>165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35">
      <c r="A20" s="343" t="s">
        <v>1486</v>
      </c>
      <c r="B20" s="339" t="s">
        <v>33</v>
      </c>
      <c r="C20" s="340">
        <v>593</v>
      </c>
      <c r="D20" s="1">
        <v>8</v>
      </c>
      <c r="E20" s="1">
        <v>11</v>
      </c>
      <c r="F20" s="1">
        <v>16</v>
      </c>
      <c r="G20" s="1">
        <v>172</v>
      </c>
      <c r="H20" s="1">
        <v>1</v>
      </c>
      <c r="I20" s="1">
        <v>42</v>
      </c>
    </row>
    <row r="21" spans="1:9" x14ac:dyDescent="0.35">
      <c r="A21" s="343" t="s">
        <v>0</v>
      </c>
      <c r="B21" s="339" t="s">
        <v>0</v>
      </c>
      <c r="C21" s="340">
        <v>593</v>
      </c>
      <c r="D21" s="2">
        <v>601</v>
      </c>
      <c r="E21" s="2">
        <v>612</v>
      </c>
      <c r="F21" s="2">
        <v>628</v>
      </c>
      <c r="G21" s="2">
        <v>800</v>
      </c>
      <c r="H21" s="2">
        <v>801</v>
      </c>
      <c r="I21" s="2">
        <v>843</v>
      </c>
    </row>
    <row r="22" spans="1:9" x14ac:dyDescent="0.35">
      <c r="A22" s="339" t="s">
        <v>3222</v>
      </c>
      <c r="B22" s="339" t="s">
        <v>33</v>
      </c>
      <c r="C22" s="340">
        <v>538</v>
      </c>
      <c r="D22" s="1">
        <v>65</v>
      </c>
      <c r="E22" s="1">
        <v>12</v>
      </c>
      <c r="F22" s="1">
        <v>39</v>
      </c>
      <c r="G22" s="1">
        <v>39</v>
      </c>
      <c r="H22" s="1">
        <v>3</v>
      </c>
      <c r="I22" s="1">
        <v>52</v>
      </c>
    </row>
    <row r="23" spans="1:9" x14ac:dyDescent="0.35">
      <c r="A23" s="339" t="s">
        <v>0</v>
      </c>
      <c r="B23" s="339" t="s">
        <v>0</v>
      </c>
      <c r="C23" s="340">
        <v>538</v>
      </c>
      <c r="D23" s="2">
        <v>603</v>
      </c>
      <c r="E23" s="2">
        <v>615</v>
      </c>
      <c r="F23" s="2">
        <v>654</v>
      </c>
      <c r="G23" s="2">
        <v>693</v>
      </c>
      <c r="H23" s="2">
        <v>696</v>
      </c>
      <c r="I23" s="2">
        <v>748</v>
      </c>
    </row>
    <row r="24" spans="1:9" x14ac:dyDescent="0.35">
      <c r="A24" s="343" t="s">
        <v>1487</v>
      </c>
      <c r="B24" s="339" t="s">
        <v>33</v>
      </c>
      <c r="C24" s="340">
        <v>714</v>
      </c>
      <c r="D24" s="1">
        <v>29</v>
      </c>
      <c r="E24" s="1">
        <v>10</v>
      </c>
      <c r="F24" s="1">
        <v>155</v>
      </c>
      <c r="G24" s="1">
        <v>19</v>
      </c>
      <c r="H24" s="1">
        <v>1</v>
      </c>
      <c r="I24" s="1">
        <v>42</v>
      </c>
    </row>
    <row r="25" spans="1:9" x14ac:dyDescent="0.35">
      <c r="A25" s="343" t="s">
        <v>0</v>
      </c>
      <c r="B25" s="339" t="s">
        <v>0</v>
      </c>
      <c r="C25" s="340">
        <v>714</v>
      </c>
      <c r="D25" s="2">
        <v>743</v>
      </c>
      <c r="E25" s="2">
        <v>753</v>
      </c>
      <c r="F25" s="2">
        <v>908</v>
      </c>
      <c r="G25" s="2">
        <v>927</v>
      </c>
      <c r="H25" s="2">
        <v>928</v>
      </c>
      <c r="I25" s="2">
        <v>970</v>
      </c>
    </row>
    <row r="26" spans="1:9" x14ac:dyDescent="0.35">
      <c r="A26" s="339" t="s">
        <v>3224</v>
      </c>
      <c r="B26" s="339" t="s">
        <v>31</v>
      </c>
      <c r="C26" s="340">
        <v>80</v>
      </c>
      <c r="D26" s="1">
        <v>2</v>
      </c>
      <c r="E26" s="1">
        <v>-82</v>
      </c>
      <c r="F26" s="1">
        <v>0</v>
      </c>
      <c r="G26" s="1">
        <v>0</v>
      </c>
      <c r="H26" s="1">
        <v>0</v>
      </c>
      <c r="I26" s="1">
        <v>0</v>
      </c>
    </row>
    <row r="27" spans="1:9" x14ac:dyDescent="0.35">
      <c r="A27" s="339" t="s">
        <v>0</v>
      </c>
      <c r="B27" s="339" t="s">
        <v>0</v>
      </c>
      <c r="C27" s="340">
        <v>80</v>
      </c>
      <c r="D27" s="2">
        <v>82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35">
      <c r="A28" s="339" t="s">
        <v>3223</v>
      </c>
      <c r="B28" s="339" t="s">
        <v>33</v>
      </c>
      <c r="C28" s="340">
        <v>562</v>
      </c>
      <c r="D28" s="1">
        <v>36</v>
      </c>
      <c r="E28" s="1">
        <v>40</v>
      </c>
      <c r="F28" s="1">
        <v>40</v>
      </c>
      <c r="G28" s="1">
        <v>17</v>
      </c>
      <c r="H28" s="1">
        <v>0</v>
      </c>
      <c r="I28" s="1">
        <v>-695</v>
      </c>
    </row>
    <row r="29" spans="1:9" x14ac:dyDescent="0.35">
      <c r="A29" s="339" t="s">
        <v>0</v>
      </c>
      <c r="B29" s="339" t="s">
        <v>0</v>
      </c>
      <c r="C29" s="340">
        <v>562</v>
      </c>
      <c r="D29" s="2">
        <v>598</v>
      </c>
      <c r="E29" s="2">
        <v>638</v>
      </c>
      <c r="F29" s="2">
        <v>678</v>
      </c>
      <c r="G29" s="2">
        <v>695</v>
      </c>
      <c r="H29" s="2">
        <v>695</v>
      </c>
      <c r="I29" s="2">
        <v>0</v>
      </c>
    </row>
    <row r="30" spans="1:9" x14ac:dyDescent="0.35">
      <c r="A30" s="343" t="s">
        <v>1488</v>
      </c>
      <c r="B30" s="339" t="s">
        <v>33</v>
      </c>
      <c r="C30" s="340">
        <v>1300</v>
      </c>
      <c r="D30" s="1">
        <v>-297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 x14ac:dyDescent="0.35">
      <c r="A31" s="343" t="s">
        <v>0</v>
      </c>
      <c r="B31" s="339" t="s">
        <v>0</v>
      </c>
      <c r="C31" s="340">
        <v>1300</v>
      </c>
      <c r="D31" s="2">
        <v>1003</v>
      </c>
      <c r="E31" s="2">
        <v>1003</v>
      </c>
      <c r="F31" s="2">
        <v>1003</v>
      </c>
      <c r="G31" s="2">
        <v>1003</v>
      </c>
      <c r="H31" s="2">
        <v>1003</v>
      </c>
      <c r="I31" s="2">
        <v>1003</v>
      </c>
    </row>
    <row r="32" spans="1:9" x14ac:dyDescent="0.35">
      <c r="A32" s="343" t="s">
        <v>1489</v>
      </c>
      <c r="B32" s="339" t="s">
        <v>33</v>
      </c>
      <c r="C32" s="340">
        <v>581</v>
      </c>
      <c r="D32" s="1">
        <v>48</v>
      </c>
      <c r="E32" s="1">
        <v>8</v>
      </c>
      <c r="F32" s="1">
        <v>27</v>
      </c>
      <c r="G32" s="1">
        <v>98</v>
      </c>
      <c r="H32" s="1">
        <v>1</v>
      </c>
      <c r="I32" s="1">
        <v>80</v>
      </c>
    </row>
    <row r="33" spans="1:9" x14ac:dyDescent="0.35">
      <c r="A33" s="343" t="s">
        <v>0</v>
      </c>
      <c r="B33" s="339" t="s">
        <v>0</v>
      </c>
      <c r="C33" s="340">
        <v>581</v>
      </c>
      <c r="D33" s="2">
        <v>629</v>
      </c>
      <c r="E33" s="2">
        <v>637</v>
      </c>
      <c r="F33" s="2">
        <v>664</v>
      </c>
      <c r="G33" s="2">
        <v>762</v>
      </c>
      <c r="H33" s="2">
        <v>763</v>
      </c>
      <c r="I33" s="2">
        <v>843</v>
      </c>
    </row>
    <row r="34" spans="1:9" x14ac:dyDescent="0.35">
      <c r="A34" s="339" t="s">
        <v>47</v>
      </c>
      <c r="B34" s="339" t="s">
        <v>0</v>
      </c>
      <c r="C34" s="341">
        <v>0</v>
      </c>
      <c r="D34" s="1">
        <f>(D10+D12+D14+D16+D18+D20+D22+D24+D26+D28+D30+D32)*(-1)</f>
        <v>0</v>
      </c>
      <c r="E34" s="1">
        <f t="shared" ref="E34:I34" si="0">(E10+E12+E14+E16+E18+E20+E22+E24+E26+E28+E30+E32)*(-1)</f>
        <v>48</v>
      </c>
      <c r="F34" s="1">
        <f t="shared" si="0"/>
        <v>71</v>
      </c>
      <c r="G34" s="1">
        <f t="shared" si="0"/>
        <v>78</v>
      </c>
      <c r="H34" s="1">
        <f t="shared" si="0"/>
        <v>0</v>
      </c>
      <c r="I34" s="1">
        <f t="shared" si="0"/>
        <v>319</v>
      </c>
    </row>
    <row r="35" spans="1:9" x14ac:dyDescent="0.35">
      <c r="A35" s="339" t="s">
        <v>0</v>
      </c>
      <c r="B35" s="339" t="s">
        <v>0</v>
      </c>
      <c r="C35" s="340">
        <v>0</v>
      </c>
      <c r="D35" s="2">
        <v>0</v>
      </c>
      <c r="E35" s="2">
        <v>48</v>
      </c>
      <c r="F35" s="2">
        <v>119</v>
      </c>
      <c r="G35" s="2">
        <v>197</v>
      </c>
      <c r="H35" s="2">
        <v>197</v>
      </c>
      <c r="I35" s="2">
        <v>516</v>
      </c>
    </row>
    <row r="36" spans="1:9" x14ac:dyDescent="0.35">
      <c r="A36" t="s">
        <v>48</v>
      </c>
      <c r="B36" t="s">
        <v>0</v>
      </c>
      <c r="C36" s="2">
        <v>7019</v>
      </c>
      <c r="D36" s="2">
        <v>7019</v>
      </c>
      <c r="E36" s="2">
        <v>7019</v>
      </c>
      <c r="F36" s="2">
        <v>7019</v>
      </c>
      <c r="G36" s="2">
        <v>7019</v>
      </c>
      <c r="H36" s="2">
        <v>7019</v>
      </c>
      <c r="I36" s="2">
        <v>7019</v>
      </c>
    </row>
    <row r="40" spans="1:9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</row>
    <row r="41" spans="1:9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</row>
    <row r="42" spans="1:9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</row>
    <row r="43" spans="1:9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</row>
    <row r="44" spans="1:9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</row>
    <row r="45" spans="1:9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</row>
    <row r="46" spans="1:9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</row>
    <row r="47" spans="1:9" x14ac:dyDescent="0.35">
      <c r="A47" s="339" t="s">
        <v>131</v>
      </c>
      <c r="B47" s="339" t="s">
        <v>2</v>
      </c>
      <c r="C47" s="339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</row>
    <row r="48" spans="1:9" x14ac:dyDescent="0.35">
      <c r="A48" s="339" t="s">
        <v>0</v>
      </c>
      <c r="B48" s="339" t="s">
        <v>0</v>
      </c>
      <c r="C48" s="339" t="s">
        <v>17</v>
      </c>
      <c r="D48" t="s">
        <v>1490</v>
      </c>
      <c r="E48" t="s">
        <v>1491</v>
      </c>
      <c r="F48" t="s">
        <v>1492</v>
      </c>
      <c r="G48" t="s">
        <v>1493</v>
      </c>
      <c r="H48" t="s">
        <v>1494</v>
      </c>
      <c r="I48" t="s">
        <v>1495</v>
      </c>
    </row>
    <row r="49" spans="1:9" x14ac:dyDescent="0.35">
      <c r="A49" s="339" t="s">
        <v>3225</v>
      </c>
      <c r="B49" s="339" t="s">
        <v>33</v>
      </c>
      <c r="C49" s="340">
        <v>1211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-26</v>
      </c>
    </row>
    <row r="50" spans="1:9" x14ac:dyDescent="0.35">
      <c r="A50" s="339" t="s">
        <v>0</v>
      </c>
      <c r="B50" s="339" t="s">
        <v>0</v>
      </c>
      <c r="C50" s="340">
        <v>1211</v>
      </c>
      <c r="D50" s="2">
        <v>1211</v>
      </c>
      <c r="E50" s="2">
        <v>1211</v>
      </c>
      <c r="F50" s="2">
        <v>1211</v>
      </c>
      <c r="G50" s="2">
        <v>1211</v>
      </c>
      <c r="H50" s="2">
        <v>1211</v>
      </c>
      <c r="I50" s="2">
        <v>1185</v>
      </c>
    </row>
    <row r="51" spans="1:9" x14ac:dyDescent="0.35">
      <c r="A51" s="343" t="s">
        <v>1496</v>
      </c>
      <c r="B51" s="339" t="s">
        <v>33</v>
      </c>
      <c r="C51" s="340">
        <v>253</v>
      </c>
      <c r="D51" s="1">
        <v>20</v>
      </c>
      <c r="E51" s="1">
        <v>21</v>
      </c>
      <c r="F51" s="1">
        <v>-294</v>
      </c>
      <c r="G51" s="1">
        <v>0</v>
      </c>
      <c r="H51" s="1">
        <v>0</v>
      </c>
      <c r="I51" s="1">
        <v>0</v>
      </c>
    </row>
    <row r="52" spans="1:9" x14ac:dyDescent="0.35">
      <c r="A52" s="343" t="s">
        <v>0</v>
      </c>
      <c r="B52" s="339" t="s">
        <v>0</v>
      </c>
      <c r="C52" s="340">
        <v>253</v>
      </c>
      <c r="D52" s="2">
        <v>273</v>
      </c>
      <c r="E52" s="2">
        <v>294</v>
      </c>
      <c r="F52" s="2">
        <v>0</v>
      </c>
      <c r="G52" s="2">
        <v>0</v>
      </c>
      <c r="H52" s="2">
        <v>0</v>
      </c>
      <c r="I52" s="2">
        <v>0</v>
      </c>
    </row>
    <row r="53" spans="1:9" x14ac:dyDescent="0.35">
      <c r="A53" s="343" t="s">
        <v>1497</v>
      </c>
      <c r="B53" s="339" t="s">
        <v>33</v>
      </c>
      <c r="C53" s="340">
        <v>543</v>
      </c>
      <c r="D53" s="1">
        <v>57</v>
      </c>
      <c r="E53" s="1">
        <v>15</v>
      </c>
      <c r="F53" s="1">
        <v>46</v>
      </c>
      <c r="G53" s="1">
        <v>56</v>
      </c>
      <c r="H53" s="1">
        <v>338</v>
      </c>
      <c r="I53" s="1">
        <v>16</v>
      </c>
    </row>
    <row r="54" spans="1:9" x14ac:dyDescent="0.35">
      <c r="A54" s="343" t="s">
        <v>0</v>
      </c>
      <c r="B54" s="339" t="s">
        <v>0</v>
      </c>
      <c r="C54" s="340">
        <v>543</v>
      </c>
      <c r="D54" s="2">
        <v>600</v>
      </c>
      <c r="E54" s="2">
        <v>615</v>
      </c>
      <c r="F54" s="2">
        <v>661</v>
      </c>
      <c r="G54" s="2">
        <v>717</v>
      </c>
      <c r="H54" s="2">
        <v>1055</v>
      </c>
      <c r="I54" s="2">
        <v>1071</v>
      </c>
    </row>
    <row r="55" spans="1:9" x14ac:dyDescent="0.35">
      <c r="A55" s="339" t="s">
        <v>3226</v>
      </c>
      <c r="B55" s="339" t="s">
        <v>33</v>
      </c>
      <c r="C55" s="340">
        <v>820</v>
      </c>
      <c r="D55" s="1">
        <v>63</v>
      </c>
      <c r="E55" s="1">
        <v>35</v>
      </c>
      <c r="F55" s="1">
        <v>35</v>
      </c>
      <c r="G55" s="1">
        <v>19</v>
      </c>
      <c r="H55" s="1">
        <v>87</v>
      </c>
      <c r="I55" s="1">
        <v>8</v>
      </c>
    </row>
    <row r="56" spans="1:9" x14ac:dyDescent="0.35">
      <c r="A56" s="339" t="s">
        <v>0</v>
      </c>
      <c r="B56" s="339" t="s">
        <v>0</v>
      </c>
      <c r="C56" s="340">
        <v>820</v>
      </c>
      <c r="D56" s="2">
        <v>883</v>
      </c>
      <c r="E56" s="2">
        <v>918</v>
      </c>
      <c r="F56" s="2">
        <v>953</v>
      </c>
      <c r="G56" s="2">
        <v>972</v>
      </c>
      <c r="H56" s="2">
        <v>1059</v>
      </c>
      <c r="I56" s="2">
        <v>1067</v>
      </c>
    </row>
    <row r="57" spans="1:9" x14ac:dyDescent="0.35">
      <c r="A57" s="343" t="s">
        <v>3231</v>
      </c>
      <c r="B57" s="339" t="s">
        <v>33</v>
      </c>
      <c r="C57" s="340">
        <v>1413</v>
      </c>
      <c r="D57" s="1">
        <v>0</v>
      </c>
      <c r="E57" s="1">
        <v>-228</v>
      </c>
      <c r="F57" s="1">
        <v>0</v>
      </c>
      <c r="G57" s="1">
        <v>0</v>
      </c>
      <c r="H57" s="1">
        <v>0</v>
      </c>
      <c r="I57" s="1">
        <v>0</v>
      </c>
    </row>
    <row r="58" spans="1:9" x14ac:dyDescent="0.35">
      <c r="A58" s="343" t="s">
        <v>0</v>
      </c>
      <c r="B58" s="339" t="s">
        <v>0</v>
      </c>
      <c r="C58" s="340">
        <v>1413</v>
      </c>
      <c r="D58" s="2">
        <v>1413</v>
      </c>
      <c r="E58" s="2">
        <v>1185</v>
      </c>
      <c r="F58" s="2">
        <v>1185</v>
      </c>
      <c r="G58" s="2">
        <v>1185</v>
      </c>
      <c r="H58" s="2">
        <v>1185</v>
      </c>
      <c r="I58" s="2">
        <v>1185</v>
      </c>
    </row>
    <row r="59" spans="1:9" x14ac:dyDescent="0.35">
      <c r="A59" s="343" t="s">
        <v>1498</v>
      </c>
      <c r="B59" s="339" t="s">
        <v>33</v>
      </c>
      <c r="C59" s="340">
        <v>699</v>
      </c>
      <c r="D59" s="1">
        <v>36</v>
      </c>
      <c r="E59" s="1">
        <v>115</v>
      </c>
      <c r="F59" s="1">
        <v>31</v>
      </c>
      <c r="G59" s="1">
        <v>154</v>
      </c>
      <c r="H59" s="1">
        <v>76</v>
      </c>
      <c r="I59" s="1">
        <v>2</v>
      </c>
    </row>
    <row r="60" spans="1:9" x14ac:dyDescent="0.35">
      <c r="A60" s="343" t="s">
        <v>0</v>
      </c>
      <c r="B60" s="339" t="s">
        <v>0</v>
      </c>
      <c r="C60" s="340">
        <v>699</v>
      </c>
      <c r="D60" s="2">
        <v>735</v>
      </c>
      <c r="E60" s="2">
        <v>850</v>
      </c>
      <c r="F60" s="2">
        <v>881</v>
      </c>
      <c r="G60" s="2">
        <v>1035</v>
      </c>
      <c r="H60" s="2">
        <v>1111</v>
      </c>
      <c r="I60" s="2">
        <v>1113</v>
      </c>
    </row>
    <row r="61" spans="1:9" x14ac:dyDescent="0.35">
      <c r="A61" s="339" t="s">
        <v>3227</v>
      </c>
      <c r="B61" s="339" t="s">
        <v>31</v>
      </c>
      <c r="C61" s="340">
        <v>434</v>
      </c>
      <c r="D61" s="1">
        <v>76</v>
      </c>
      <c r="E61" s="1">
        <v>14</v>
      </c>
      <c r="F61" s="1">
        <v>28</v>
      </c>
      <c r="G61" s="1">
        <v>61</v>
      </c>
      <c r="H61" s="1">
        <v>-613</v>
      </c>
      <c r="I61" s="1">
        <v>0</v>
      </c>
    </row>
    <row r="62" spans="1:9" x14ac:dyDescent="0.35">
      <c r="A62" s="339" t="s">
        <v>0</v>
      </c>
      <c r="B62" s="339" t="s">
        <v>0</v>
      </c>
      <c r="C62" s="340">
        <v>434</v>
      </c>
      <c r="D62" s="2">
        <v>510</v>
      </c>
      <c r="E62" s="2">
        <v>524</v>
      </c>
      <c r="F62" s="2">
        <v>552</v>
      </c>
      <c r="G62" s="2">
        <v>613</v>
      </c>
      <c r="H62" s="2">
        <v>0</v>
      </c>
      <c r="I62" s="2">
        <v>0</v>
      </c>
    </row>
    <row r="63" spans="1:9" x14ac:dyDescent="0.35">
      <c r="A63" s="343" t="s">
        <v>1499</v>
      </c>
      <c r="B63" s="339" t="s">
        <v>33</v>
      </c>
      <c r="C63" s="340">
        <v>1450</v>
      </c>
      <c r="D63" s="1">
        <v>-265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</row>
    <row r="64" spans="1:9" x14ac:dyDescent="0.35">
      <c r="A64" s="343" t="s">
        <v>0</v>
      </c>
      <c r="B64" s="339" t="s">
        <v>0</v>
      </c>
      <c r="C64" s="340">
        <v>1450</v>
      </c>
      <c r="D64" s="2">
        <v>1185</v>
      </c>
      <c r="E64" s="2">
        <v>1185</v>
      </c>
      <c r="F64" s="2">
        <v>1185</v>
      </c>
      <c r="G64" s="2">
        <v>1185</v>
      </c>
      <c r="H64" s="2">
        <v>1185</v>
      </c>
      <c r="I64" s="2">
        <v>1185</v>
      </c>
    </row>
    <row r="65" spans="1:16" x14ac:dyDescent="0.35">
      <c r="A65" s="339" t="s">
        <v>3228</v>
      </c>
      <c r="B65" s="339" t="s">
        <v>31</v>
      </c>
      <c r="C65" s="340">
        <v>282</v>
      </c>
      <c r="D65" s="1">
        <v>13</v>
      </c>
      <c r="E65" s="1">
        <v>28</v>
      </c>
      <c r="F65" s="1">
        <v>13</v>
      </c>
      <c r="G65" s="1">
        <v>-336</v>
      </c>
      <c r="H65" s="1">
        <v>0</v>
      </c>
      <c r="I65" s="1">
        <v>0</v>
      </c>
    </row>
    <row r="66" spans="1:16" x14ac:dyDescent="0.35">
      <c r="A66" s="339" t="s">
        <v>0</v>
      </c>
      <c r="B66" s="339" t="s">
        <v>0</v>
      </c>
      <c r="C66" s="340">
        <v>282</v>
      </c>
      <c r="D66" s="2">
        <v>295</v>
      </c>
      <c r="E66" s="2">
        <v>323</v>
      </c>
      <c r="F66" s="2">
        <v>336</v>
      </c>
      <c r="G66" s="2">
        <v>0</v>
      </c>
      <c r="H66" s="2">
        <v>0</v>
      </c>
      <c r="I66" s="2">
        <v>0</v>
      </c>
    </row>
    <row r="67" spans="1:16" x14ac:dyDescent="0.35">
      <c r="A67" s="339" t="s">
        <v>47</v>
      </c>
      <c r="B67" s="339" t="s">
        <v>0</v>
      </c>
      <c r="C67" s="341">
        <v>0</v>
      </c>
      <c r="D67" s="1">
        <f>(D49+D51+D53+D55+D57+D59+D61+D63+D65)*(-1)</f>
        <v>0</v>
      </c>
      <c r="E67" s="1">
        <f t="shared" ref="E67:I67" si="1">(E49+E51+E53+E55+E57+E59+E61+E63+E65)*(-1)</f>
        <v>0</v>
      </c>
      <c r="F67" s="1">
        <f t="shared" si="1"/>
        <v>141</v>
      </c>
      <c r="G67" s="1">
        <f t="shared" si="1"/>
        <v>46</v>
      </c>
      <c r="H67" s="1">
        <f t="shared" si="1"/>
        <v>112</v>
      </c>
      <c r="I67" s="1">
        <f t="shared" si="1"/>
        <v>0</v>
      </c>
    </row>
    <row r="68" spans="1:16" x14ac:dyDescent="0.35">
      <c r="A68" s="339" t="s">
        <v>0</v>
      </c>
      <c r="B68" s="339" t="s">
        <v>0</v>
      </c>
      <c r="C68" s="340">
        <v>0</v>
      </c>
      <c r="D68" s="2">
        <v>0</v>
      </c>
      <c r="E68" s="2">
        <v>0</v>
      </c>
      <c r="F68" s="2">
        <v>141</v>
      </c>
      <c r="G68" s="2">
        <v>187</v>
      </c>
      <c r="H68" s="2">
        <v>299</v>
      </c>
      <c r="I68" s="2">
        <v>299</v>
      </c>
    </row>
    <row r="69" spans="1:16" x14ac:dyDescent="0.35">
      <c r="A69" t="s">
        <v>48</v>
      </c>
      <c r="B69" t="s">
        <v>0</v>
      </c>
      <c r="C69" s="2">
        <v>7105</v>
      </c>
      <c r="D69" s="2">
        <v>7105</v>
      </c>
      <c r="E69" s="2">
        <v>7105</v>
      </c>
      <c r="F69" s="2">
        <v>7105</v>
      </c>
      <c r="G69" s="2">
        <v>7105</v>
      </c>
      <c r="H69" s="2">
        <v>7105</v>
      </c>
      <c r="I69" s="2">
        <v>7105</v>
      </c>
    </row>
    <row r="73" spans="1:16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</row>
    <row r="74" spans="1:16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</row>
    <row r="75" spans="1:16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</row>
    <row r="76" spans="1:16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</row>
    <row r="77" spans="1:1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</row>
    <row r="78" spans="1:1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</row>
    <row r="79" spans="1:1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</row>
    <row r="80" spans="1:16" x14ac:dyDescent="0.35">
      <c r="A80" s="339" t="s">
        <v>1</v>
      </c>
      <c r="B80" s="339" t="s">
        <v>2</v>
      </c>
      <c r="C80" s="339" t="s">
        <v>3</v>
      </c>
      <c r="D80" t="s">
        <v>4</v>
      </c>
      <c r="E80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  <c r="L80" t="s">
        <v>12</v>
      </c>
      <c r="M80" t="s">
        <v>13</v>
      </c>
      <c r="N80" t="s">
        <v>14</v>
      </c>
      <c r="O80" t="s">
        <v>15</v>
      </c>
      <c r="P80" t="s">
        <v>16</v>
      </c>
    </row>
    <row r="81" spans="1:16" x14ac:dyDescent="0.35">
      <c r="A81" s="339" t="s">
        <v>0</v>
      </c>
      <c r="B81" s="339" t="s">
        <v>0</v>
      </c>
      <c r="C81" s="339" t="s">
        <v>17</v>
      </c>
      <c r="D81" t="s">
        <v>1500</v>
      </c>
      <c r="E81" t="s">
        <v>1501</v>
      </c>
      <c r="F81" t="s">
        <v>1502</v>
      </c>
      <c r="G81" t="s">
        <v>1503</v>
      </c>
      <c r="H81" t="s">
        <v>1504</v>
      </c>
      <c r="I81" t="s">
        <v>1505</v>
      </c>
      <c r="J81" t="s">
        <v>1506</v>
      </c>
      <c r="K81" t="s">
        <v>1507</v>
      </c>
      <c r="L81" t="s">
        <v>1508</v>
      </c>
      <c r="M81" t="s">
        <v>1509</v>
      </c>
      <c r="N81" t="s">
        <v>1510</v>
      </c>
      <c r="O81" t="s">
        <v>1511</v>
      </c>
      <c r="P81" t="s">
        <v>1512</v>
      </c>
    </row>
    <row r="82" spans="1:16" x14ac:dyDescent="0.35">
      <c r="A82" s="343" t="s">
        <v>1513</v>
      </c>
      <c r="B82" s="339" t="s">
        <v>31</v>
      </c>
      <c r="C82" s="340">
        <v>431</v>
      </c>
      <c r="D82" s="1">
        <v>36</v>
      </c>
      <c r="E82" s="1">
        <v>34</v>
      </c>
      <c r="F82" s="1">
        <v>50</v>
      </c>
      <c r="G82" s="1">
        <v>4</v>
      </c>
      <c r="H82" s="1">
        <v>0</v>
      </c>
      <c r="I82" s="1">
        <v>4</v>
      </c>
      <c r="J82" s="1">
        <v>4</v>
      </c>
      <c r="K82" s="1">
        <v>6</v>
      </c>
      <c r="L82" s="1">
        <v>47</v>
      </c>
      <c r="M82" s="1">
        <v>1</v>
      </c>
      <c r="N82" s="1">
        <v>25</v>
      </c>
      <c r="O82" s="1">
        <v>28</v>
      </c>
      <c r="P82" s="1">
        <v>97</v>
      </c>
    </row>
    <row r="83" spans="1:16" x14ac:dyDescent="0.35">
      <c r="A83" s="343" t="s">
        <v>0</v>
      </c>
      <c r="B83" s="339" t="s">
        <v>0</v>
      </c>
      <c r="C83" s="340">
        <v>431</v>
      </c>
      <c r="D83" s="2">
        <v>467</v>
      </c>
      <c r="E83" s="2">
        <v>501</v>
      </c>
      <c r="F83" s="2">
        <v>551</v>
      </c>
      <c r="G83" s="2">
        <v>555</v>
      </c>
      <c r="H83" s="2">
        <v>555</v>
      </c>
      <c r="I83" s="2">
        <v>559</v>
      </c>
      <c r="J83" s="2">
        <v>563</v>
      </c>
      <c r="K83" s="2">
        <v>569</v>
      </c>
      <c r="L83" s="2">
        <v>616</v>
      </c>
      <c r="M83" s="2">
        <v>617</v>
      </c>
      <c r="N83" s="2">
        <v>642</v>
      </c>
      <c r="O83" s="2">
        <v>670</v>
      </c>
      <c r="P83" s="2">
        <v>767</v>
      </c>
    </row>
    <row r="84" spans="1:16" x14ac:dyDescent="0.35">
      <c r="A84" s="339" t="s">
        <v>3674</v>
      </c>
      <c r="B84" s="339" t="s">
        <v>31</v>
      </c>
      <c r="C84" s="340">
        <v>203</v>
      </c>
      <c r="D84" s="1">
        <v>1</v>
      </c>
      <c r="E84" s="1">
        <v>3</v>
      </c>
      <c r="F84" s="1">
        <v>4</v>
      </c>
      <c r="G84" s="1">
        <v>1</v>
      </c>
      <c r="H84" s="1">
        <v>1</v>
      </c>
      <c r="I84" s="1">
        <v>4</v>
      </c>
      <c r="J84" s="1">
        <v>15</v>
      </c>
      <c r="K84" s="1">
        <v>6</v>
      </c>
      <c r="L84" s="1">
        <v>11</v>
      </c>
      <c r="M84" s="1">
        <v>8</v>
      </c>
      <c r="N84" s="1">
        <v>90</v>
      </c>
      <c r="O84" s="1">
        <v>14</v>
      </c>
      <c r="P84" s="1">
        <v>-361</v>
      </c>
    </row>
    <row r="85" spans="1:16" x14ac:dyDescent="0.35">
      <c r="A85" s="339" t="s">
        <v>0</v>
      </c>
      <c r="B85" s="339" t="s">
        <v>0</v>
      </c>
      <c r="C85" s="340">
        <v>203</v>
      </c>
      <c r="D85" s="2">
        <v>204</v>
      </c>
      <c r="E85" s="2">
        <v>207</v>
      </c>
      <c r="F85" s="2">
        <v>211</v>
      </c>
      <c r="G85" s="2">
        <v>212</v>
      </c>
      <c r="H85" s="2">
        <v>213</v>
      </c>
      <c r="I85" s="2">
        <v>217</v>
      </c>
      <c r="J85" s="2">
        <v>232</v>
      </c>
      <c r="K85" s="2">
        <v>238</v>
      </c>
      <c r="L85" s="2">
        <v>249</v>
      </c>
      <c r="M85" s="2">
        <v>257</v>
      </c>
      <c r="N85" s="2">
        <v>347</v>
      </c>
      <c r="O85" s="2">
        <v>361</v>
      </c>
      <c r="P85" s="2">
        <v>0</v>
      </c>
    </row>
    <row r="86" spans="1:16" x14ac:dyDescent="0.35">
      <c r="A86" s="343" t="s">
        <v>1514</v>
      </c>
      <c r="B86" s="339" t="s">
        <v>33</v>
      </c>
      <c r="C86" s="340">
        <v>1041</v>
      </c>
      <c r="D86" s="1">
        <v>0</v>
      </c>
      <c r="E86" s="1">
        <v>0</v>
      </c>
      <c r="F86" s="1">
        <v>-187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35">
      <c r="A87" s="343" t="s">
        <v>0</v>
      </c>
      <c r="B87" s="339" t="s">
        <v>0</v>
      </c>
      <c r="C87" s="340">
        <v>1041</v>
      </c>
      <c r="D87" s="2">
        <v>1041</v>
      </c>
      <c r="E87" s="2">
        <v>1041</v>
      </c>
      <c r="F87" s="2">
        <v>854</v>
      </c>
      <c r="G87" s="2">
        <v>854</v>
      </c>
      <c r="H87" s="2">
        <v>854</v>
      </c>
      <c r="I87" s="2">
        <v>854</v>
      </c>
      <c r="J87" s="2">
        <v>854</v>
      </c>
      <c r="K87" s="2">
        <v>854</v>
      </c>
      <c r="L87" s="2">
        <v>854</v>
      </c>
      <c r="M87" s="2">
        <v>854</v>
      </c>
      <c r="N87" s="2">
        <v>854</v>
      </c>
      <c r="O87" s="2">
        <v>854</v>
      </c>
      <c r="P87" s="2">
        <v>854</v>
      </c>
    </row>
    <row r="88" spans="1:16" x14ac:dyDescent="0.35">
      <c r="A88" s="339" t="s">
        <v>3675</v>
      </c>
      <c r="B88" s="339" t="s">
        <v>31</v>
      </c>
      <c r="C88" s="340">
        <v>68</v>
      </c>
      <c r="D88" s="1">
        <v>3</v>
      </c>
      <c r="E88" s="1">
        <v>6</v>
      </c>
      <c r="F88" s="1">
        <v>6</v>
      </c>
      <c r="G88" s="1">
        <v>2</v>
      </c>
      <c r="H88" s="1">
        <v>6</v>
      </c>
      <c r="I88" s="1">
        <v>8</v>
      </c>
      <c r="J88" s="1">
        <v>5</v>
      </c>
      <c r="K88" s="1">
        <v>-104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</row>
    <row r="89" spans="1:16" x14ac:dyDescent="0.35">
      <c r="A89" s="339" t="s">
        <v>0</v>
      </c>
      <c r="B89" s="339" t="s">
        <v>0</v>
      </c>
      <c r="C89" s="340">
        <v>68</v>
      </c>
      <c r="D89" s="2">
        <v>71</v>
      </c>
      <c r="E89" s="2">
        <v>77</v>
      </c>
      <c r="F89" s="2">
        <v>83</v>
      </c>
      <c r="G89" s="2">
        <v>85</v>
      </c>
      <c r="H89" s="2">
        <v>91</v>
      </c>
      <c r="I89" s="2">
        <v>99</v>
      </c>
      <c r="J89" s="2">
        <v>104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35">
      <c r="A90" s="339" t="s">
        <v>3676</v>
      </c>
      <c r="B90" s="339" t="s">
        <v>33</v>
      </c>
      <c r="C90" s="340">
        <v>401</v>
      </c>
      <c r="D90" s="1">
        <v>13</v>
      </c>
      <c r="E90" s="1">
        <v>11</v>
      </c>
      <c r="F90" s="1">
        <v>6</v>
      </c>
      <c r="G90" s="1">
        <v>3</v>
      </c>
      <c r="H90" s="1">
        <v>3</v>
      </c>
      <c r="I90" s="1">
        <v>2</v>
      </c>
      <c r="J90" s="1">
        <v>16</v>
      </c>
      <c r="K90" s="1">
        <v>8</v>
      </c>
      <c r="L90" s="1">
        <v>8</v>
      </c>
      <c r="M90" s="1">
        <v>11</v>
      </c>
      <c r="N90" s="1">
        <v>2</v>
      </c>
      <c r="O90" s="1">
        <v>14</v>
      </c>
      <c r="P90" s="1">
        <v>35</v>
      </c>
    </row>
    <row r="91" spans="1:16" x14ac:dyDescent="0.35">
      <c r="A91" s="339" t="s">
        <v>0</v>
      </c>
      <c r="B91" s="339" t="s">
        <v>0</v>
      </c>
      <c r="C91" s="340">
        <v>401</v>
      </c>
      <c r="D91" s="2">
        <v>414</v>
      </c>
      <c r="E91" s="2">
        <v>425</v>
      </c>
      <c r="F91" s="2">
        <v>431</v>
      </c>
      <c r="G91" s="2">
        <v>434</v>
      </c>
      <c r="H91" s="2">
        <v>437</v>
      </c>
      <c r="I91" s="2">
        <v>439</v>
      </c>
      <c r="J91" s="2">
        <v>455</v>
      </c>
      <c r="K91" s="2">
        <v>463</v>
      </c>
      <c r="L91" s="2">
        <v>471</v>
      </c>
      <c r="M91" s="2">
        <v>482</v>
      </c>
      <c r="N91" s="2">
        <v>484</v>
      </c>
      <c r="O91" s="2">
        <v>498</v>
      </c>
      <c r="P91" s="2">
        <v>533</v>
      </c>
    </row>
    <row r="92" spans="1:16" x14ac:dyDescent="0.35">
      <c r="A92" s="343" t="s">
        <v>1515</v>
      </c>
      <c r="B92" s="339" t="s">
        <v>33</v>
      </c>
      <c r="C92" s="340">
        <v>508</v>
      </c>
      <c r="D92" s="1">
        <v>98</v>
      </c>
      <c r="E92" s="1">
        <v>52</v>
      </c>
      <c r="F92" s="1">
        <v>63</v>
      </c>
      <c r="G92" s="1">
        <v>13</v>
      </c>
      <c r="H92" s="1">
        <v>4</v>
      </c>
      <c r="I92" s="1">
        <v>13</v>
      </c>
      <c r="J92" s="1">
        <v>0</v>
      </c>
      <c r="K92" s="1">
        <v>11</v>
      </c>
      <c r="L92" s="1">
        <v>11</v>
      </c>
      <c r="M92" s="1">
        <v>6</v>
      </c>
      <c r="N92" s="1">
        <v>7</v>
      </c>
      <c r="O92" s="1">
        <v>35</v>
      </c>
      <c r="P92" s="1">
        <v>22</v>
      </c>
    </row>
    <row r="93" spans="1:16" x14ac:dyDescent="0.35">
      <c r="A93" s="343" t="s">
        <v>0</v>
      </c>
      <c r="B93" s="339" t="s">
        <v>0</v>
      </c>
      <c r="C93" s="340">
        <v>508</v>
      </c>
      <c r="D93" s="2">
        <v>606</v>
      </c>
      <c r="E93" s="2">
        <v>658</v>
      </c>
      <c r="F93" s="2">
        <v>721</v>
      </c>
      <c r="G93" s="2">
        <v>734</v>
      </c>
      <c r="H93" s="2">
        <v>738</v>
      </c>
      <c r="I93" s="2">
        <v>751</v>
      </c>
      <c r="J93" s="2">
        <v>751</v>
      </c>
      <c r="K93" s="2">
        <v>762</v>
      </c>
      <c r="L93" s="2">
        <v>773</v>
      </c>
      <c r="M93" s="2">
        <v>779</v>
      </c>
      <c r="N93" s="2">
        <v>786</v>
      </c>
      <c r="O93" s="2">
        <v>821</v>
      </c>
      <c r="P93" s="2">
        <v>843</v>
      </c>
    </row>
    <row r="94" spans="1:16" x14ac:dyDescent="0.35">
      <c r="A94" s="339" t="s">
        <v>3677</v>
      </c>
      <c r="B94" s="339" t="s">
        <v>31</v>
      </c>
      <c r="C94" s="340">
        <v>53</v>
      </c>
      <c r="D94" s="1">
        <v>5</v>
      </c>
      <c r="E94" s="1">
        <v>2</v>
      </c>
      <c r="F94" s="1">
        <v>6</v>
      </c>
      <c r="G94" s="1">
        <v>1</v>
      </c>
      <c r="H94" s="1">
        <v>3</v>
      </c>
      <c r="I94" s="1">
        <v>-70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35">
      <c r="A95" s="339" t="s">
        <v>0</v>
      </c>
      <c r="B95" s="339" t="s">
        <v>0</v>
      </c>
      <c r="C95" s="340">
        <v>53</v>
      </c>
      <c r="D95" s="2">
        <v>58</v>
      </c>
      <c r="E95" s="2">
        <v>60</v>
      </c>
      <c r="F95" s="2">
        <v>66</v>
      </c>
      <c r="G95" s="2">
        <v>67</v>
      </c>
      <c r="H95" s="2">
        <v>70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35">
      <c r="A96" s="343" t="s">
        <v>1516</v>
      </c>
      <c r="B96" s="339" t="s">
        <v>33</v>
      </c>
      <c r="C96" s="340">
        <v>1071</v>
      </c>
      <c r="D96" s="1">
        <v>-217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35">
      <c r="A97" s="343" t="s">
        <v>0</v>
      </c>
      <c r="B97" s="339" t="s">
        <v>0</v>
      </c>
      <c r="C97" s="340">
        <v>1071</v>
      </c>
      <c r="D97" s="2">
        <v>854</v>
      </c>
      <c r="E97" s="2">
        <v>854</v>
      </c>
      <c r="F97" s="2">
        <v>854</v>
      </c>
      <c r="G97" s="2">
        <v>854</v>
      </c>
      <c r="H97" s="2">
        <v>854</v>
      </c>
      <c r="I97" s="2">
        <v>854</v>
      </c>
      <c r="J97" s="2">
        <v>854</v>
      </c>
      <c r="K97" s="2">
        <v>854</v>
      </c>
      <c r="L97" s="2">
        <v>854</v>
      </c>
      <c r="M97" s="2">
        <v>854</v>
      </c>
      <c r="N97" s="2">
        <v>854</v>
      </c>
      <c r="O97" s="2">
        <v>854</v>
      </c>
      <c r="P97" s="2">
        <v>854</v>
      </c>
    </row>
    <row r="98" spans="1:16" x14ac:dyDescent="0.35">
      <c r="A98" s="343" t="s">
        <v>1517</v>
      </c>
      <c r="B98" s="339" t="s">
        <v>33</v>
      </c>
      <c r="C98" s="340">
        <v>443</v>
      </c>
      <c r="D98" s="1">
        <v>32</v>
      </c>
      <c r="E98" s="1">
        <v>48</v>
      </c>
      <c r="F98" s="1">
        <v>37</v>
      </c>
      <c r="G98" s="1">
        <v>8</v>
      </c>
      <c r="H98" s="1">
        <v>3</v>
      </c>
      <c r="I98" s="1">
        <v>5</v>
      </c>
      <c r="J98" s="1">
        <v>4</v>
      </c>
      <c r="K98" s="1">
        <v>20</v>
      </c>
      <c r="L98" s="1">
        <v>6</v>
      </c>
      <c r="M98" s="1">
        <v>4</v>
      </c>
      <c r="N98" s="1">
        <v>5</v>
      </c>
      <c r="O98" s="1">
        <v>35</v>
      </c>
      <c r="P98" s="1">
        <v>16</v>
      </c>
    </row>
    <row r="99" spans="1:16" x14ac:dyDescent="0.35">
      <c r="A99" s="343" t="s">
        <v>0</v>
      </c>
      <c r="B99" s="339" t="s">
        <v>0</v>
      </c>
      <c r="C99" s="340">
        <v>443</v>
      </c>
      <c r="D99" s="2">
        <v>475</v>
      </c>
      <c r="E99" s="2">
        <v>523</v>
      </c>
      <c r="F99" s="2">
        <v>560</v>
      </c>
      <c r="G99" s="2">
        <v>568</v>
      </c>
      <c r="H99" s="2">
        <v>571</v>
      </c>
      <c r="I99" s="2">
        <v>576</v>
      </c>
      <c r="J99" s="2">
        <v>580</v>
      </c>
      <c r="K99" s="2">
        <v>600</v>
      </c>
      <c r="L99" s="2">
        <v>606</v>
      </c>
      <c r="M99" s="2">
        <v>610</v>
      </c>
      <c r="N99" s="2">
        <v>615</v>
      </c>
      <c r="O99" s="2">
        <v>650</v>
      </c>
      <c r="P99" s="2">
        <v>666</v>
      </c>
    </row>
    <row r="100" spans="1:16" x14ac:dyDescent="0.35">
      <c r="A100" s="339" t="s">
        <v>3678</v>
      </c>
      <c r="B100" s="339" t="s">
        <v>31</v>
      </c>
      <c r="C100" s="340">
        <v>92</v>
      </c>
      <c r="D100" s="1">
        <v>3</v>
      </c>
      <c r="E100" s="1">
        <v>3</v>
      </c>
      <c r="F100" s="1">
        <v>3</v>
      </c>
      <c r="G100" s="1">
        <v>1</v>
      </c>
      <c r="H100" s="1">
        <v>0</v>
      </c>
      <c r="I100" s="1">
        <v>3</v>
      </c>
      <c r="J100" s="1">
        <v>8</v>
      </c>
      <c r="K100" s="1">
        <v>1</v>
      </c>
      <c r="L100" s="1">
        <v>-114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35">
      <c r="A101" s="339" t="s">
        <v>0</v>
      </c>
      <c r="B101" s="339" t="s">
        <v>0</v>
      </c>
      <c r="C101" s="340">
        <v>92</v>
      </c>
      <c r="D101" s="2">
        <v>95</v>
      </c>
      <c r="E101" s="2">
        <v>98</v>
      </c>
      <c r="F101" s="2">
        <v>101</v>
      </c>
      <c r="G101" s="2">
        <v>102</v>
      </c>
      <c r="H101" s="2">
        <v>102</v>
      </c>
      <c r="I101" s="2">
        <v>105</v>
      </c>
      <c r="J101" s="2">
        <v>113</v>
      </c>
      <c r="K101" s="2">
        <v>114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</row>
    <row r="102" spans="1:16" x14ac:dyDescent="0.35">
      <c r="A102" s="339" t="s">
        <v>3679</v>
      </c>
      <c r="B102" s="339" t="s">
        <v>33</v>
      </c>
      <c r="C102" s="340">
        <v>222</v>
      </c>
      <c r="D102" s="1">
        <v>1</v>
      </c>
      <c r="E102" s="1">
        <v>2</v>
      </c>
      <c r="F102" s="1">
        <v>0</v>
      </c>
      <c r="G102" s="1">
        <v>0</v>
      </c>
      <c r="H102" s="1">
        <v>0</v>
      </c>
      <c r="I102" s="1">
        <v>1</v>
      </c>
      <c r="J102" s="1">
        <v>1</v>
      </c>
      <c r="K102" s="1">
        <v>4</v>
      </c>
      <c r="L102" s="1">
        <v>5</v>
      </c>
      <c r="M102" s="1">
        <v>1</v>
      </c>
      <c r="N102" s="1">
        <v>-237</v>
      </c>
      <c r="O102" s="1">
        <v>0</v>
      </c>
      <c r="P102" s="1">
        <v>0</v>
      </c>
    </row>
    <row r="103" spans="1:16" x14ac:dyDescent="0.35">
      <c r="A103" s="339" t="s">
        <v>0</v>
      </c>
      <c r="B103" s="339" t="s">
        <v>0</v>
      </c>
      <c r="C103" s="340">
        <v>222</v>
      </c>
      <c r="D103" s="2">
        <v>223</v>
      </c>
      <c r="E103" s="2">
        <v>225</v>
      </c>
      <c r="F103" s="2">
        <v>225</v>
      </c>
      <c r="G103" s="2">
        <v>225</v>
      </c>
      <c r="H103" s="2">
        <v>225</v>
      </c>
      <c r="I103" s="2">
        <v>226</v>
      </c>
      <c r="J103" s="2">
        <v>227</v>
      </c>
      <c r="K103" s="2">
        <v>231</v>
      </c>
      <c r="L103" s="2">
        <v>236</v>
      </c>
      <c r="M103" s="2">
        <v>237</v>
      </c>
      <c r="N103" s="2">
        <v>0</v>
      </c>
      <c r="O103" s="2">
        <v>0</v>
      </c>
      <c r="P103" s="2">
        <v>0</v>
      </c>
    </row>
    <row r="104" spans="1:16" x14ac:dyDescent="0.35">
      <c r="A104" s="339" t="s">
        <v>3680</v>
      </c>
      <c r="B104" s="339" t="s">
        <v>33</v>
      </c>
      <c r="C104" s="340">
        <v>123</v>
      </c>
      <c r="D104" s="1">
        <v>3</v>
      </c>
      <c r="E104" s="1">
        <v>2</v>
      </c>
      <c r="F104" s="1">
        <v>2</v>
      </c>
      <c r="G104" s="1">
        <v>0</v>
      </c>
      <c r="H104" s="1">
        <v>11</v>
      </c>
      <c r="I104" s="1">
        <v>4</v>
      </c>
      <c r="J104" s="1">
        <v>4</v>
      </c>
      <c r="K104" s="1">
        <v>6</v>
      </c>
      <c r="L104" s="1">
        <v>0</v>
      </c>
      <c r="M104" s="1">
        <v>-155</v>
      </c>
      <c r="N104" s="1">
        <v>0</v>
      </c>
      <c r="O104" s="1">
        <v>0</v>
      </c>
      <c r="P104" s="1">
        <v>0</v>
      </c>
    </row>
    <row r="105" spans="1:16" x14ac:dyDescent="0.35">
      <c r="A105" s="339" t="s">
        <v>0</v>
      </c>
      <c r="B105" s="339" t="s">
        <v>0</v>
      </c>
      <c r="C105" s="340">
        <v>123</v>
      </c>
      <c r="D105" s="2">
        <v>126</v>
      </c>
      <c r="E105" s="2">
        <v>128</v>
      </c>
      <c r="F105" s="2">
        <v>130</v>
      </c>
      <c r="G105" s="2">
        <v>130</v>
      </c>
      <c r="H105" s="2">
        <v>141</v>
      </c>
      <c r="I105" s="2">
        <v>145</v>
      </c>
      <c r="J105" s="2">
        <v>149</v>
      </c>
      <c r="K105" s="2">
        <v>155</v>
      </c>
      <c r="L105" s="2">
        <v>155</v>
      </c>
      <c r="M105" s="2">
        <v>0</v>
      </c>
      <c r="N105" s="2">
        <v>0</v>
      </c>
      <c r="O105" s="2">
        <v>0</v>
      </c>
      <c r="P105" s="2">
        <v>0</v>
      </c>
    </row>
    <row r="106" spans="1:16" x14ac:dyDescent="0.35">
      <c r="A106" s="343" t="s">
        <v>1518</v>
      </c>
      <c r="B106" s="339" t="s">
        <v>33</v>
      </c>
      <c r="C106" s="340">
        <v>1051</v>
      </c>
      <c r="D106" s="1">
        <v>0</v>
      </c>
      <c r="E106" s="1">
        <v>-197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</row>
    <row r="107" spans="1:16" x14ac:dyDescent="0.35">
      <c r="A107" s="343" t="s">
        <v>0</v>
      </c>
      <c r="B107" s="339" t="s">
        <v>0</v>
      </c>
      <c r="C107" s="340">
        <v>1051</v>
      </c>
      <c r="D107" s="2">
        <v>1051</v>
      </c>
      <c r="E107" s="2">
        <v>854</v>
      </c>
      <c r="F107" s="2">
        <v>854</v>
      </c>
      <c r="G107" s="2">
        <v>854</v>
      </c>
      <c r="H107" s="2">
        <v>854</v>
      </c>
      <c r="I107" s="2">
        <v>854</v>
      </c>
      <c r="J107" s="2">
        <v>854</v>
      </c>
      <c r="K107" s="2">
        <v>854</v>
      </c>
      <c r="L107" s="2">
        <v>854</v>
      </c>
      <c r="M107" s="2">
        <v>854</v>
      </c>
      <c r="N107" s="2">
        <v>854</v>
      </c>
      <c r="O107" s="2">
        <v>854</v>
      </c>
      <c r="P107" s="2">
        <v>854</v>
      </c>
    </row>
    <row r="108" spans="1:16" x14ac:dyDescent="0.35">
      <c r="A108" s="343" t="s">
        <v>1519</v>
      </c>
      <c r="B108" s="339" t="s">
        <v>31</v>
      </c>
      <c r="C108" s="340">
        <v>890</v>
      </c>
      <c r="D108" s="1">
        <v>0</v>
      </c>
      <c r="E108" s="1">
        <v>0</v>
      </c>
      <c r="F108" s="1">
        <v>0</v>
      </c>
      <c r="G108" s="1">
        <v>-36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35">
      <c r="A109" s="343" t="s">
        <v>0</v>
      </c>
      <c r="B109" s="339" t="s">
        <v>0</v>
      </c>
      <c r="C109" s="340">
        <v>890</v>
      </c>
      <c r="D109" s="2">
        <v>890</v>
      </c>
      <c r="E109" s="2">
        <v>890</v>
      </c>
      <c r="F109" s="2">
        <v>890</v>
      </c>
      <c r="G109" s="2">
        <v>854</v>
      </c>
      <c r="H109" s="2">
        <v>854</v>
      </c>
      <c r="I109" s="2">
        <v>854</v>
      </c>
      <c r="J109" s="2">
        <v>854</v>
      </c>
      <c r="K109" s="2">
        <v>854</v>
      </c>
      <c r="L109" s="2">
        <v>854</v>
      </c>
      <c r="M109" s="2">
        <v>854</v>
      </c>
      <c r="N109" s="2">
        <v>854</v>
      </c>
      <c r="O109" s="2">
        <v>854</v>
      </c>
      <c r="P109" s="2">
        <v>854</v>
      </c>
    </row>
    <row r="110" spans="1:16" x14ac:dyDescent="0.35">
      <c r="A110" s="339" t="s">
        <v>3681</v>
      </c>
      <c r="B110" s="339" t="s">
        <v>33</v>
      </c>
      <c r="C110" s="340">
        <v>114</v>
      </c>
      <c r="D110" s="1">
        <v>18</v>
      </c>
      <c r="E110" s="1">
        <v>28</v>
      </c>
      <c r="F110" s="1">
        <v>7</v>
      </c>
      <c r="G110" s="1">
        <v>2</v>
      </c>
      <c r="H110" s="1">
        <v>10</v>
      </c>
      <c r="I110" s="1">
        <v>13</v>
      </c>
      <c r="J110" s="1">
        <v>6</v>
      </c>
      <c r="K110" s="1">
        <v>13</v>
      </c>
      <c r="L110" s="1">
        <v>3</v>
      </c>
      <c r="M110" s="1">
        <v>40</v>
      </c>
      <c r="N110" s="1">
        <v>4</v>
      </c>
      <c r="O110" s="1">
        <v>-258</v>
      </c>
      <c r="P110" s="1">
        <v>0</v>
      </c>
    </row>
    <row r="111" spans="1:16" x14ac:dyDescent="0.35">
      <c r="A111" s="339" t="s">
        <v>0</v>
      </c>
      <c r="B111" s="339" t="s">
        <v>0</v>
      </c>
      <c r="C111" s="340">
        <v>114</v>
      </c>
      <c r="D111" s="2">
        <v>132</v>
      </c>
      <c r="E111" s="2">
        <v>160</v>
      </c>
      <c r="F111" s="2">
        <v>167</v>
      </c>
      <c r="G111" s="2">
        <v>169</v>
      </c>
      <c r="H111" s="2">
        <v>179</v>
      </c>
      <c r="I111" s="2">
        <v>192</v>
      </c>
      <c r="J111" s="2">
        <v>198</v>
      </c>
      <c r="K111" s="2">
        <v>211</v>
      </c>
      <c r="L111" s="2">
        <v>214</v>
      </c>
      <c r="M111" s="2">
        <v>254</v>
      </c>
      <c r="N111" s="2">
        <v>258</v>
      </c>
      <c r="O111" s="2">
        <v>0</v>
      </c>
      <c r="P111" s="2">
        <v>0</v>
      </c>
    </row>
    <row r="112" spans="1:16" x14ac:dyDescent="0.35">
      <c r="A112" s="339" t="s">
        <v>3682</v>
      </c>
      <c r="B112" s="339" t="s">
        <v>33</v>
      </c>
      <c r="C112" s="340">
        <v>30</v>
      </c>
      <c r="D112" s="1">
        <v>3</v>
      </c>
      <c r="E112" s="1">
        <v>3</v>
      </c>
      <c r="F112" s="1">
        <v>1</v>
      </c>
      <c r="G112" s="1">
        <v>1</v>
      </c>
      <c r="H112" s="1">
        <v>-38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</row>
    <row r="113" spans="1:16" x14ac:dyDescent="0.35">
      <c r="A113" s="339" t="s">
        <v>0</v>
      </c>
      <c r="B113" s="339" t="s">
        <v>0</v>
      </c>
      <c r="C113" s="340">
        <v>30</v>
      </c>
      <c r="D113" s="2">
        <v>33</v>
      </c>
      <c r="E113" s="2">
        <v>36</v>
      </c>
      <c r="F113" s="2">
        <v>37</v>
      </c>
      <c r="G113" s="2">
        <v>38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</row>
    <row r="114" spans="1:16" x14ac:dyDescent="0.35">
      <c r="A114" s="339" t="s">
        <v>3683</v>
      </c>
      <c r="B114" s="339" t="s">
        <v>33</v>
      </c>
      <c r="C114" s="340">
        <v>13</v>
      </c>
      <c r="D114" s="1">
        <v>0</v>
      </c>
      <c r="E114" s="1">
        <v>1</v>
      </c>
      <c r="F114" s="1">
        <v>0</v>
      </c>
      <c r="G114" s="1">
        <v>0</v>
      </c>
      <c r="H114" s="1">
        <v>-14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</row>
    <row r="115" spans="1:16" x14ac:dyDescent="0.35">
      <c r="A115" s="339" t="s">
        <v>0</v>
      </c>
      <c r="B115" s="339" t="s">
        <v>0</v>
      </c>
      <c r="C115" s="340">
        <v>13</v>
      </c>
      <c r="D115" s="2">
        <v>13</v>
      </c>
      <c r="E115" s="2">
        <v>14</v>
      </c>
      <c r="F115" s="2">
        <v>14</v>
      </c>
      <c r="G115" s="2">
        <v>14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</row>
    <row r="116" spans="1:16" x14ac:dyDescent="0.35">
      <c r="A116" s="339" t="s">
        <v>3684</v>
      </c>
      <c r="B116" s="339" t="s">
        <v>33</v>
      </c>
      <c r="C116" s="340">
        <v>71</v>
      </c>
      <c r="D116" s="1">
        <v>1</v>
      </c>
      <c r="E116" s="1">
        <v>2</v>
      </c>
      <c r="F116" s="1">
        <v>2</v>
      </c>
      <c r="G116" s="1">
        <v>0</v>
      </c>
      <c r="H116" s="1">
        <v>1</v>
      </c>
      <c r="I116" s="1">
        <v>0</v>
      </c>
      <c r="J116" s="1">
        <v>-77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6" x14ac:dyDescent="0.35">
      <c r="A117" s="339" t="s">
        <v>0</v>
      </c>
      <c r="B117" s="339" t="s">
        <v>0</v>
      </c>
      <c r="C117" s="340">
        <v>71</v>
      </c>
      <c r="D117" s="2">
        <v>72</v>
      </c>
      <c r="E117" s="2">
        <v>74</v>
      </c>
      <c r="F117" s="2">
        <v>76</v>
      </c>
      <c r="G117" s="2">
        <v>76</v>
      </c>
      <c r="H117" s="2">
        <v>77</v>
      </c>
      <c r="I117" s="2">
        <v>77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6" x14ac:dyDescent="0.35">
      <c r="A118" s="339" t="s">
        <v>47</v>
      </c>
      <c r="B118" s="339" t="s">
        <v>0</v>
      </c>
      <c r="C118" s="341">
        <v>0</v>
      </c>
      <c r="D118" s="1">
        <f>(D82+D84+D86+D88+D90+D92+D94+D96+D98+D100+D102+D104+D106+D108+D110+D112+D114+D116)*(-1)</f>
        <v>0</v>
      </c>
      <c r="E118" s="1">
        <f t="shared" ref="E118:P118" si="2">(E82+E84+E86+E88+E90+E92+E94+E96+E98+E100+E102+E104+E106+E108+E110+E112+E114+E116)*(-1)</f>
        <v>0</v>
      </c>
      <c r="F118" s="1">
        <f t="shared" si="2"/>
        <v>0</v>
      </c>
      <c r="G118" s="1">
        <f t="shared" si="2"/>
        <v>0</v>
      </c>
      <c r="H118" s="1">
        <f t="shared" si="2"/>
        <v>10</v>
      </c>
      <c r="I118" s="1">
        <f t="shared" si="2"/>
        <v>13</v>
      </c>
      <c r="J118" s="1">
        <f t="shared" si="2"/>
        <v>14</v>
      </c>
      <c r="K118" s="1">
        <f t="shared" si="2"/>
        <v>29</v>
      </c>
      <c r="L118" s="1">
        <f t="shared" si="2"/>
        <v>23</v>
      </c>
      <c r="M118" s="1">
        <f t="shared" si="2"/>
        <v>84</v>
      </c>
      <c r="N118" s="1">
        <f t="shared" si="2"/>
        <v>104</v>
      </c>
      <c r="O118" s="1">
        <f t="shared" si="2"/>
        <v>132</v>
      </c>
      <c r="P118" s="1">
        <f t="shared" si="2"/>
        <v>191</v>
      </c>
    </row>
    <row r="119" spans="1:16" x14ac:dyDescent="0.35">
      <c r="A119" s="339" t="s">
        <v>0</v>
      </c>
      <c r="B119" s="339" t="s">
        <v>0</v>
      </c>
      <c r="C119" s="340">
        <v>0</v>
      </c>
      <c r="D119" s="2">
        <v>0</v>
      </c>
      <c r="E119" s="2">
        <v>0</v>
      </c>
      <c r="F119" s="2">
        <v>0</v>
      </c>
      <c r="G119" s="2">
        <v>0</v>
      </c>
      <c r="H119" s="2">
        <v>10</v>
      </c>
      <c r="I119" s="2">
        <v>23</v>
      </c>
      <c r="J119" s="2">
        <v>37</v>
      </c>
      <c r="K119" s="2">
        <v>66</v>
      </c>
      <c r="L119" s="2">
        <v>89</v>
      </c>
      <c r="M119" s="2">
        <v>173</v>
      </c>
      <c r="N119" s="2">
        <v>277</v>
      </c>
      <c r="O119" s="2">
        <v>409</v>
      </c>
      <c r="P119" s="2">
        <v>600</v>
      </c>
    </row>
    <row r="120" spans="1:16" x14ac:dyDescent="0.35">
      <c r="A120" t="s">
        <v>48</v>
      </c>
      <c r="B120" t="s">
        <v>0</v>
      </c>
      <c r="C120" s="2">
        <v>6825</v>
      </c>
      <c r="D120" s="2">
        <v>6825</v>
      </c>
      <c r="E120" s="2">
        <v>6825</v>
      </c>
      <c r="F120" s="2">
        <v>6825</v>
      </c>
      <c r="G120" s="2">
        <v>6825</v>
      </c>
      <c r="H120" s="2">
        <v>6825</v>
      </c>
      <c r="I120" s="2">
        <v>6825</v>
      </c>
      <c r="J120" s="2">
        <v>6825</v>
      </c>
      <c r="K120" s="2">
        <v>6825</v>
      </c>
      <c r="L120" s="2">
        <v>6825</v>
      </c>
      <c r="M120" s="2">
        <v>6825</v>
      </c>
      <c r="N120" s="2">
        <v>6825</v>
      </c>
      <c r="O120" s="2">
        <v>6825</v>
      </c>
      <c r="P120" s="2">
        <v>6825</v>
      </c>
    </row>
    <row r="123" spans="1:16" x14ac:dyDescent="0.35">
      <c r="A123" s="2"/>
      <c r="B123" s="2"/>
      <c r="C123" s="2"/>
      <c r="D123" s="2"/>
      <c r="E123" s="2"/>
      <c r="F123" s="2"/>
      <c r="G123" s="2"/>
      <c r="H123" s="239" t="s">
        <v>2648</v>
      </c>
      <c r="I123" s="2"/>
      <c r="J123" s="2"/>
      <c r="K123" s="2"/>
      <c r="L123" s="239" t="s">
        <v>2649</v>
      </c>
    </row>
    <row r="124" spans="1:16" x14ac:dyDescent="0.35">
      <c r="D124" s="240" t="s">
        <v>2529</v>
      </c>
      <c r="E124" s="240" t="s">
        <v>2650</v>
      </c>
      <c r="F124" s="240" t="s">
        <v>2651</v>
      </c>
      <c r="G124" s="240" t="s">
        <v>2650</v>
      </c>
      <c r="H124" s="240" t="s">
        <v>2652</v>
      </c>
      <c r="I124" s="240" t="s">
        <v>2653</v>
      </c>
      <c r="J124" s="240" t="s">
        <v>2649</v>
      </c>
      <c r="K124" s="240" t="s">
        <v>2654</v>
      </c>
      <c r="L124" s="240" t="s">
        <v>2652</v>
      </c>
    </row>
    <row r="125" spans="1:16" x14ac:dyDescent="0.35">
      <c r="D125" s="240" t="s">
        <v>2655</v>
      </c>
      <c r="E125" s="240" t="s">
        <v>2655</v>
      </c>
      <c r="F125" s="240" t="s">
        <v>2652</v>
      </c>
      <c r="G125" s="240" t="s">
        <v>2656</v>
      </c>
      <c r="H125" s="240" t="s">
        <v>2656</v>
      </c>
      <c r="I125" s="240" t="s">
        <v>2655</v>
      </c>
      <c r="J125" s="240" t="s">
        <v>2652</v>
      </c>
      <c r="K125" s="240" t="s">
        <v>2656</v>
      </c>
      <c r="L125" s="240" t="s">
        <v>2656</v>
      </c>
    </row>
    <row r="126" spans="1:16" x14ac:dyDescent="0.35">
      <c r="A126" s="238" t="e">
        <f>SUMIFS($C$10:$C$505,#REF!, B126)</f>
        <v>#REF!</v>
      </c>
      <c r="B126" t="s">
        <v>2657</v>
      </c>
      <c r="C126" t="s">
        <v>2535</v>
      </c>
      <c r="D126" s="241" t="e">
        <f>E126+I126</f>
        <v>#REF!</v>
      </c>
      <c r="E126" s="238" t="e">
        <f>COUNTIFS(#REF!, B126,$B$10:$B$505,"F")</f>
        <v>#REF!</v>
      </c>
      <c r="F126" s="242">
        <f t="shared" ref="F126:F152" si="3">IFERROR(E126/D126,0)</f>
        <v>0</v>
      </c>
      <c r="G126" t="e">
        <f>COUNTIFS(#REF!, B126,$B$10:$B$505,"F",#REF!,"Elected")</f>
        <v>#REF!</v>
      </c>
      <c r="H126" s="243">
        <f>IFERROR(G126/D126,0)</f>
        <v>0</v>
      </c>
      <c r="I126" s="244" t="e">
        <f>COUNTIFS(#REF!, B126,$B$10:$B$505,"M")</f>
        <v>#REF!</v>
      </c>
      <c r="J126" s="242">
        <f>IFERROR(I126/D126,0)</f>
        <v>0</v>
      </c>
      <c r="K126" t="e">
        <f>COUNTIFS(#REF!, B126,$B$10:$B$505,"M",#REF!,"Elected")</f>
        <v>#REF!</v>
      </c>
      <c r="L126" s="242">
        <f>IFERROR(K126/D126,0)</f>
        <v>0</v>
      </c>
    </row>
    <row r="127" spans="1:16" x14ac:dyDescent="0.35">
      <c r="A127" s="238" t="e">
        <f>SUMIFS($C$10:$C$505,#REF!, B127)</f>
        <v>#REF!</v>
      </c>
      <c r="B127" t="s">
        <v>2658</v>
      </c>
      <c r="C127" t="s">
        <v>2534</v>
      </c>
      <c r="D127" s="241" t="e">
        <f t="shared" ref="D127:D152" si="4">E127+I127</f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B127,$B$10:$B$283,"F",#REF!,"Elected")</f>
        <v>#REF!</v>
      </c>
      <c r="H127" s="243">
        <f t="shared" ref="H127:H152" si="5">IFERROR(G127/D127,0)</f>
        <v>0</v>
      </c>
      <c r="I127" s="244" t="e">
        <f>COUNTIFS(#REF!, B127,$B$10:$B$505,"M")</f>
        <v>#REF!</v>
      </c>
      <c r="J127" s="242">
        <f t="shared" ref="J127:J152" si="6">IFERROR(I127/D127,0)</f>
        <v>0</v>
      </c>
      <c r="K127" t="e">
        <f>COUNTIFS(#REF!, B127,$B$10:$B$505,"M",#REF!,"Elected")</f>
        <v>#REF!</v>
      </c>
      <c r="L127" s="242">
        <f t="shared" ref="L127:L152" si="7">IFERROR(K127/D127,0)</f>
        <v>0</v>
      </c>
    </row>
    <row r="128" spans="1:16" x14ac:dyDescent="0.35">
      <c r="A128" s="238" t="e">
        <f>SUMIFS($C$10:$C$505,#REF!, B128)</f>
        <v>#REF!</v>
      </c>
      <c r="B128" t="s">
        <v>2659</v>
      </c>
      <c r="C128" t="s">
        <v>2536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B128,$B$10:$B$283,"F",#REF!,"Elected")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B129" t="s">
        <v>2661</v>
      </c>
      <c r="C129" t="s">
        <v>2727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B129,$B$10:$B$283,"F",#REF!,"Elected")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2663</v>
      </c>
      <c r="C130" t="s">
        <v>2574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B130,$B$10:$B$283,"F",#REF!,"Elected")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B131" t="s">
        <v>2689</v>
      </c>
      <c r="C131" t="s">
        <v>2573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B131,$B$10:$B$283,"F",#REF!,"Elected")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B132" t="s">
        <v>2662</v>
      </c>
      <c r="C132" t="s">
        <v>2575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B132,$B$10:$B$283,"F",#REF!,"Elected")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B133" t="s">
        <v>2660</v>
      </c>
      <c r="C133" t="s">
        <v>2594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B133,$B$10:$B$283,"F",#REF!,"Elected")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3107</v>
      </c>
      <c r="C134" t="s">
        <v>2576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B134,$B$10:$B$283,"F",#REF!,"Elected")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C135" t="s">
        <v>2590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B135,$B$10:$B$283,"F",#REF!,"Elected")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B136" t="s">
        <v>2671</v>
      </c>
      <c r="C136" t="s">
        <v>2582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B136,$B$10:$B$283,"F",#REF!,"Elected")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B137" t="s">
        <v>2665</v>
      </c>
      <c r="C137" t="s">
        <v>2598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B137,$B$10:$B$283,"F",#REF!,"Elected")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B138" t="s">
        <v>2666</v>
      </c>
      <c r="C138" t="s">
        <v>2584</v>
      </c>
      <c r="D138" s="241" t="e">
        <f t="shared" si="4"/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B138,$B$10:$B$283,"F",#REF!,"Elected")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2667</v>
      </c>
      <c r="C139" t="s">
        <v>2577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B139,$B$10:$B$283,"F",#REF!,"Elected")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B140" t="s">
        <v>2670</v>
      </c>
      <c r="C140" t="s">
        <v>2578</v>
      </c>
      <c r="D140" s="241" t="e">
        <f t="shared" si="4"/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B140,$B$10:$B$283,"F",#REF!,"Elected")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C141" t="s">
        <v>2581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B141,$B$10:$B$283,"F",#REF!,"Elected")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B142" t="s">
        <v>3073</v>
      </c>
      <c r="C142" t="s">
        <v>2579</v>
      </c>
      <c r="D142" s="241" t="e">
        <f t="shared" si="4"/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B142,$B$10:$B$283,"F",#REF!,"Elected")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2690</v>
      </c>
      <c r="C143" t="s">
        <v>2585</v>
      </c>
      <c r="D143" s="241" t="e">
        <f t="shared" si="4"/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B143,$B$10:$B$283,"F",#REF!,"Elected")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C144" t="s">
        <v>2591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2" x14ac:dyDescent="0.35">
      <c r="A145" s="238" t="e">
        <f>SUMIFS($C$10:$C$505,#REF!, B145)</f>
        <v>#REF!</v>
      </c>
      <c r="B145" t="s">
        <v>2664</v>
      </c>
      <c r="C145" t="s">
        <v>2586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B145,$B$10:$B$283,"F",#REF!,"Elected")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2669</v>
      </c>
      <c r="C146" t="s">
        <v>2587</v>
      </c>
      <c r="D146" s="241" t="e">
        <f>E146+I146</f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B146,$B$10:$B$283,"F",#REF!,"Elected")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SUMIFS($C$10:$C$505,#REF!, B147)</f>
        <v>#REF!</v>
      </c>
      <c r="B147" t="s">
        <v>2928</v>
      </c>
      <c r="C147" t="s">
        <v>2580</v>
      </c>
      <c r="D147" s="241" t="e">
        <f t="shared" si="4"/>
        <v>#REF!</v>
      </c>
      <c r="E147" s="238" t="e">
        <f>COUNTIFS(#REF!, B147,$B$10:$B$505,"F")</f>
        <v>#REF!</v>
      </c>
      <c r="F147" s="242">
        <f t="shared" si="3"/>
        <v>0</v>
      </c>
      <c r="G147" t="e">
        <f>COUNTIFS(#REF!, B147,$B$10:$B$283,"F",#REF!,"Elected")</f>
        <v>#REF!</v>
      </c>
      <c r="H147" s="243">
        <f t="shared" si="5"/>
        <v>0</v>
      </c>
      <c r="I147" s="244" t="e">
        <f>COUNTIFS(#REF!, B147,$B$10:$B$505,"M")</f>
        <v>#REF!</v>
      </c>
      <c r="J147" s="242">
        <f t="shared" si="6"/>
        <v>0</v>
      </c>
      <c r="K147" t="e">
        <f>COUNTIFS(#REF!, B147,$B$10:$B$505,"M",#REF!,"Elected")</f>
        <v>#REF!</v>
      </c>
      <c r="L147" s="242">
        <f t="shared" si="7"/>
        <v>0</v>
      </c>
    </row>
    <row r="148" spans="1:12" x14ac:dyDescent="0.35">
      <c r="A148" s="238" t="e">
        <f>SUMIFS($C$10:$C$505,#REF!, B148)</f>
        <v>#REF!</v>
      </c>
      <c r="C148" t="s">
        <v>2592</v>
      </c>
      <c r="D148" s="241" t="e">
        <f t="shared" si="4"/>
        <v>#REF!</v>
      </c>
      <c r="E148" s="238" t="e">
        <f>COUNTIFS(#REF!, B148,$B$10:$B$505,"F")</f>
        <v>#REF!</v>
      </c>
      <c r="F148" s="242">
        <f t="shared" si="3"/>
        <v>0</v>
      </c>
      <c r="G148" t="e">
        <f>COUNTIFS(#REF!, B148,$B$10:$B$283,"F",#REF!,"Elected")</f>
        <v>#REF!</v>
      </c>
      <c r="H148" s="243">
        <f t="shared" si="5"/>
        <v>0</v>
      </c>
      <c r="I148" s="244" t="e">
        <f>COUNTIFS(#REF!, B148,$B$10:$B$505,"M")</f>
        <v>#REF!</v>
      </c>
      <c r="J148" s="242">
        <f t="shared" si="6"/>
        <v>0</v>
      </c>
      <c r="K148" t="e">
        <f>COUNTIFS(#REF!, B148,$B$10:$B$505,"M",#REF!,"Elected")</f>
        <v>#REF!</v>
      </c>
      <c r="L148" s="242">
        <f t="shared" si="7"/>
        <v>0</v>
      </c>
    </row>
    <row r="149" spans="1:12" x14ac:dyDescent="0.35">
      <c r="A149" s="238" t="e">
        <f>SUMIFS($C$10:$C$505,#REF!, B149)</f>
        <v>#REF!</v>
      </c>
      <c r="B149" t="s">
        <v>2807</v>
      </c>
      <c r="C149" t="s">
        <v>2597</v>
      </c>
      <c r="D149" s="241" t="e">
        <f t="shared" si="4"/>
        <v>#REF!</v>
      </c>
      <c r="E149" s="238" t="e">
        <f>COUNTIFS(#REF!, B149,$B$10:$B$505,"F")</f>
        <v>#REF!</v>
      </c>
      <c r="F149" s="242">
        <f t="shared" si="3"/>
        <v>0</v>
      </c>
      <c r="G149" t="e">
        <f>COUNTIFS(#REF!, B149,$B$10:$B$283,"F",#REF!,"Elected")</f>
        <v>#REF!</v>
      </c>
      <c r="H149" s="243">
        <f t="shared" si="5"/>
        <v>0</v>
      </c>
      <c r="I149" s="244" t="e">
        <f>COUNTIFS(#REF!, B149,$B$10:$B$505,"M")</f>
        <v>#REF!</v>
      </c>
      <c r="J149" s="242">
        <f t="shared" si="6"/>
        <v>0</v>
      </c>
      <c r="K149" t="e">
        <f>COUNTIFS(#REF!, B149,$B$10:$B$505,"M",#REF!,"Elected")</f>
        <v>#REF!</v>
      </c>
      <c r="L149" s="242">
        <f t="shared" si="7"/>
        <v>0</v>
      </c>
    </row>
    <row r="150" spans="1:12" x14ac:dyDescent="0.35">
      <c r="A150" s="238" t="e">
        <f>SUMIFS($C$10:$C$505,#REF!, B150)</f>
        <v>#REF!</v>
      </c>
      <c r="B150" t="s">
        <v>2668</v>
      </c>
      <c r="C150" t="s">
        <v>2588</v>
      </c>
      <c r="D150" s="241" t="e">
        <f t="shared" si="4"/>
        <v>#REF!</v>
      </c>
      <c r="E150" s="238" t="e">
        <f>COUNTIFS(#REF!, B150,$B$10:$B$505,"F")</f>
        <v>#REF!</v>
      </c>
      <c r="F150" s="242">
        <f t="shared" si="3"/>
        <v>0</v>
      </c>
      <c r="G150" t="e">
        <f>COUNTIFS(#REF!, B150,$B$10:$B$283,"F",#REF!,"Elected")</f>
        <v>#REF!</v>
      </c>
      <c r="H150" s="243">
        <f t="shared" si="5"/>
        <v>0</v>
      </c>
      <c r="I150" s="244" t="e">
        <f>COUNTIFS(#REF!, B150,$B$10:$B$505,"M")</f>
        <v>#REF!</v>
      </c>
      <c r="J150" s="242">
        <f t="shared" si="6"/>
        <v>0</v>
      </c>
      <c r="K150" t="e">
        <f>COUNTIFS(#REF!, B150,$B$10:$B$505,"M",#REF!,"Elected")</f>
        <v>#REF!</v>
      </c>
      <c r="L150" s="242">
        <f t="shared" si="7"/>
        <v>0</v>
      </c>
    </row>
    <row r="151" spans="1:12" x14ac:dyDescent="0.35">
      <c r="A151" s="238" t="e">
        <f>SUMIFS($C$10:$C$505,#REF!, B151)</f>
        <v>#REF!</v>
      </c>
      <c r="B151" t="s">
        <v>2692</v>
      </c>
      <c r="C151" t="s">
        <v>2589</v>
      </c>
      <c r="D151" s="241" t="e">
        <f t="shared" si="4"/>
        <v>#REF!</v>
      </c>
      <c r="E151" s="238" t="e">
        <f>COUNTIFS(#REF!, B151,$B$10:$B$505,"F")</f>
        <v>#REF!</v>
      </c>
      <c r="F151" s="242">
        <f t="shared" si="3"/>
        <v>0</v>
      </c>
      <c r="G151" t="e">
        <f>COUNTIFS(#REF!, B151,$B$10:$B$283,"F",#REF!,"Elected")</f>
        <v>#REF!</v>
      </c>
      <c r="H151" s="243">
        <f t="shared" si="5"/>
        <v>0</v>
      </c>
      <c r="I151" s="244" t="e">
        <f>COUNTIFS(#REF!, B151,$B$10:$B$505,"M")</f>
        <v>#REF!</v>
      </c>
      <c r="J151" s="242">
        <f t="shared" si="6"/>
        <v>0</v>
      </c>
      <c r="K151" t="e">
        <f>COUNTIFS(#REF!, B151,$B$10:$B$505,"M",#REF!,"Elected")</f>
        <v>#REF!</v>
      </c>
      <c r="L151" s="242">
        <f t="shared" si="7"/>
        <v>0</v>
      </c>
    </row>
    <row r="152" spans="1:12" x14ac:dyDescent="0.35">
      <c r="A152" s="238" t="e">
        <f>SUMIFS($C$10:$C$505,#REF!, B152)</f>
        <v>#REF!</v>
      </c>
      <c r="B152" t="s">
        <v>2672</v>
      </c>
      <c r="C152" t="s">
        <v>2530</v>
      </c>
      <c r="D152" s="241" t="e">
        <f t="shared" si="4"/>
        <v>#REF!</v>
      </c>
      <c r="E152" s="238" t="e">
        <f>COUNTIFS(#REF!, B152,$B$10:$B$505,"F")</f>
        <v>#REF!</v>
      </c>
      <c r="F152" s="242">
        <f t="shared" si="3"/>
        <v>0</v>
      </c>
      <c r="G152" t="e">
        <f>COUNTIFS(#REF!, B152,$B$10:$B$283,"F",#REF!,"Elected")</f>
        <v>#REF!</v>
      </c>
      <c r="H152" s="243">
        <f t="shared" si="5"/>
        <v>0</v>
      </c>
      <c r="I152" s="244" t="e">
        <f>COUNTIFS(#REF!, B152,$B$10:$B$505,"M")</f>
        <v>#REF!</v>
      </c>
      <c r="J152" s="242">
        <f t="shared" si="6"/>
        <v>0</v>
      </c>
      <c r="K152" t="e">
        <f>COUNTIFS(#REF!, B152,$B$10:$B$505,"M",#REF!,"Elected")</f>
        <v>#REF!</v>
      </c>
      <c r="L152" s="242">
        <f t="shared" si="7"/>
        <v>0</v>
      </c>
    </row>
    <row r="153" spans="1:12" x14ac:dyDescent="0.35">
      <c r="A153" s="238" t="e">
        <f>SUM(A126:A152)</f>
        <v>#REF!</v>
      </c>
      <c r="B153" s="238"/>
      <c r="D153" s="241" t="e">
        <f>SUM(D126:D152)</f>
        <v>#REF!</v>
      </c>
      <c r="E153" s="238" t="e">
        <f>SUM(E126:E152)</f>
        <v>#REF!</v>
      </c>
      <c r="G153" t="e">
        <f>SUM(G126:G152)</f>
        <v>#REF!</v>
      </c>
      <c r="I153" s="244" t="e">
        <f>SUM(I126:I152)</f>
        <v>#REF!</v>
      </c>
      <c r="K153" t="e">
        <f>SUM(K126:K152)</f>
        <v>#REF!</v>
      </c>
    </row>
    <row r="154" spans="1:12" ht="15" thickBot="1" x14ac:dyDescent="0.4"/>
    <row r="155" spans="1:12" x14ac:dyDescent="0.35">
      <c r="C155" s="245" t="s">
        <v>2673</v>
      </c>
      <c r="D155" s="246"/>
      <c r="E155" s="247" t="e">
        <f>E153+I153</f>
        <v>#REF!</v>
      </c>
      <c r="F155" s="246" t="s">
        <v>2674</v>
      </c>
      <c r="G155" s="248"/>
      <c r="H155" s="248"/>
      <c r="I155" s="245" t="s">
        <v>2675</v>
      </c>
      <c r="J155" s="246" t="s">
        <v>2676</v>
      </c>
      <c r="K155" s="249" t="e">
        <f>K153</f>
        <v>#REF!</v>
      </c>
    </row>
    <row r="156" spans="1:12" ht="15" thickBot="1" x14ac:dyDescent="0.4">
      <c r="C156" s="250" t="s">
        <v>2677</v>
      </c>
      <c r="D156" s="251" t="e">
        <f>LEFT(MID(#REF!,FIND("(",#REF!)+1,LEN(#REF!)),FIND(")",MID(#REF!,FIND("(",#REF!)+1,LEN(#REF!)))-1)</f>
        <v>#REF!</v>
      </c>
      <c r="E156" s="251" t="e">
        <f>#REF!</f>
        <v>#REF!</v>
      </c>
      <c r="F156" s="251" t="s">
        <v>2678</v>
      </c>
      <c r="G156" s="252"/>
      <c r="H156" s="252"/>
      <c r="I156" s="253"/>
      <c r="J156" s="240" t="s">
        <v>2679</v>
      </c>
      <c r="K156" s="254" t="e">
        <f>G153</f>
        <v>#REF!</v>
      </c>
    </row>
    <row r="157" spans="1:12" ht="15" thickBot="1" x14ac:dyDescent="0.4">
      <c r="I157" s="250"/>
      <c r="J157" s="251" t="s">
        <v>2680</v>
      </c>
      <c r="K157" s="255" t="e">
        <f>SUM(K155:K156)</f>
        <v>#REF!</v>
      </c>
    </row>
  </sheetData>
  <mergeCells count="135">
    <mergeCell ref="A118:A119"/>
    <mergeCell ref="B118:B119"/>
    <mergeCell ref="C118:C119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67:A68"/>
    <mergeCell ref="B67:B68"/>
    <mergeCell ref="C67:C68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264"/>
  <sheetViews>
    <sheetView zoomScale="53" zoomScaleNormal="80" workbookViewId="0">
      <selection activeCell="BD5" sqref="V5:BD263"/>
    </sheetView>
  </sheetViews>
  <sheetFormatPr defaultRowHeight="14.5" x14ac:dyDescent="0.35"/>
  <cols>
    <col min="1" max="1" width="54.453125" bestFit="1" customWidth="1"/>
  </cols>
  <sheetData>
    <row r="1" spans="1:14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35">
      <c r="A8" s="339" t="s">
        <v>243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</row>
    <row r="9" spans="1:14" x14ac:dyDescent="0.35">
      <c r="A9" s="339" t="s">
        <v>0</v>
      </c>
      <c r="B9" s="339" t="s">
        <v>0</v>
      </c>
      <c r="C9" s="339" t="s">
        <v>17</v>
      </c>
      <c r="D9" t="s">
        <v>1520</v>
      </c>
      <c r="E9" t="s">
        <v>1521</v>
      </c>
      <c r="F9" t="s">
        <v>1522</v>
      </c>
      <c r="G9" t="s">
        <v>1523</v>
      </c>
      <c r="H9" t="s">
        <v>1524</v>
      </c>
      <c r="I9" t="s">
        <v>1525</v>
      </c>
      <c r="J9" t="s">
        <v>1526</v>
      </c>
      <c r="K9" t="s">
        <v>1527</v>
      </c>
      <c r="L9" t="s">
        <v>1528</v>
      </c>
      <c r="M9" t="s">
        <v>1529</v>
      </c>
      <c r="N9" t="s">
        <v>1530</v>
      </c>
    </row>
    <row r="10" spans="1:14" x14ac:dyDescent="0.35">
      <c r="A10" s="339" t="s">
        <v>3242</v>
      </c>
      <c r="B10" s="339" t="s">
        <v>33</v>
      </c>
      <c r="C10" s="340">
        <v>156</v>
      </c>
      <c r="D10" s="1">
        <v>2</v>
      </c>
      <c r="E10" s="1">
        <v>-158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5">
      <c r="A11" s="339" t="s">
        <v>0</v>
      </c>
      <c r="B11" s="339" t="s">
        <v>0</v>
      </c>
      <c r="C11" s="340">
        <v>156</v>
      </c>
      <c r="D11" s="2">
        <v>158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35">
      <c r="A12" s="339" t="s">
        <v>1531</v>
      </c>
      <c r="B12" s="339" t="s">
        <v>31</v>
      </c>
      <c r="C12" s="340">
        <v>1162</v>
      </c>
      <c r="D12" s="1">
        <v>15</v>
      </c>
      <c r="E12" s="1">
        <v>11</v>
      </c>
      <c r="F12" s="1">
        <v>3</v>
      </c>
      <c r="G12" s="1">
        <v>1</v>
      </c>
      <c r="H12" s="1">
        <v>13</v>
      </c>
      <c r="I12" s="1">
        <v>5</v>
      </c>
      <c r="J12" s="1">
        <v>19</v>
      </c>
      <c r="K12" s="1">
        <v>14</v>
      </c>
      <c r="L12" s="1">
        <v>17</v>
      </c>
      <c r="M12" s="1">
        <v>11</v>
      </c>
      <c r="N12" s="1">
        <v>3</v>
      </c>
    </row>
    <row r="13" spans="1:14" x14ac:dyDescent="0.35">
      <c r="A13" s="339" t="s">
        <v>0</v>
      </c>
      <c r="B13" s="339" t="s">
        <v>0</v>
      </c>
      <c r="C13" s="340">
        <v>1162</v>
      </c>
      <c r="D13" s="2">
        <v>1177</v>
      </c>
      <c r="E13" s="2">
        <v>1188</v>
      </c>
      <c r="F13" s="2">
        <v>1191</v>
      </c>
      <c r="G13" s="2">
        <v>1192</v>
      </c>
      <c r="H13" s="2">
        <v>1205</v>
      </c>
      <c r="I13" s="2">
        <v>1210</v>
      </c>
      <c r="J13" s="2">
        <v>1229</v>
      </c>
      <c r="K13" s="2">
        <v>1243</v>
      </c>
      <c r="L13" s="2">
        <v>1260</v>
      </c>
      <c r="M13" s="2">
        <v>1271</v>
      </c>
      <c r="N13" s="2">
        <v>1274</v>
      </c>
    </row>
    <row r="14" spans="1:14" x14ac:dyDescent="0.35">
      <c r="A14" s="339" t="s">
        <v>1532</v>
      </c>
      <c r="B14" s="339" t="s">
        <v>31</v>
      </c>
      <c r="C14" s="340">
        <v>568</v>
      </c>
      <c r="D14" s="1">
        <v>5</v>
      </c>
      <c r="E14" s="1">
        <v>3</v>
      </c>
      <c r="F14" s="1">
        <v>79</v>
      </c>
      <c r="G14" s="1">
        <v>11</v>
      </c>
      <c r="H14" s="1">
        <v>17</v>
      </c>
      <c r="I14" s="1">
        <v>8</v>
      </c>
      <c r="J14" s="1">
        <v>84</v>
      </c>
      <c r="K14" s="1">
        <v>30</v>
      </c>
      <c r="L14" s="1">
        <v>-805</v>
      </c>
      <c r="M14" s="1">
        <v>0</v>
      </c>
      <c r="N14" s="1">
        <v>0</v>
      </c>
    </row>
    <row r="15" spans="1:14" x14ac:dyDescent="0.35">
      <c r="A15" s="339" t="s">
        <v>0</v>
      </c>
      <c r="B15" s="339" t="s">
        <v>0</v>
      </c>
      <c r="C15" s="340">
        <v>568</v>
      </c>
      <c r="D15" s="2">
        <v>573</v>
      </c>
      <c r="E15" s="2">
        <v>576</v>
      </c>
      <c r="F15" s="2">
        <v>655</v>
      </c>
      <c r="G15" s="2">
        <v>666</v>
      </c>
      <c r="H15" s="2">
        <v>683</v>
      </c>
      <c r="I15" s="2">
        <v>691</v>
      </c>
      <c r="J15" s="2">
        <v>775</v>
      </c>
      <c r="K15" s="2">
        <v>805</v>
      </c>
      <c r="L15" s="2">
        <v>0</v>
      </c>
      <c r="M15" s="2">
        <v>0</v>
      </c>
      <c r="N15" s="2">
        <v>0</v>
      </c>
    </row>
    <row r="16" spans="1:14" x14ac:dyDescent="0.35">
      <c r="A16" s="339" t="s">
        <v>3243</v>
      </c>
      <c r="B16" s="339" t="s">
        <v>33</v>
      </c>
      <c r="C16" s="340">
        <v>265</v>
      </c>
      <c r="D16" s="1">
        <v>0</v>
      </c>
      <c r="E16" s="1">
        <v>55</v>
      </c>
      <c r="F16" s="1">
        <v>0</v>
      </c>
      <c r="G16" s="1">
        <v>43</v>
      </c>
      <c r="H16" s="1">
        <v>4</v>
      </c>
      <c r="I16" s="1">
        <v>-367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35">
      <c r="A17" s="339" t="s">
        <v>0</v>
      </c>
      <c r="B17" s="339" t="s">
        <v>0</v>
      </c>
      <c r="C17" s="340">
        <v>265</v>
      </c>
      <c r="D17" s="2">
        <v>265</v>
      </c>
      <c r="E17" s="2">
        <v>320</v>
      </c>
      <c r="F17" s="2">
        <v>320</v>
      </c>
      <c r="G17" s="2">
        <v>363</v>
      </c>
      <c r="H17" s="2">
        <v>367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35">
      <c r="A18" s="339" t="s">
        <v>3244</v>
      </c>
      <c r="B18" s="339" t="s">
        <v>31</v>
      </c>
      <c r="C18" s="340">
        <v>810</v>
      </c>
      <c r="D18" s="1">
        <v>6</v>
      </c>
      <c r="E18" s="1">
        <v>36</v>
      </c>
      <c r="F18" s="1">
        <v>2</v>
      </c>
      <c r="G18" s="1">
        <v>35</v>
      </c>
      <c r="H18" s="1">
        <v>12</v>
      </c>
      <c r="I18" s="1">
        <v>86</v>
      </c>
      <c r="J18" s="1">
        <v>31</v>
      </c>
      <c r="K18" s="1">
        <v>57</v>
      </c>
      <c r="L18" s="1">
        <v>36</v>
      </c>
      <c r="M18" s="1">
        <v>95</v>
      </c>
      <c r="N18" s="1">
        <v>32</v>
      </c>
    </row>
    <row r="19" spans="1:14" x14ac:dyDescent="0.35">
      <c r="A19" s="339" t="s">
        <v>0</v>
      </c>
      <c r="B19" s="339" t="s">
        <v>0</v>
      </c>
      <c r="C19" s="340">
        <v>810</v>
      </c>
      <c r="D19" s="2">
        <v>816</v>
      </c>
      <c r="E19" s="2">
        <v>852</v>
      </c>
      <c r="F19" s="2">
        <v>854</v>
      </c>
      <c r="G19" s="2">
        <v>889</v>
      </c>
      <c r="H19" s="2">
        <v>901</v>
      </c>
      <c r="I19" s="2">
        <v>987</v>
      </c>
      <c r="J19" s="2">
        <v>1018</v>
      </c>
      <c r="K19" s="2">
        <v>1075</v>
      </c>
      <c r="L19" s="2">
        <v>1111</v>
      </c>
      <c r="M19" s="2">
        <v>1206</v>
      </c>
      <c r="N19" s="2">
        <v>1238</v>
      </c>
    </row>
    <row r="20" spans="1:14" x14ac:dyDescent="0.35">
      <c r="A20" s="339" t="s">
        <v>3232</v>
      </c>
      <c r="B20" s="339" t="s">
        <v>33</v>
      </c>
      <c r="C20" s="340">
        <v>93</v>
      </c>
      <c r="D20" s="1">
        <v>-93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5">
      <c r="A21" s="339" t="s">
        <v>0</v>
      </c>
      <c r="B21" s="339" t="s">
        <v>0</v>
      </c>
      <c r="C21" s="340">
        <v>93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35">
      <c r="A22" s="339" t="s">
        <v>3245</v>
      </c>
      <c r="B22" s="339" t="s">
        <v>33</v>
      </c>
      <c r="C22" s="340">
        <v>223</v>
      </c>
      <c r="D22" s="1">
        <v>1</v>
      </c>
      <c r="E22" s="1">
        <v>9</v>
      </c>
      <c r="F22" s="1">
        <v>2</v>
      </c>
      <c r="G22" s="1">
        <v>-235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5">
      <c r="A23" s="339" t="s">
        <v>0</v>
      </c>
      <c r="B23" s="339" t="s">
        <v>0</v>
      </c>
      <c r="C23" s="340">
        <v>223</v>
      </c>
      <c r="D23" s="2">
        <v>224</v>
      </c>
      <c r="E23" s="2">
        <v>233</v>
      </c>
      <c r="F23" s="2">
        <v>235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35">
      <c r="A24" s="339" t="s">
        <v>3236</v>
      </c>
      <c r="B24" s="339" t="s">
        <v>31</v>
      </c>
      <c r="C24" s="340">
        <v>276</v>
      </c>
      <c r="D24" s="1">
        <v>19</v>
      </c>
      <c r="E24" s="1">
        <v>0</v>
      </c>
      <c r="F24" s="1">
        <v>1</v>
      </c>
      <c r="G24" s="1">
        <v>4</v>
      </c>
      <c r="H24" s="1">
        <v>-300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35">
      <c r="A25" s="339" t="s">
        <v>0</v>
      </c>
      <c r="B25" s="339" t="s">
        <v>0</v>
      </c>
      <c r="C25" s="340">
        <v>276</v>
      </c>
      <c r="D25" s="2">
        <v>295</v>
      </c>
      <c r="E25" s="2">
        <v>295</v>
      </c>
      <c r="F25" s="2">
        <v>296</v>
      </c>
      <c r="G25" s="2">
        <v>300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35">
      <c r="A26" s="339" t="s">
        <v>1533</v>
      </c>
      <c r="B26" s="339" t="s">
        <v>31</v>
      </c>
      <c r="C26" s="340">
        <v>978</v>
      </c>
      <c r="D26" s="1">
        <v>8</v>
      </c>
      <c r="E26" s="1">
        <v>1</v>
      </c>
      <c r="F26" s="1">
        <v>3</v>
      </c>
      <c r="G26" s="1">
        <v>9</v>
      </c>
      <c r="H26" s="1">
        <v>31</v>
      </c>
      <c r="I26" s="1">
        <v>21</v>
      </c>
      <c r="J26" s="1">
        <v>26</v>
      </c>
      <c r="K26" s="1">
        <v>37</v>
      </c>
      <c r="L26" s="1">
        <v>37</v>
      </c>
      <c r="M26" s="1">
        <v>20</v>
      </c>
      <c r="N26" s="1">
        <v>8</v>
      </c>
    </row>
    <row r="27" spans="1:14" x14ac:dyDescent="0.35">
      <c r="A27" s="339" t="s">
        <v>0</v>
      </c>
      <c r="B27" s="339" t="s">
        <v>0</v>
      </c>
      <c r="C27" s="340">
        <v>978</v>
      </c>
      <c r="D27" s="2">
        <v>986</v>
      </c>
      <c r="E27" s="2">
        <v>987</v>
      </c>
      <c r="F27" s="2">
        <v>990</v>
      </c>
      <c r="G27" s="2">
        <v>999</v>
      </c>
      <c r="H27" s="2">
        <v>1030</v>
      </c>
      <c r="I27" s="2">
        <v>1051</v>
      </c>
      <c r="J27" s="2">
        <v>1077</v>
      </c>
      <c r="K27" s="2">
        <v>1114</v>
      </c>
      <c r="L27" s="2">
        <v>1151</v>
      </c>
      <c r="M27" s="2">
        <v>1171</v>
      </c>
      <c r="N27" s="2">
        <v>1179</v>
      </c>
    </row>
    <row r="28" spans="1:14" x14ac:dyDescent="0.35">
      <c r="A28" s="339" t="s">
        <v>3246</v>
      </c>
      <c r="B28" s="339" t="s">
        <v>33</v>
      </c>
      <c r="C28" s="340">
        <v>535</v>
      </c>
      <c r="D28" s="1">
        <v>2</v>
      </c>
      <c r="E28" s="1">
        <v>10</v>
      </c>
      <c r="F28" s="1">
        <v>2</v>
      </c>
      <c r="G28" s="1">
        <v>46</v>
      </c>
      <c r="H28" s="1">
        <v>15</v>
      </c>
      <c r="I28" s="1">
        <v>72</v>
      </c>
      <c r="J28" s="1">
        <v>25</v>
      </c>
      <c r="K28" s="1">
        <v>-707</v>
      </c>
      <c r="L28" s="1">
        <v>0</v>
      </c>
      <c r="M28" s="1">
        <v>0</v>
      </c>
      <c r="N28" s="1">
        <v>0</v>
      </c>
    </row>
    <row r="29" spans="1:14" x14ac:dyDescent="0.35">
      <c r="A29" s="339" t="s">
        <v>0</v>
      </c>
      <c r="B29" s="339" t="s">
        <v>0</v>
      </c>
      <c r="C29" s="340">
        <v>535</v>
      </c>
      <c r="D29" s="2">
        <v>537</v>
      </c>
      <c r="E29" s="2">
        <v>547</v>
      </c>
      <c r="F29" s="2">
        <v>549</v>
      </c>
      <c r="G29" s="2">
        <v>595</v>
      </c>
      <c r="H29" s="2">
        <v>610</v>
      </c>
      <c r="I29" s="2">
        <v>682</v>
      </c>
      <c r="J29" s="2">
        <v>707</v>
      </c>
      <c r="K29" s="2">
        <v>0</v>
      </c>
      <c r="L29" s="2">
        <v>0</v>
      </c>
      <c r="M29" s="2">
        <v>0</v>
      </c>
      <c r="N29" s="2">
        <v>0</v>
      </c>
    </row>
    <row r="30" spans="1:14" x14ac:dyDescent="0.35">
      <c r="A30" s="339" t="s">
        <v>1534</v>
      </c>
      <c r="B30" s="339" t="s">
        <v>33</v>
      </c>
      <c r="C30" s="340">
        <v>310</v>
      </c>
      <c r="D30" s="1">
        <v>9</v>
      </c>
      <c r="E30" s="1">
        <v>1</v>
      </c>
      <c r="F30" s="1">
        <v>5</v>
      </c>
      <c r="G30" s="1">
        <v>4</v>
      </c>
      <c r="H30" s="1">
        <v>42</v>
      </c>
      <c r="I30" s="1">
        <v>12</v>
      </c>
      <c r="J30" s="1">
        <v>-383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35">
      <c r="A31" s="339" t="s">
        <v>0</v>
      </c>
      <c r="B31" s="339" t="s">
        <v>0</v>
      </c>
      <c r="C31" s="340">
        <v>310</v>
      </c>
      <c r="D31" s="2">
        <v>319</v>
      </c>
      <c r="E31" s="2">
        <v>320</v>
      </c>
      <c r="F31" s="2">
        <v>325</v>
      </c>
      <c r="G31" s="2">
        <v>329</v>
      </c>
      <c r="H31" s="2">
        <v>371</v>
      </c>
      <c r="I31" s="2">
        <v>383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35">
      <c r="A32" s="339" t="s">
        <v>1535</v>
      </c>
      <c r="B32" s="339" t="s">
        <v>33</v>
      </c>
      <c r="C32" s="340">
        <v>1067</v>
      </c>
      <c r="D32" s="1">
        <v>3</v>
      </c>
      <c r="E32" s="1">
        <v>2</v>
      </c>
      <c r="F32" s="1">
        <v>48</v>
      </c>
      <c r="G32" s="1">
        <v>11</v>
      </c>
      <c r="H32" s="1">
        <v>5</v>
      </c>
      <c r="I32" s="1">
        <v>19</v>
      </c>
      <c r="J32" s="1">
        <v>29</v>
      </c>
      <c r="K32" s="1">
        <v>42</v>
      </c>
      <c r="L32" s="1">
        <v>510</v>
      </c>
      <c r="M32" s="1">
        <v>-346</v>
      </c>
      <c r="N32" s="1">
        <v>0</v>
      </c>
    </row>
    <row r="33" spans="1:14" x14ac:dyDescent="0.35">
      <c r="A33" s="339" t="s">
        <v>0</v>
      </c>
      <c r="B33" s="339" t="s">
        <v>0</v>
      </c>
      <c r="C33" s="340">
        <v>1067</v>
      </c>
      <c r="D33" s="2">
        <v>1070</v>
      </c>
      <c r="E33" s="2">
        <v>1072</v>
      </c>
      <c r="F33" s="2">
        <v>1120</v>
      </c>
      <c r="G33" s="2">
        <v>1131</v>
      </c>
      <c r="H33" s="2">
        <v>1136</v>
      </c>
      <c r="I33" s="2">
        <v>1155</v>
      </c>
      <c r="J33" s="2">
        <v>1184</v>
      </c>
      <c r="K33" s="2">
        <v>1226</v>
      </c>
      <c r="L33" s="2">
        <v>1736</v>
      </c>
      <c r="M33" s="2">
        <v>1390</v>
      </c>
      <c r="N33" s="2">
        <v>1390</v>
      </c>
    </row>
    <row r="34" spans="1:14" x14ac:dyDescent="0.35">
      <c r="A34" s="339" t="s">
        <v>1536</v>
      </c>
      <c r="B34" s="339" t="s">
        <v>31</v>
      </c>
      <c r="C34" s="340">
        <v>986</v>
      </c>
      <c r="D34" s="1">
        <v>6</v>
      </c>
      <c r="E34" s="1">
        <v>1</v>
      </c>
      <c r="F34" s="1">
        <v>3</v>
      </c>
      <c r="G34" s="1">
        <v>10</v>
      </c>
      <c r="H34" s="1">
        <v>32</v>
      </c>
      <c r="I34" s="1">
        <v>12</v>
      </c>
      <c r="J34" s="1">
        <v>27</v>
      </c>
      <c r="K34" s="1">
        <v>104</v>
      </c>
      <c r="L34" s="1">
        <v>42</v>
      </c>
      <c r="M34" s="1">
        <v>31</v>
      </c>
      <c r="N34" s="1">
        <v>26</v>
      </c>
    </row>
    <row r="35" spans="1:14" x14ac:dyDescent="0.35">
      <c r="A35" s="339" t="s">
        <v>0</v>
      </c>
      <c r="B35" s="339" t="s">
        <v>0</v>
      </c>
      <c r="C35" s="340">
        <v>986</v>
      </c>
      <c r="D35" s="2">
        <v>992</v>
      </c>
      <c r="E35" s="2">
        <v>993</v>
      </c>
      <c r="F35" s="2">
        <v>996</v>
      </c>
      <c r="G35" s="2">
        <v>1006</v>
      </c>
      <c r="H35" s="2">
        <v>1038</v>
      </c>
      <c r="I35" s="2">
        <v>1050</v>
      </c>
      <c r="J35" s="2">
        <v>1077</v>
      </c>
      <c r="K35" s="2">
        <v>1181</v>
      </c>
      <c r="L35" s="2">
        <v>1223</v>
      </c>
      <c r="M35" s="2">
        <v>1254</v>
      </c>
      <c r="N35" s="2">
        <v>1280</v>
      </c>
    </row>
    <row r="36" spans="1:14" x14ac:dyDescent="0.35">
      <c r="A36" s="339" t="s">
        <v>1537</v>
      </c>
      <c r="B36" s="339" t="s">
        <v>31</v>
      </c>
      <c r="C36" s="340">
        <v>164</v>
      </c>
      <c r="D36" s="1">
        <v>0</v>
      </c>
      <c r="E36" s="1">
        <v>2</v>
      </c>
      <c r="F36" s="1">
        <v>-166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35">
      <c r="A37" s="339" t="s">
        <v>0</v>
      </c>
      <c r="B37" s="339" t="s">
        <v>0</v>
      </c>
      <c r="C37" s="340">
        <v>164</v>
      </c>
      <c r="D37" s="2">
        <v>164</v>
      </c>
      <c r="E37" s="2">
        <v>166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35">
      <c r="A38" s="339" t="s">
        <v>1538</v>
      </c>
      <c r="B38" s="339" t="s">
        <v>33</v>
      </c>
      <c r="C38" s="340">
        <v>1105</v>
      </c>
      <c r="D38" s="1">
        <v>7</v>
      </c>
      <c r="E38" s="1">
        <v>1</v>
      </c>
      <c r="F38" s="1">
        <v>11</v>
      </c>
      <c r="G38" s="1">
        <v>2</v>
      </c>
      <c r="H38" s="1">
        <v>18</v>
      </c>
      <c r="I38" s="1">
        <v>5</v>
      </c>
      <c r="J38" s="1">
        <v>42</v>
      </c>
      <c r="K38" s="1">
        <v>51</v>
      </c>
      <c r="L38" s="1">
        <v>22</v>
      </c>
      <c r="M38" s="1">
        <v>37</v>
      </c>
      <c r="N38" s="1">
        <v>9</v>
      </c>
    </row>
    <row r="39" spans="1:14" x14ac:dyDescent="0.35">
      <c r="A39" s="339" t="s">
        <v>0</v>
      </c>
      <c r="B39" s="339" t="s">
        <v>0</v>
      </c>
      <c r="C39" s="340">
        <v>1105</v>
      </c>
      <c r="D39" s="2">
        <v>1112</v>
      </c>
      <c r="E39" s="2">
        <v>1113</v>
      </c>
      <c r="F39" s="2">
        <v>1124</v>
      </c>
      <c r="G39" s="2">
        <v>1126</v>
      </c>
      <c r="H39" s="2">
        <v>1144</v>
      </c>
      <c r="I39" s="2">
        <v>1149</v>
      </c>
      <c r="J39" s="2">
        <v>1191</v>
      </c>
      <c r="K39" s="2">
        <v>1242</v>
      </c>
      <c r="L39" s="2">
        <v>1264</v>
      </c>
      <c r="M39" s="2">
        <v>1301</v>
      </c>
      <c r="N39" s="2">
        <v>1310</v>
      </c>
    </row>
    <row r="40" spans="1:14" x14ac:dyDescent="0.35">
      <c r="A40" s="339" t="s">
        <v>3247</v>
      </c>
      <c r="B40" s="339" t="s">
        <v>33</v>
      </c>
      <c r="C40" s="340">
        <v>1026</v>
      </c>
      <c r="D40" s="1">
        <v>4</v>
      </c>
      <c r="E40" s="1">
        <v>14</v>
      </c>
      <c r="F40" s="1">
        <v>0</v>
      </c>
      <c r="G40" s="1">
        <v>40</v>
      </c>
      <c r="H40" s="1">
        <v>14</v>
      </c>
      <c r="I40" s="1">
        <v>76</v>
      </c>
      <c r="J40" s="1">
        <v>40</v>
      </c>
      <c r="K40" s="1">
        <v>254</v>
      </c>
      <c r="L40" s="1">
        <v>0</v>
      </c>
      <c r="M40" s="1">
        <v>0</v>
      </c>
      <c r="N40" s="1">
        <v>-78</v>
      </c>
    </row>
    <row r="41" spans="1:14" x14ac:dyDescent="0.35">
      <c r="A41" s="339" t="s">
        <v>0</v>
      </c>
      <c r="B41" s="339" t="s">
        <v>0</v>
      </c>
      <c r="C41" s="340">
        <v>1026</v>
      </c>
      <c r="D41" s="2">
        <v>1030</v>
      </c>
      <c r="E41" s="2">
        <v>1044</v>
      </c>
      <c r="F41" s="2">
        <v>1044</v>
      </c>
      <c r="G41" s="2">
        <v>1084</v>
      </c>
      <c r="H41" s="2">
        <v>1098</v>
      </c>
      <c r="I41" s="2">
        <v>1174</v>
      </c>
      <c r="J41" s="2">
        <v>1214</v>
      </c>
      <c r="K41" s="2">
        <v>1468</v>
      </c>
      <c r="L41" s="2">
        <v>1468</v>
      </c>
      <c r="M41" s="2">
        <v>1468</v>
      </c>
      <c r="N41" s="2">
        <v>1390</v>
      </c>
    </row>
    <row r="42" spans="1:14" x14ac:dyDescent="0.35">
      <c r="A42" s="339" t="s">
        <v>47</v>
      </c>
      <c r="B42" s="339" t="s">
        <v>0</v>
      </c>
      <c r="C42" s="341">
        <v>0</v>
      </c>
      <c r="D42" s="1">
        <f>(D10+D12+D14+D16+D18+D20+D22+D24+D26+D28+D30+D32+D34+D36+D38+D40)*(-1)</f>
        <v>6</v>
      </c>
      <c r="E42" s="1">
        <f t="shared" ref="E42:N42" si="0">(E10+E12+E14+E16+E18+E20+E22+E24+E26+E28+E30+E32+E34+E36+E38+E40)*(-1)</f>
        <v>12</v>
      </c>
      <c r="F42" s="1">
        <f t="shared" si="0"/>
        <v>7</v>
      </c>
      <c r="G42" s="1">
        <f t="shared" si="0"/>
        <v>19</v>
      </c>
      <c r="H42" s="1">
        <f t="shared" si="0"/>
        <v>97</v>
      </c>
      <c r="I42" s="1">
        <f t="shared" si="0"/>
        <v>51</v>
      </c>
      <c r="J42" s="1">
        <f t="shared" si="0"/>
        <v>60</v>
      </c>
      <c r="K42" s="1">
        <f t="shared" si="0"/>
        <v>118</v>
      </c>
      <c r="L42" s="1">
        <f t="shared" si="0"/>
        <v>141</v>
      </c>
      <c r="M42" s="1">
        <f t="shared" si="0"/>
        <v>152</v>
      </c>
      <c r="N42" s="1">
        <f t="shared" si="0"/>
        <v>0</v>
      </c>
    </row>
    <row r="43" spans="1:14" x14ac:dyDescent="0.35">
      <c r="A43" s="339" t="s">
        <v>0</v>
      </c>
      <c r="B43" s="339" t="s">
        <v>0</v>
      </c>
      <c r="C43" s="340">
        <v>0</v>
      </c>
      <c r="D43" s="2">
        <v>6</v>
      </c>
      <c r="E43" s="2">
        <v>18</v>
      </c>
      <c r="F43" s="2">
        <v>25</v>
      </c>
      <c r="G43" s="2">
        <v>44</v>
      </c>
      <c r="H43" s="2">
        <v>141</v>
      </c>
      <c r="I43" s="2">
        <v>192</v>
      </c>
      <c r="J43" s="2">
        <v>252</v>
      </c>
      <c r="K43" s="2">
        <v>370</v>
      </c>
      <c r="L43" s="2">
        <v>511</v>
      </c>
      <c r="M43" s="2">
        <v>663</v>
      </c>
      <c r="N43" s="2">
        <v>663</v>
      </c>
    </row>
    <row r="44" spans="1:14" x14ac:dyDescent="0.35">
      <c r="A44" t="s">
        <v>48</v>
      </c>
      <c r="B44" t="s">
        <v>0</v>
      </c>
      <c r="C44" s="2">
        <v>9724</v>
      </c>
      <c r="D44" s="2">
        <v>9724</v>
      </c>
      <c r="E44" s="2">
        <v>9724</v>
      </c>
      <c r="F44" s="2">
        <v>9724</v>
      </c>
      <c r="G44" s="2">
        <v>9724</v>
      </c>
      <c r="H44" s="2">
        <v>9724</v>
      </c>
      <c r="I44" s="2">
        <v>9724</v>
      </c>
      <c r="J44" s="2">
        <v>9724</v>
      </c>
      <c r="K44" s="2">
        <v>9724</v>
      </c>
      <c r="L44" s="2">
        <v>9724</v>
      </c>
      <c r="M44" s="2">
        <v>9724</v>
      </c>
      <c r="N44" s="2">
        <v>9724</v>
      </c>
    </row>
    <row r="48" spans="1:14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 spans="1:11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</row>
    <row r="50" spans="1:11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</row>
    <row r="51" spans="1:11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</row>
    <row r="52" spans="1:11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</row>
    <row r="53" spans="1:11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</row>
    <row r="54" spans="1:11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 spans="1:11" x14ac:dyDescent="0.35">
      <c r="A55" s="339" t="s">
        <v>107</v>
      </c>
      <c r="B55" s="339" t="s">
        <v>2</v>
      </c>
      <c r="C55" s="339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</row>
    <row r="56" spans="1:11" x14ac:dyDescent="0.35">
      <c r="A56" s="339" t="s">
        <v>0</v>
      </c>
      <c r="B56" s="339" t="s">
        <v>0</v>
      </c>
      <c r="C56" s="339" t="s">
        <v>17</v>
      </c>
      <c r="D56" t="s">
        <v>1539</v>
      </c>
      <c r="E56" t="s">
        <v>1540</v>
      </c>
      <c r="F56" t="s">
        <v>1541</v>
      </c>
      <c r="G56" t="s">
        <v>713</v>
      </c>
      <c r="H56" t="s">
        <v>1542</v>
      </c>
      <c r="I56" t="s">
        <v>1543</v>
      </c>
      <c r="J56" t="s">
        <v>1544</v>
      </c>
      <c r="K56" t="s">
        <v>1545</v>
      </c>
    </row>
    <row r="57" spans="1:11" x14ac:dyDescent="0.35">
      <c r="A57" s="339" t="s">
        <v>1546</v>
      </c>
      <c r="B57" s="339" t="s">
        <v>31</v>
      </c>
      <c r="C57" s="340">
        <v>105</v>
      </c>
      <c r="D57" s="1">
        <v>3</v>
      </c>
      <c r="E57" s="1">
        <v>1</v>
      </c>
      <c r="F57" s="1">
        <v>-109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</row>
    <row r="58" spans="1:11" x14ac:dyDescent="0.35">
      <c r="A58" s="339" t="s">
        <v>0</v>
      </c>
      <c r="B58" s="339" t="s">
        <v>0</v>
      </c>
      <c r="C58" s="340">
        <v>105</v>
      </c>
      <c r="D58" s="2">
        <v>108</v>
      </c>
      <c r="E58" s="2">
        <v>109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x14ac:dyDescent="0.35">
      <c r="A59" s="339" t="s">
        <v>1547</v>
      </c>
      <c r="B59" s="339" t="s">
        <v>33</v>
      </c>
      <c r="C59" s="340">
        <v>646</v>
      </c>
      <c r="D59" s="1">
        <v>11</v>
      </c>
      <c r="E59" s="1">
        <v>2</v>
      </c>
      <c r="F59" s="1">
        <v>9</v>
      </c>
      <c r="G59" s="1">
        <v>10</v>
      </c>
      <c r="H59" s="1">
        <v>14</v>
      </c>
      <c r="I59" s="1">
        <v>35</v>
      </c>
      <c r="J59" s="1">
        <v>23</v>
      </c>
      <c r="K59" s="1">
        <v>100</v>
      </c>
    </row>
    <row r="60" spans="1:11" x14ac:dyDescent="0.35">
      <c r="A60" s="339" t="s">
        <v>0</v>
      </c>
      <c r="B60" s="339" t="s">
        <v>0</v>
      </c>
      <c r="C60" s="340">
        <v>646</v>
      </c>
      <c r="D60" s="2">
        <v>657</v>
      </c>
      <c r="E60" s="2">
        <v>659</v>
      </c>
      <c r="F60" s="2">
        <v>668</v>
      </c>
      <c r="G60" s="2">
        <v>678</v>
      </c>
      <c r="H60" s="2">
        <v>692</v>
      </c>
      <c r="I60" s="2">
        <v>727</v>
      </c>
      <c r="J60" s="2">
        <v>750</v>
      </c>
      <c r="K60" s="2">
        <v>850</v>
      </c>
    </row>
    <row r="61" spans="1:11" x14ac:dyDescent="0.35">
      <c r="A61" s="339" t="s">
        <v>1548</v>
      </c>
      <c r="B61" s="339" t="s">
        <v>33</v>
      </c>
      <c r="C61" s="340">
        <v>721</v>
      </c>
      <c r="D61" s="1">
        <v>11</v>
      </c>
      <c r="E61" s="1">
        <v>3</v>
      </c>
      <c r="F61" s="1">
        <v>11</v>
      </c>
      <c r="G61" s="1">
        <v>14</v>
      </c>
      <c r="H61" s="1">
        <v>30</v>
      </c>
      <c r="I61" s="1">
        <v>34</v>
      </c>
      <c r="J61" s="1">
        <v>35</v>
      </c>
      <c r="K61" s="1">
        <v>66</v>
      </c>
    </row>
    <row r="62" spans="1:11" x14ac:dyDescent="0.35">
      <c r="A62" s="339" t="s">
        <v>0</v>
      </c>
      <c r="B62" s="339" t="s">
        <v>0</v>
      </c>
      <c r="C62" s="340">
        <v>721</v>
      </c>
      <c r="D62" s="2">
        <v>732</v>
      </c>
      <c r="E62" s="2">
        <v>735</v>
      </c>
      <c r="F62" s="2">
        <v>746</v>
      </c>
      <c r="G62" s="2">
        <v>760</v>
      </c>
      <c r="H62" s="2">
        <v>790</v>
      </c>
      <c r="I62" s="2">
        <v>824</v>
      </c>
      <c r="J62" s="2">
        <v>859</v>
      </c>
      <c r="K62" s="2">
        <v>925</v>
      </c>
    </row>
    <row r="63" spans="1:11" x14ac:dyDescent="0.35">
      <c r="A63" s="339" t="s">
        <v>1549</v>
      </c>
      <c r="B63" s="339" t="s">
        <v>31</v>
      </c>
      <c r="C63" s="340">
        <v>1062</v>
      </c>
      <c r="D63" s="1">
        <v>37</v>
      </c>
      <c r="E63" s="1">
        <v>3</v>
      </c>
      <c r="F63" s="1">
        <v>59</v>
      </c>
      <c r="G63" s="1">
        <v>20</v>
      </c>
      <c r="H63" s="1">
        <v>79</v>
      </c>
      <c r="I63" s="1">
        <v>52</v>
      </c>
      <c r="J63" s="1">
        <v>0</v>
      </c>
      <c r="K63" s="1">
        <v>0</v>
      </c>
    </row>
    <row r="64" spans="1:11" x14ac:dyDescent="0.35">
      <c r="A64" s="339" t="s">
        <v>0</v>
      </c>
      <c r="B64" s="339" t="s">
        <v>0</v>
      </c>
      <c r="C64" s="340">
        <v>1062</v>
      </c>
      <c r="D64" s="2">
        <v>1099</v>
      </c>
      <c r="E64" s="2">
        <v>1102</v>
      </c>
      <c r="F64" s="2">
        <v>1161</v>
      </c>
      <c r="G64" s="2">
        <v>1181</v>
      </c>
      <c r="H64" s="2">
        <v>1260</v>
      </c>
      <c r="I64" s="2">
        <v>1312</v>
      </c>
      <c r="J64" s="2">
        <v>1312</v>
      </c>
      <c r="K64" s="2">
        <v>1312</v>
      </c>
    </row>
    <row r="65" spans="1:11" x14ac:dyDescent="0.35">
      <c r="A65" s="339" t="s">
        <v>3248</v>
      </c>
      <c r="B65" s="339" t="s">
        <v>33</v>
      </c>
      <c r="C65" s="340">
        <v>325</v>
      </c>
      <c r="D65" s="1">
        <v>12</v>
      </c>
      <c r="E65" s="1">
        <v>4</v>
      </c>
      <c r="F65" s="1">
        <v>7</v>
      </c>
      <c r="G65" s="1">
        <v>17</v>
      </c>
      <c r="H65" s="1">
        <v>25</v>
      </c>
      <c r="I65" s="1">
        <v>-390</v>
      </c>
      <c r="J65" s="1">
        <v>0</v>
      </c>
      <c r="K65" s="1">
        <v>0</v>
      </c>
    </row>
    <row r="66" spans="1:11" x14ac:dyDescent="0.35">
      <c r="A66" s="339" t="s">
        <v>0</v>
      </c>
      <c r="B66" s="339" t="s">
        <v>0</v>
      </c>
      <c r="C66" s="340">
        <v>325</v>
      </c>
      <c r="D66" s="2">
        <v>337</v>
      </c>
      <c r="E66" s="2">
        <v>341</v>
      </c>
      <c r="F66" s="2">
        <v>348</v>
      </c>
      <c r="G66" s="2">
        <v>365</v>
      </c>
      <c r="H66" s="2">
        <v>390</v>
      </c>
      <c r="I66" s="2">
        <v>0</v>
      </c>
      <c r="J66" s="2">
        <v>0</v>
      </c>
      <c r="K66" s="2">
        <v>0</v>
      </c>
    </row>
    <row r="67" spans="1:11" x14ac:dyDescent="0.35">
      <c r="A67" s="339" t="s">
        <v>3237</v>
      </c>
      <c r="B67" s="339" t="s">
        <v>31</v>
      </c>
      <c r="C67" s="340">
        <v>1426</v>
      </c>
      <c r="D67" s="1">
        <v>-145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35">
      <c r="A68" s="339" t="s">
        <v>0</v>
      </c>
      <c r="B68" s="339" t="s">
        <v>0</v>
      </c>
      <c r="C68" s="340">
        <v>1426</v>
      </c>
      <c r="D68" s="2">
        <v>1281</v>
      </c>
      <c r="E68" s="2">
        <v>1281</v>
      </c>
      <c r="F68" s="2">
        <v>1281</v>
      </c>
      <c r="G68" s="2">
        <v>1281</v>
      </c>
      <c r="H68" s="2">
        <v>1281</v>
      </c>
      <c r="I68" s="2">
        <v>1281</v>
      </c>
      <c r="J68" s="2">
        <v>1281</v>
      </c>
      <c r="K68" s="2">
        <v>1281</v>
      </c>
    </row>
    <row r="69" spans="1:11" x14ac:dyDescent="0.35">
      <c r="A69" s="339" t="s">
        <v>1550</v>
      </c>
      <c r="B69" s="339" t="s">
        <v>31</v>
      </c>
      <c r="C69" s="340">
        <v>343</v>
      </c>
      <c r="D69" s="1">
        <v>2</v>
      </c>
      <c r="E69" s="1">
        <v>42</v>
      </c>
      <c r="F69" s="1">
        <v>3</v>
      </c>
      <c r="G69" s="1">
        <v>13</v>
      </c>
      <c r="H69" s="1">
        <v>4</v>
      </c>
      <c r="I69" s="1">
        <v>45</v>
      </c>
      <c r="J69" s="1">
        <v>-452</v>
      </c>
      <c r="K69" s="1">
        <v>0</v>
      </c>
    </row>
    <row r="70" spans="1:11" x14ac:dyDescent="0.35">
      <c r="A70" s="339" t="s">
        <v>0</v>
      </c>
      <c r="B70" s="339" t="s">
        <v>0</v>
      </c>
      <c r="C70" s="340">
        <v>343</v>
      </c>
      <c r="D70" s="2">
        <v>345</v>
      </c>
      <c r="E70" s="2">
        <v>387</v>
      </c>
      <c r="F70" s="2">
        <v>390</v>
      </c>
      <c r="G70" s="2">
        <v>403</v>
      </c>
      <c r="H70" s="2">
        <v>407</v>
      </c>
      <c r="I70" s="2">
        <v>452</v>
      </c>
      <c r="J70" s="2">
        <v>0</v>
      </c>
      <c r="K70" s="2">
        <v>0</v>
      </c>
    </row>
    <row r="71" spans="1:11" x14ac:dyDescent="0.35">
      <c r="A71" s="339" t="s">
        <v>3249</v>
      </c>
      <c r="B71" s="339" t="s">
        <v>33</v>
      </c>
      <c r="C71" s="340">
        <v>167</v>
      </c>
      <c r="D71" s="1">
        <v>3</v>
      </c>
      <c r="E71" s="1">
        <v>6</v>
      </c>
      <c r="F71" s="1">
        <v>2</v>
      </c>
      <c r="G71" s="1">
        <v>-178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35">
      <c r="A72" s="339" t="s">
        <v>0</v>
      </c>
      <c r="B72" s="339" t="s">
        <v>0</v>
      </c>
      <c r="C72" s="340">
        <v>167</v>
      </c>
      <c r="D72" s="2">
        <v>170</v>
      </c>
      <c r="E72" s="2">
        <v>176</v>
      </c>
      <c r="F72" s="2">
        <v>178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</row>
    <row r="73" spans="1:11" x14ac:dyDescent="0.35">
      <c r="A73" s="339" t="s">
        <v>1551</v>
      </c>
      <c r="B73" s="339" t="s">
        <v>33</v>
      </c>
      <c r="C73" s="340">
        <v>81</v>
      </c>
      <c r="D73" s="1">
        <v>1</v>
      </c>
      <c r="E73" s="1">
        <v>-82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5">
      <c r="A74" s="339" t="s">
        <v>0</v>
      </c>
      <c r="B74" s="339" t="s">
        <v>0</v>
      </c>
      <c r="C74" s="340">
        <v>81</v>
      </c>
      <c r="D74" s="2">
        <v>82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</row>
    <row r="75" spans="1:11" x14ac:dyDescent="0.35">
      <c r="A75" s="339" t="s">
        <v>3260</v>
      </c>
      <c r="B75" s="339" t="s">
        <v>33</v>
      </c>
      <c r="C75" s="340">
        <v>239</v>
      </c>
      <c r="D75" s="1">
        <v>27</v>
      </c>
      <c r="E75" s="1">
        <v>1</v>
      </c>
      <c r="F75" s="1">
        <v>5</v>
      </c>
      <c r="G75" s="1">
        <v>16</v>
      </c>
      <c r="H75" s="1">
        <v>-288</v>
      </c>
      <c r="I75" s="1">
        <v>0</v>
      </c>
      <c r="J75" s="1">
        <v>0</v>
      </c>
      <c r="K75" s="1">
        <v>0</v>
      </c>
    </row>
    <row r="76" spans="1:11" x14ac:dyDescent="0.35">
      <c r="A76" s="339" t="s">
        <v>0</v>
      </c>
      <c r="B76" s="339" t="s">
        <v>0</v>
      </c>
      <c r="C76" s="340">
        <v>239</v>
      </c>
      <c r="D76" s="2">
        <v>266</v>
      </c>
      <c r="E76" s="2">
        <v>267</v>
      </c>
      <c r="F76" s="2">
        <v>272</v>
      </c>
      <c r="G76" s="2">
        <v>288</v>
      </c>
      <c r="H76" s="2">
        <v>0</v>
      </c>
      <c r="I76" s="2">
        <v>0</v>
      </c>
      <c r="J76" s="2">
        <v>0</v>
      </c>
      <c r="K76" s="2">
        <v>0</v>
      </c>
    </row>
    <row r="77" spans="1:11" x14ac:dyDescent="0.35">
      <c r="A77" s="339" t="s">
        <v>3250</v>
      </c>
      <c r="B77" s="339" t="s">
        <v>33</v>
      </c>
      <c r="C77" s="340">
        <v>858</v>
      </c>
      <c r="D77" s="1">
        <v>29</v>
      </c>
      <c r="E77" s="1">
        <v>13</v>
      </c>
      <c r="F77" s="1">
        <v>1</v>
      </c>
      <c r="G77" s="1">
        <v>50</v>
      </c>
      <c r="H77" s="1">
        <v>35</v>
      </c>
      <c r="I77" s="1">
        <v>99</v>
      </c>
      <c r="J77" s="1">
        <v>204</v>
      </c>
      <c r="K77" s="1">
        <v>0</v>
      </c>
    </row>
    <row r="78" spans="1:11" x14ac:dyDescent="0.35">
      <c r="A78" s="339" t="s">
        <v>0</v>
      </c>
      <c r="B78" s="339" t="s">
        <v>0</v>
      </c>
      <c r="C78" s="340">
        <v>858</v>
      </c>
      <c r="D78" s="2">
        <v>887</v>
      </c>
      <c r="E78" s="2">
        <v>900</v>
      </c>
      <c r="F78" s="2">
        <v>901</v>
      </c>
      <c r="G78" s="2">
        <v>951</v>
      </c>
      <c r="H78" s="2">
        <v>986</v>
      </c>
      <c r="I78" s="2">
        <v>1085</v>
      </c>
      <c r="J78" s="2">
        <v>1289</v>
      </c>
      <c r="K78" s="2">
        <v>1289</v>
      </c>
    </row>
    <row r="79" spans="1:11" x14ac:dyDescent="0.35">
      <c r="A79" s="339" t="s">
        <v>1552</v>
      </c>
      <c r="B79" s="339" t="s">
        <v>33</v>
      </c>
      <c r="C79" s="340">
        <v>428</v>
      </c>
      <c r="D79" s="1">
        <v>9</v>
      </c>
      <c r="E79" s="1">
        <v>1</v>
      </c>
      <c r="F79" s="1">
        <v>5</v>
      </c>
      <c r="G79" s="1">
        <v>10</v>
      </c>
      <c r="H79" s="1">
        <v>41</v>
      </c>
      <c r="I79" s="1">
        <v>31</v>
      </c>
      <c r="J79" s="1">
        <v>6</v>
      </c>
      <c r="K79" s="1">
        <v>-531</v>
      </c>
    </row>
    <row r="80" spans="1:11" x14ac:dyDescent="0.35">
      <c r="A80" s="339" t="s">
        <v>0</v>
      </c>
      <c r="B80" s="339" t="s">
        <v>0</v>
      </c>
      <c r="C80" s="340">
        <v>428</v>
      </c>
      <c r="D80" s="2">
        <v>437</v>
      </c>
      <c r="E80" s="2">
        <v>438</v>
      </c>
      <c r="F80" s="2">
        <v>443</v>
      </c>
      <c r="G80" s="2">
        <v>453</v>
      </c>
      <c r="H80" s="2">
        <v>494</v>
      </c>
      <c r="I80" s="2">
        <v>525</v>
      </c>
      <c r="J80" s="2">
        <v>531</v>
      </c>
      <c r="K80" s="2">
        <v>0</v>
      </c>
    </row>
    <row r="81" spans="1:18" x14ac:dyDescent="0.35">
      <c r="A81" s="339" t="s">
        <v>47</v>
      </c>
      <c r="B81" s="339" t="s">
        <v>0</v>
      </c>
      <c r="C81" s="341">
        <v>0</v>
      </c>
      <c r="D81" s="1">
        <f>(D57+D59+D61+D63+D65+D67+D69+D71+D73+D75+D77+D79)*(-1)</f>
        <v>0</v>
      </c>
      <c r="E81" s="1">
        <f t="shared" ref="E81:K81" si="1">(E57+E59+E61+E63+E65+E67+E69+E71+E73+E75+E77+E79)*(-1)</f>
        <v>6</v>
      </c>
      <c r="F81" s="1">
        <f t="shared" si="1"/>
        <v>7</v>
      </c>
      <c r="G81" s="1">
        <f t="shared" si="1"/>
        <v>28</v>
      </c>
      <c r="H81" s="1">
        <f t="shared" si="1"/>
        <v>60</v>
      </c>
      <c r="I81" s="1">
        <f t="shared" si="1"/>
        <v>94</v>
      </c>
      <c r="J81" s="1">
        <f t="shared" si="1"/>
        <v>184</v>
      </c>
      <c r="K81" s="1">
        <f t="shared" si="1"/>
        <v>365</v>
      </c>
    </row>
    <row r="82" spans="1:18" x14ac:dyDescent="0.35">
      <c r="A82" s="339" t="s">
        <v>0</v>
      </c>
      <c r="B82" s="339" t="s">
        <v>0</v>
      </c>
      <c r="C82" s="340">
        <v>0</v>
      </c>
      <c r="D82" s="2">
        <v>0</v>
      </c>
      <c r="E82" s="2">
        <v>6</v>
      </c>
      <c r="F82" s="2">
        <v>13</v>
      </c>
      <c r="G82" s="2">
        <v>41</v>
      </c>
      <c r="H82" s="2">
        <v>101</v>
      </c>
      <c r="I82" s="2">
        <v>195</v>
      </c>
      <c r="J82" s="2">
        <v>379</v>
      </c>
      <c r="K82" s="2">
        <v>744</v>
      </c>
    </row>
    <row r="83" spans="1:18" x14ac:dyDescent="0.35">
      <c r="A83" t="s">
        <v>48</v>
      </c>
      <c r="B83" t="s">
        <v>0</v>
      </c>
      <c r="C83" s="2">
        <v>6401</v>
      </c>
      <c r="D83" s="2">
        <v>6401</v>
      </c>
      <c r="E83" s="2">
        <v>6401</v>
      </c>
      <c r="F83" s="2">
        <v>6401</v>
      </c>
      <c r="G83" s="2">
        <v>6401</v>
      </c>
      <c r="H83" s="2">
        <v>6401</v>
      </c>
      <c r="I83" s="2">
        <v>6401</v>
      </c>
      <c r="J83" s="2">
        <v>6401</v>
      </c>
      <c r="K83" s="2">
        <v>6401</v>
      </c>
    </row>
    <row r="87" spans="1:18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</row>
    <row r="88" spans="1:18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</row>
    <row r="89" spans="1:18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</row>
    <row r="90" spans="1:18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</row>
    <row r="91" spans="1:18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</row>
    <row r="92" spans="1:18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</row>
    <row r="93" spans="1:18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</row>
    <row r="94" spans="1:18" x14ac:dyDescent="0.35">
      <c r="A94" s="339" t="s">
        <v>931</v>
      </c>
      <c r="B94" s="339" t="s">
        <v>2</v>
      </c>
      <c r="C94" s="339" t="s">
        <v>3</v>
      </c>
      <c r="D94" t="s">
        <v>4</v>
      </c>
      <c r="E94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t="s">
        <v>12</v>
      </c>
      <c r="M94" t="s">
        <v>13</v>
      </c>
      <c r="N94" t="s">
        <v>14</v>
      </c>
      <c r="O94" t="s">
        <v>15</v>
      </c>
      <c r="P94" t="s">
        <v>16</v>
      </c>
      <c r="Q94" t="s">
        <v>603</v>
      </c>
      <c r="R94" t="s">
        <v>1553</v>
      </c>
    </row>
    <row r="95" spans="1:18" x14ac:dyDescent="0.35">
      <c r="A95" s="339" t="s">
        <v>0</v>
      </c>
      <c r="B95" s="339" t="s">
        <v>0</v>
      </c>
      <c r="C95" s="339" t="s">
        <v>17</v>
      </c>
      <c r="D95" t="s">
        <v>1554</v>
      </c>
      <c r="E95" t="s">
        <v>1555</v>
      </c>
      <c r="F95" t="s">
        <v>1556</v>
      </c>
      <c r="G95" t="s">
        <v>1060</v>
      </c>
      <c r="H95" t="s">
        <v>1557</v>
      </c>
      <c r="I95" t="s">
        <v>1558</v>
      </c>
      <c r="J95" t="s">
        <v>1559</v>
      </c>
      <c r="K95" t="s">
        <v>1560</v>
      </c>
      <c r="L95" t="s">
        <v>1561</v>
      </c>
      <c r="M95" t="s">
        <v>1562</v>
      </c>
      <c r="N95" t="s">
        <v>1544</v>
      </c>
      <c r="O95" t="s">
        <v>1543</v>
      </c>
      <c r="P95" t="s">
        <v>1563</v>
      </c>
      <c r="Q95" t="s">
        <v>1564</v>
      </c>
      <c r="R95" t="s">
        <v>1565</v>
      </c>
    </row>
    <row r="96" spans="1:18" x14ac:dyDescent="0.35">
      <c r="A96" s="339" t="s">
        <v>3251</v>
      </c>
      <c r="B96" s="339" t="s">
        <v>33</v>
      </c>
      <c r="C96" s="340">
        <v>181</v>
      </c>
      <c r="D96" s="1">
        <v>1</v>
      </c>
      <c r="E96" s="1">
        <v>0</v>
      </c>
      <c r="F96" s="1">
        <v>8</v>
      </c>
      <c r="G96" s="1">
        <v>2</v>
      </c>
      <c r="H96" s="1">
        <v>-192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35">
      <c r="A97" s="339" t="s">
        <v>0</v>
      </c>
      <c r="B97" s="339" t="s">
        <v>0</v>
      </c>
      <c r="C97" s="340">
        <v>181</v>
      </c>
      <c r="D97" s="2">
        <v>182</v>
      </c>
      <c r="E97" s="2">
        <v>182</v>
      </c>
      <c r="F97" s="2">
        <v>190</v>
      </c>
      <c r="G97" s="2">
        <v>192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</row>
    <row r="98" spans="1:18" x14ac:dyDescent="0.35">
      <c r="A98" s="339" t="s">
        <v>1566</v>
      </c>
      <c r="B98" s="339" t="s">
        <v>33</v>
      </c>
      <c r="C98" s="340">
        <v>883</v>
      </c>
      <c r="D98" s="1">
        <v>2</v>
      </c>
      <c r="E98" s="1">
        <v>0</v>
      </c>
      <c r="F98" s="1">
        <v>5</v>
      </c>
      <c r="G98" s="1">
        <v>12</v>
      </c>
      <c r="H98" s="1">
        <v>10</v>
      </c>
      <c r="I98" s="1">
        <v>1</v>
      </c>
      <c r="J98" s="1">
        <v>1</v>
      </c>
      <c r="K98" s="1">
        <v>17</v>
      </c>
      <c r="L98" s="1">
        <v>7</v>
      </c>
      <c r="M98" s="1">
        <v>6</v>
      </c>
      <c r="N98" s="1">
        <v>12</v>
      </c>
      <c r="O98" s="1">
        <v>48</v>
      </c>
      <c r="P98" s="1">
        <v>5</v>
      </c>
      <c r="Q98" s="1">
        <v>91</v>
      </c>
      <c r="R98" s="1">
        <v>170</v>
      </c>
    </row>
    <row r="99" spans="1:18" x14ac:dyDescent="0.35">
      <c r="A99" s="339" t="s">
        <v>0</v>
      </c>
      <c r="B99" s="339" t="s">
        <v>0</v>
      </c>
      <c r="C99" s="340">
        <v>883</v>
      </c>
      <c r="D99" s="2">
        <v>885</v>
      </c>
      <c r="E99" s="2">
        <v>885</v>
      </c>
      <c r="F99" s="2">
        <v>890</v>
      </c>
      <c r="G99" s="2">
        <v>902</v>
      </c>
      <c r="H99" s="2">
        <v>912</v>
      </c>
      <c r="I99" s="2">
        <v>913</v>
      </c>
      <c r="J99" s="2">
        <v>914</v>
      </c>
      <c r="K99" s="2">
        <v>931</v>
      </c>
      <c r="L99" s="2">
        <v>938</v>
      </c>
      <c r="M99" s="2">
        <v>944</v>
      </c>
      <c r="N99" s="2">
        <v>956</v>
      </c>
      <c r="O99" s="2">
        <v>1004</v>
      </c>
      <c r="P99" s="2">
        <v>1009</v>
      </c>
      <c r="Q99" s="2">
        <v>1100</v>
      </c>
      <c r="R99" s="2">
        <v>1270</v>
      </c>
    </row>
    <row r="100" spans="1:18" x14ac:dyDescent="0.35">
      <c r="A100" s="339" t="s">
        <v>1567</v>
      </c>
      <c r="B100" s="339" t="s">
        <v>31</v>
      </c>
      <c r="C100" s="340">
        <v>940</v>
      </c>
      <c r="D100" s="1">
        <v>2</v>
      </c>
      <c r="E100" s="1">
        <v>1</v>
      </c>
      <c r="F100" s="1">
        <v>17</v>
      </c>
      <c r="G100" s="1">
        <v>11</v>
      </c>
      <c r="H100" s="1">
        <v>25</v>
      </c>
      <c r="I100" s="1">
        <v>64</v>
      </c>
      <c r="J100" s="1">
        <v>6</v>
      </c>
      <c r="K100" s="1">
        <v>27</v>
      </c>
      <c r="L100" s="1">
        <v>7</v>
      </c>
      <c r="M100" s="1">
        <v>192</v>
      </c>
      <c r="N100" s="1">
        <v>17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35">
      <c r="A101" s="339" t="s">
        <v>0</v>
      </c>
      <c r="B101" s="339" t="s">
        <v>0</v>
      </c>
      <c r="C101" s="340">
        <v>940</v>
      </c>
      <c r="D101" s="2">
        <v>942</v>
      </c>
      <c r="E101" s="2">
        <v>943</v>
      </c>
      <c r="F101" s="2">
        <v>960</v>
      </c>
      <c r="G101" s="2">
        <v>971</v>
      </c>
      <c r="H101" s="2">
        <v>996</v>
      </c>
      <c r="I101" s="2">
        <v>1060</v>
      </c>
      <c r="J101" s="2">
        <v>1066</v>
      </c>
      <c r="K101" s="2">
        <v>1093</v>
      </c>
      <c r="L101" s="2">
        <v>1100</v>
      </c>
      <c r="M101" s="2">
        <v>1292</v>
      </c>
      <c r="N101" s="2">
        <v>1309</v>
      </c>
      <c r="O101" s="2">
        <v>1309</v>
      </c>
      <c r="P101" s="2">
        <v>1309</v>
      </c>
      <c r="Q101" s="2">
        <v>1309</v>
      </c>
      <c r="R101" s="2">
        <v>1309</v>
      </c>
    </row>
    <row r="102" spans="1:18" x14ac:dyDescent="0.35">
      <c r="A102" s="339" t="s">
        <v>3252</v>
      </c>
      <c r="B102" s="339" t="s">
        <v>33</v>
      </c>
      <c r="C102" s="340">
        <v>1082</v>
      </c>
      <c r="D102" s="1">
        <v>13</v>
      </c>
      <c r="E102" s="1">
        <v>3</v>
      </c>
      <c r="F102" s="1">
        <v>23</v>
      </c>
      <c r="G102" s="1">
        <v>9</v>
      </c>
      <c r="H102" s="1">
        <v>27</v>
      </c>
      <c r="I102" s="1">
        <v>3</v>
      </c>
      <c r="J102" s="1">
        <v>13</v>
      </c>
      <c r="K102" s="1">
        <v>22</v>
      </c>
      <c r="L102" s="1">
        <v>13</v>
      </c>
      <c r="M102" s="1">
        <v>14</v>
      </c>
      <c r="N102" s="1">
        <v>36</v>
      </c>
      <c r="O102" s="1">
        <v>79</v>
      </c>
      <c r="P102" s="1">
        <v>-30</v>
      </c>
      <c r="Q102" s="1">
        <v>0</v>
      </c>
      <c r="R102" s="1">
        <v>0</v>
      </c>
    </row>
    <row r="103" spans="1:18" x14ac:dyDescent="0.35">
      <c r="A103" s="339" t="s">
        <v>0</v>
      </c>
      <c r="B103" s="339" t="s">
        <v>0</v>
      </c>
      <c r="C103" s="340">
        <v>1082</v>
      </c>
      <c r="D103" s="2">
        <v>1095</v>
      </c>
      <c r="E103" s="2">
        <v>1098</v>
      </c>
      <c r="F103" s="2">
        <v>1121</v>
      </c>
      <c r="G103" s="2">
        <v>1130</v>
      </c>
      <c r="H103" s="2">
        <v>1157</v>
      </c>
      <c r="I103" s="2">
        <v>1160</v>
      </c>
      <c r="J103" s="2">
        <v>1173</v>
      </c>
      <c r="K103" s="2">
        <v>1195</v>
      </c>
      <c r="L103" s="2">
        <v>1208</v>
      </c>
      <c r="M103" s="2">
        <v>1222</v>
      </c>
      <c r="N103" s="2">
        <v>1258</v>
      </c>
      <c r="O103" s="2">
        <v>1337</v>
      </c>
      <c r="P103" s="2">
        <v>1307</v>
      </c>
      <c r="Q103" s="2">
        <v>1307</v>
      </c>
      <c r="R103" s="2">
        <v>1307</v>
      </c>
    </row>
    <row r="104" spans="1:18" x14ac:dyDescent="0.35">
      <c r="A104" s="339" t="s">
        <v>1568</v>
      </c>
      <c r="B104" s="339" t="s">
        <v>31</v>
      </c>
      <c r="C104" s="340">
        <v>305</v>
      </c>
      <c r="D104" s="1">
        <v>1</v>
      </c>
      <c r="E104" s="1">
        <v>1</v>
      </c>
      <c r="F104" s="1">
        <v>3</v>
      </c>
      <c r="G104" s="1">
        <v>4</v>
      </c>
      <c r="H104" s="1">
        <v>8</v>
      </c>
      <c r="I104" s="1">
        <v>24</v>
      </c>
      <c r="J104" s="1">
        <v>4</v>
      </c>
      <c r="K104" s="1">
        <v>12</v>
      </c>
      <c r="L104" s="1">
        <v>4</v>
      </c>
      <c r="M104" s="1">
        <v>-366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35">
      <c r="A105" s="339" t="s">
        <v>0</v>
      </c>
      <c r="B105" s="339" t="s">
        <v>0</v>
      </c>
      <c r="C105" s="340">
        <v>305</v>
      </c>
      <c r="D105" s="2">
        <v>306</v>
      </c>
      <c r="E105" s="2">
        <v>307</v>
      </c>
      <c r="F105" s="2">
        <v>310</v>
      </c>
      <c r="G105" s="2">
        <v>314</v>
      </c>
      <c r="H105" s="2">
        <v>322</v>
      </c>
      <c r="I105" s="2">
        <v>346</v>
      </c>
      <c r="J105" s="2">
        <v>350</v>
      </c>
      <c r="K105" s="2">
        <v>362</v>
      </c>
      <c r="L105" s="2">
        <v>366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x14ac:dyDescent="0.35">
      <c r="A106" s="339" t="s">
        <v>3238</v>
      </c>
      <c r="B106" s="339" t="s">
        <v>31</v>
      </c>
      <c r="C106" s="340">
        <v>278</v>
      </c>
      <c r="D106" s="1">
        <v>0</v>
      </c>
      <c r="E106" s="1">
        <v>1</v>
      </c>
      <c r="F106" s="1">
        <v>5</v>
      </c>
      <c r="G106" s="1">
        <v>43</v>
      </c>
      <c r="H106" s="1">
        <v>7</v>
      </c>
      <c r="I106" s="1">
        <v>0</v>
      </c>
      <c r="J106" s="1">
        <v>1</v>
      </c>
      <c r="K106" s="1">
        <v>-335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35">
      <c r="A107" s="339" t="s">
        <v>0</v>
      </c>
      <c r="B107" s="339" t="s">
        <v>0</v>
      </c>
      <c r="C107" s="340">
        <v>278</v>
      </c>
      <c r="D107" s="2">
        <v>278</v>
      </c>
      <c r="E107" s="2">
        <v>279</v>
      </c>
      <c r="F107" s="2">
        <v>284</v>
      </c>
      <c r="G107" s="2">
        <v>327</v>
      </c>
      <c r="H107" s="2">
        <v>334</v>
      </c>
      <c r="I107" s="2">
        <v>334</v>
      </c>
      <c r="J107" s="2">
        <v>335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x14ac:dyDescent="0.35">
      <c r="A108" s="339" t="s">
        <v>1569</v>
      </c>
      <c r="B108" s="339" t="s">
        <v>33</v>
      </c>
      <c r="C108" s="340">
        <v>170</v>
      </c>
      <c r="D108" s="1">
        <v>3</v>
      </c>
      <c r="E108" s="1">
        <v>28</v>
      </c>
      <c r="F108" s="1">
        <v>3</v>
      </c>
      <c r="G108" s="1">
        <v>0</v>
      </c>
      <c r="H108" s="1">
        <v>13</v>
      </c>
      <c r="I108" s="1">
        <v>3</v>
      </c>
      <c r="J108" s="1">
        <v>-220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35">
      <c r="A109" s="339" t="s">
        <v>0</v>
      </c>
      <c r="B109" s="339" t="s">
        <v>0</v>
      </c>
      <c r="C109" s="340">
        <v>170</v>
      </c>
      <c r="D109" s="2">
        <v>173</v>
      </c>
      <c r="E109" s="2">
        <v>201</v>
      </c>
      <c r="F109" s="2">
        <v>204</v>
      </c>
      <c r="G109" s="2">
        <v>204</v>
      </c>
      <c r="H109" s="2">
        <v>217</v>
      </c>
      <c r="I109" s="2">
        <v>220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x14ac:dyDescent="0.35">
      <c r="A110" s="339" t="s">
        <v>3248</v>
      </c>
      <c r="B110" s="339" t="s">
        <v>33</v>
      </c>
      <c r="C110" s="340">
        <v>338</v>
      </c>
      <c r="D110" s="1">
        <v>9</v>
      </c>
      <c r="E110" s="1">
        <v>5</v>
      </c>
      <c r="F110" s="1">
        <v>6</v>
      </c>
      <c r="G110" s="1">
        <v>3</v>
      </c>
      <c r="H110" s="1">
        <v>26</v>
      </c>
      <c r="I110" s="1">
        <v>1</v>
      </c>
      <c r="J110" s="1">
        <v>26</v>
      </c>
      <c r="K110" s="1">
        <v>14</v>
      </c>
      <c r="L110" s="1">
        <v>4</v>
      </c>
      <c r="M110" s="1">
        <v>16</v>
      </c>
      <c r="N110" s="1">
        <v>43</v>
      </c>
      <c r="O110" s="1">
        <v>-491</v>
      </c>
      <c r="P110" s="1">
        <v>0</v>
      </c>
      <c r="Q110" s="1">
        <v>0</v>
      </c>
      <c r="R110" s="1">
        <v>0</v>
      </c>
    </row>
    <row r="111" spans="1:18" x14ac:dyDescent="0.35">
      <c r="A111" s="339" t="s">
        <v>0</v>
      </c>
      <c r="B111" s="339" t="s">
        <v>0</v>
      </c>
      <c r="C111" s="340">
        <v>338</v>
      </c>
      <c r="D111" s="2">
        <v>347</v>
      </c>
      <c r="E111" s="2">
        <v>352</v>
      </c>
      <c r="F111" s="2">
        <v>358</v>
      </c>
      <c r="G111" s="2">
        <v>361</v>
      </c>
      <c r="H111" s="2">
        <v>387</v>
      </c>
      <c r="I111" s="2">
        <v>388</v>
      </c>
      <c r="J111" s="2">
        <v>414</v>
      </c>
      <c r="K111" s="2">
        <v>428</v>
      </c>
      <c r="L111" s="2">
        <v>432</v>
      </c>
      <c r="M111" s="2">
        <v>448</v>
      </c>
      <c r="N111" s="2">
        <v>491</v>
      </c>
      <c r="O111" s="2">
        <v>0</v>
      </c>
      <c r="P111" s="2">
        <v>0</v>
      </c>
      <c r="Q111" s="2">
        <v>0</v>
      </c>
      <c r="R111" s="2">
        <v>0</v>
      </c>
    </row>
    <row r="112" spans="1:18" x14ac:dyDescent="0.35">
      <c r="A112" s="339" t="s">
        <v>3253</v>
      </c>
      <c r="B112" s="339" t="s">
        <v>33</v>
      </c>
      <c r="C112" s="340">
        <v>67</v>
      </c>
      <c r="D112" s="1">
        <v>-67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35">
      <c r="A113" s="339" t="s">
        <v>0</v>
      </c>
      <c r="B113" s="339" t="s">
        <v>0</v>
      </c>
      <c r="C113" s="340">
        <v>67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x14ac:dyDescent="0.35">
      <c r="A114" s="339" t="s">
        <v>1550</v>
      </c>
      <c r="B114" s="339" t="s">
        <v>31</v>
      </c>
      <c r="C114" s="340">
        <v>301</v>
      </c>
      <c r="D114" s="1">
        <v>4</v>
      </c>
      <c r="E114" s="1">
        <v>21</v>
      </c>
      <c r="F114" s="1">
        <v>2</v>
      </c>
      <c r="G114" s="1">
        <v>1</v>
      </c>
      <c r="H114" s="1">
        <v>4</v>
      </c>
      <c r="I114" s="1">
        <v>0</v>
      </c>
      <c r="J114" s="1">
        <v>91</v>
      </c>
      <c r="K114" s="1">
        <v>1</v>
      </c>
      <c r="L114" s="1">
        <v>1</v>
      </c>
      <c r="M114" s="1">
        <v>4</v>
      </c>
      <c r="N114" s="1">
        <v>-430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35">
      <c r="A115" s="339" t="s">
        <v>0</v>
      </c>
      <c r="B115" s="339" t="s">
        <v>0</v>
      </c>
      <c r="C115" s="340">
        <v>301</v>
      </c>
      <c r="D115" s="2">
        <v>305</v>
      </c>
      <c r="E115" s="2">
        <v>326</v>
      </c>
      <c r="F115" s="2">
        <v>328</v>
      </c>
      <c r="G115" s="2">
        <v>329</v>
      </c>
      <c r="H115" s="2">
        <v>333</v>
      </c>
      <c r="I115" s="2">
        <v>333</v>
      </c>
      <c r="J115" s="2">
        <v>424</v>
      </c>
      <c r="K115" s="2">
        <v>425</v>
      </c>
      <c r="L115" s="2">
        <v>426</v>
      </c>
      <c r="M115" s="2">
        <v>430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x14ac:dyDescent="0.35">
      <c r="A116" s="339" t="s">
        <v>3233</v>
      </c>
      <c r="B116" s="339" t="s">
        <v>33</v>
      </c>
      <c r="C116" s="340">
        <v>159</v>
      </c>
      <c r="D116" s="1">
        <v>1</v>
      </c>
      <c r="E116" s="1">
        <v>0</v>
      </c>
      <c r="F116" s="1">
        <v>3</v>
      </c>
      <c r="G116" s="1">
        <v>-163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35">
      <c r="A117" s="339" t="s">
        <v>0</v>
      </c>
      <c r="B117" s="339" t="s">
        <v>0</v>
      </c>
      <c r="C117" s="340">
        <v>159</v>
      </c>
      <c r="D117" s="2">
        <v>160</v>
      </c>
      <c r="E117" s="2">
        <v>160</v>
      </c>
      <c r="F117" s="2">
        <v>163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x14ac:dyDescent="0.35">
      <c r="A118" s="339" t="s">
        <v>1570</v>
      </c>
      <c r="B118" s="339" t="s">
        <v>31</v>
      </c>
      <c r="C118" s="340">
        <v>434</v>
      </c>
      <c r="D118" s="1">
        <v>2</v>
      </c>
      <c r="E118" s="1">
        <v>1</v>
      </c>
      <c r="F118" s="1">
        <v>10</v>
      </c>
      <c r="G118" s="1">
        <v>5</v>
      </c>
      <c r="H118" s="1">
        <v>9</v>
      </c>
      <c r="I118" s="1">
        <v>78</v>
      </c>
      <c r="J118" s="1">
        <v>7</v>
      </c>
      <c r="K118" s="1">
        <v>9</v>
      </c>
      <c r="L118" s="1">
        <v>4</v>
      </c>
      <c r="M118" s="1">
        <v>73</v>
      </c>
      <c r="N118" s="1">
        <v>12</v>
      </c>
      <c r="O118" s="1">
        <v>49</v>
      </c>
      <c r="P118" s="1">
        <v>3</v>
      </c>
      <c r="Q118" s="1">
        <v>42</v>
      </c>
      <c r="R118" s="1">
        <v>15</v>
      </c>
    </row>
    <row r="119" spans="1:18" x14ac:dyDescent="0.35">
      <c r="A119" s="339" t="s">
        <v>0</v>
      </c>
      <c r="B119" s="339" t="s">
        <v>0</v>
      </c>
      <c r="C119" s="340">
        <v>434</v>
      </c>
      <c r="D119" s="2">
        <v>436</v>
      </c>
      <c r="E119" s="2">
        <v>437</v>
      </c>
      <c r="F119" s="2">
        <v>447</v>
      </c>
      <c r="G119" s="2">
        <v>452</v>
      </c>
      <c r="H119" s="2">
        <v>461</v>
      </c>
      <c r="I119" s="2">
        <v>539</v>
      </c>
      <c r="J119" s="2">
        <v>546</v>
      </c>
      <c r="K119" s="2">
        <v>555</v>
      </c>
      <c r="L119" s="2">
        <v>559</v>
      </c>
      <c r="M119" s="2">
        <v>632</v>
      </c>
      <c r="N119" s="2">
        <v>644</v>
      </c>
      <c r="O119" s="2">
        <v>693</v>
      </c>
      <c r="P119" s="2">
        <v>696</v>
      </c>
      <c r="Q119" s="2">
        <v>738</v>
      </c>
      <c r="R119" s="2">
        <v>753</v>
      </c>
    </row>
    <row r="120" spans="1:18" x14ac:dyDescent="0.35">
      <c r="A120" s="339" t="s">
        <v>1571</v>
      </c>
      <c r="B120" s="339" t="s">
        <v>31</v>
      </c>
      <c r="C120" s="340">
        <v>578</v>
      </c>
      <c r="D120" s="1">
        <v>3</v>
      </c>
      <c r="E120" s="1">
        <v>1</v>
      </c>
      <c r="F120" s="1">
        <v>11</v>
      </c>
      <c r="G120" s="1">
        <v>7</v>
      </c>
      <c r="H120" s="1">
        <v>2</v>
      </c>
      <c r="I120" s="1">
        <v>2</v>
      </c>
      <c r="J120" s="1">
        <v>3</v>
      </c>
      <c r="K120" s="1">
        <v>13</v>
      </c>
      <c r="L120" s="1">
        <v>6</v>
      </c>
      <c r="M120" s="1">
        <v>5</v>
      </c>
      <c r="N120" s="1">
        <v>6</v>
      </c>
      <c r="O120" s="1">
        <v>18</v>
      </c>
      <c r="P120" s="1">
        <v>0</v>
      </c>
      <c r="Q120" s="1">
        <v>26</v>
      </c>
      <c r="R120" s="1">
        <v>-681</v>
      </c>
    </row>
    <row r="121" spans="1:18" x14ac:dyDescent="0.35">
      <c r="A121" s="339" t="s">
        <v>0</v>
      </c>
      <c r="B121" s="339" t="s">
        <v>0</v>
      </c>
      <c r="C121" s="340">
        <v>578</v>
      </c>
      <c r="D121" s="2">
        <v>581</v>
      </c>
      <c r="E121" s="2">
        <v>582</v>
      </c>
      <c r="F121" s="2">
        <v>593</v>
      </c>
      <c r="G121" s="2">
        <v>600</v>
      </c>
      <c r="H121" s="2">
        <v>602</v>
      </c>
      <c r="I121" s="2">
        <v>604</v>
      </c>
      <c r="J121" s="2">
        <v>607</v>
      </c>
      <c r="K121" s="2">
        <v>620</v>
      </c>
      <c r="L121" s="2">
        <v>626</v>
      </c>
      <c r="M121" s="2">
        <v>631</v>
      </c>
      <c r="N121" s="2">
        <v>637</v>
      </c>
      <c r="O121" s="2">
        <v>655</v>
      </c>
      <c r="P121" s="2">
        <v>655</v>
      </c>
      <c r="Q121" s="2">
        <v>681</v>
      </c>
      <c r="R121" s="2">
        <v>0</v>
      </c>
    </row>
    <row r="122" spans="1:18" x14ac:dyDescent="0.35">
      <c r="A122" s="339" t="s">
        <v>3254</v>
      </c>
      <c r="B122" s="339" t="s">
        <v>33</v>
      </c>
      <c r="C122" s="340">
        <v>776</v>
      </c>
      <c r="D122" s="1">
        <v>9</v>
      </c>
      <c r="E122" s="1">
        <v>7</v>
      </c>
      <c r="F122" s="1">
        <v>23</v>
      </c>
      <c r="G122" s="1">
        <v>13</v>
      </c>
      <c r="H122" s="1">
        <v>38</v>
      </c>
      <c r="I122" s="1">
        <v>9</v>
      </c>
      <c r="J122" s="1">
        <v>24</v>
      </c>
      <c r="K122" s="1">
        <v>16</v>
      </c>
      <c r="L122" s="1">
        <v>16</v>
      </c>
      <c r="M122" s="1">
        <v>14</v>
      </c>
      <c r="N122" s="1">
        <v>63</v>
      </c>
      <c r="O122" s="1">
        <v>98</v>
      </c>
      <c r="P122" s="1">
        <v>16</v>
      </c>
      <c r="Q122" s="1">
        <v>127</v>
      </c>
      <c r="R122" s="1">
        <v>51</v>
      </c>
    </row>
    <row r="123" spans="1:18" x14ac:dyDescent="0.35">
      <c r="A123" s="339" t="s">
        <v>0</v>
      </c>
      <c r="B123" s="339" t="s">
        <v>0</v>
      </c>
      <c r="C123" s="340">
        <v>776</v>
      </c>
      <c r="D123" s="2">
        <v>785</v>
      </c>
      <c r="E123" s="2">
        <v>792</v>
      </c>
      <c r="F123" s="2">
        <v>815</v>
      </c>
      <c r="G123" s="2">
        <v>828</v>
      </c>
      <c r="H123" s="2">
        <v>866</v>
      </c>
      <c r="I123" s="2">
        <v>875</v>
      </c>
      <c r="J123" s="2">
        <v>899</v>
      </c>
      <c r="K123" s="2">
        <v>915</v>
      </c>
      <c r="L123" s="2">
        <v>931</v>
      </c>
      <c r="M123" s="2">
        <v>945</v>
      </c>
      <c r="N123" s="2">
        <v>1008</v>
      </c>
      <c r="O123" s="2">
        <v>1106</v>
      </c>
      <c r="P123" s="2">
        <v>1122</v>
      </c>
      <c r="Q123" s="2">
        <v>1249</v>
      </c>
      <c r="R123" s="2">
        <v>1300</v>
      </c>
    </row>
    <row r="124" spans="1:18" x14ac:dyDescent="0.35">
      <c r="A124" s="339" t="s">
        <v>1572</v>
      </c>
      <c r="B124" s="339" t="s">
        <v>33</v>
      </c>
      <c r="C124" s="340">
        <v>83</v>
      </c>
      <c r="D124" s="1">
        <v>1</v>
      </c>
      <c r="E124" s="1">
        <v>-84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35">
      <c r="A125" s="339" t="s">
        <v>0</v>
      </c>
      <c r="B125" s="339" t="s">
        <v>0</v>
      </c>
      <c r="C125" s="340">
        <v>83</v>
      </c>
      <c r="D125" s="2">
        <v>84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</row>
    <row r="126" spans="1:18" x14ac:dyDescent="0.35">
      <c r="A126" s="339" t="s">
        <v>3255</v>
      </c>
      <c r="B126" s="339" t="s">
        <v>33</v>
      </c>
      <c r="C126" s="340">
        <v>148</v>
      </c>
      <c r="D126" s="1">
        <v>0</v>
      </c>
      <c r="E126" s="1">
        <v>3</v>
      </c>
      <c r="F126" s="1">
        <v>-151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35">
      <c r="A127" s="339" t="s">
        <v>0</v>
      </c>
      <c r="B127" s="339" t="s">
        <v>0</v>
      </c>
      <c r="C127" s="340">
        <v>148</v>
      </c>
      <c r="D127" s="2">
        <v>148</v>
      </c>
      <c r="E127" s="2">
        <v>151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</row>
    <row r="128" spans="1:18" x14ac:dyDescent="0.35">
      <c r="A128" s="339" t="s">
        <v>3261</v>
      </c>
      <c r="B128" s="339" t="s">
        <v>33</v>
      </c>
      <c r="C128" s="340">
        <v>407</v>
      </c>
      <c r="D128" s="1">
        <v>7</v>
      </c>
      <c r="E128" s="1">
        <v>3</v>
      </c>
      <c r="F128" s="1">
        <v>2</v>
      </c>
      <c r="G128" s="1">
        <v>6</v>
      </c>
      <c r="H128" s="1">
        <v>5</v>
      </c>
      <c r="I128" s="1">
        <v>2</v>
      </c>
      <c r="J128" s="1">
        <v>14</v>
      </c>
      <c r="K128" s="1">
        <v>5</v>
      </c>
      <c r="L128" s="1">
        <v>6</v>
      </c>
      <c r="M128" s="1">
        <v>13</v>
      </c>
      <c r="N128" s="1">
        <v>94</v>
      </c>
      <c r="O128" s="1">
        <v>63</v>
      </c>
      <c r="P128" s="1">
        <v>4</v>
      </c>
      <c r="Q128" s="1">
        <v>-631</v>
      </c>
      <c r="R128" s="1">
        <v>0</v>
      </c>
    </row>
    <row r="129" spans="1:18" x14ac:dyDescent="0.35">
      <c r="A129" s="339" t="s">
        <v>0</v>
      </c>
      <c r="B129" s="339" t="s">
        <v>0</v>
      </c>
      <c r="C129" s="340">
        <v>407</v>
      </c>
      <c r="D129" s="2">
        <v>414</v>
      </c>
      <c r="E129" s="2">
        <v>417</v>
      </c>
      <c r="F129" s="2">
        <v>419</v>
      </c>
      <c r="G129" s="2">
        <v>425</v>
      </c>
      <c r="H129" s="2">
        <v>430</v>
      </c>
      <c r="I129" s="2">
        <v>432</v>
      </c>
      <c r="J129" s="2">
        <v>446</v>
      </c>
      <c r="K129" s="2">
        <v>451</v>
      </c>
      <c r="L129" s="2">
        <v>457</v>
      </c>
      <c r="M129" s="2">
        <v>470</v>
      </c>
      <c r="N129" s="2">
        <v>564</v>
      </c>
      <c r="O129" s="2">
        <v>627</v>
      </c>
      <c r="P129" s="2">
        <v>631</v>
      </c>
      <c r="Q129" s="2">
        <v>0</v>
      </c>
      <c r="R129" s="2">
        <v>0</v>
      </c>
    </row>
    <row r="130" spans="1:18" x14ac:dyDescent="0.35">
      <c r="A130" s="339" t="s">
        <v>1573</v>
      </c>
      <c r="B130" s="339" t="s">
        <v>31</v>
      </c>
      <c r="C130" s="340">
        <v>637</v>
      </c>
      <c r="D130" s="1">
        <v>3</v>
      </c>
      <c r="E130" s="1">
        <v>1</v>
      </c>
      <c r="F130" s="1">
        <v>6</v>
      </c>
      <c r="G130" s="1">
        <v>17</v>
      </c>
      <c r="H130" s="1">
        <v>4</v>
      </c>
      <c r="I130" s="1">
        <v>2</v>
      </c>
      <c r="J130" s="1">
        <v>2</v>
      </c>
      <c r="K130" s="1">
        <v>28</v>
      </c>
      <c r="L130" s="1">
        <v>24</v>
      </c>
      <c r="M130" s="1">
        <v>8</v>
      </c>
      <c r="N130" s="1">
        <v>4</v>
      </c>
      <c r="O130" s="1">
        <v>23</v>
      </c>
      <c r="P130" s="1">
        <v>2</v>
      </c>
      <c r="Q130" s="1">
        <v>54</v>
      </c>
      <c r="R130" s="1">
        <v>328</v>
      </c>
    </row>
    <row r="131" spans="1:18" x14ac:dyDescent="0.35">
      <c r="A131" s="339" t="s">
        <v>0</v>
      </c>
      <c r="B131" s="339" t="s">
        <v>0</v>
      </c>
      <c r="C131" s="340">
        <v>637</v>
      </c>
      <c r="D131" s="2">
        <v>640</v>
      </c>
      <c r="E131" s="2">
        <v>641</v>
      </c>
      <c r="F131" s="2">
        <v>647</v>
      </c>
      <c r="G131" s="2">
        <v>664</v>
      </c>
      <c r="H131" s="2">
        <v>668</v>
      </c>
      <c r="I131" s="2">
        <v>670</v>
      </c>
      <c r="J131" s="2">
        <v>672</v>
      </c>
      <c r="K131" s="2">
        <v>700</v>
      </c>
      <c r="L131" s="2">
        <v>724</v>
      </c>
      <c r="M131" s="2">
        <v>732</v>
      </c>
      <c r="N131" s="2">
        <v>736</v>
      </c>
      <c r="O131" s="2">
        <v>759</v>
      </c>
      <c r="P131" s="2">
        <v>761</v>
      </c>
      <c r="Q131" s="2">
        <v>815</v>
      </c>
      <c r="R131" s="2">
        <v>1143</v>
      </c>
    </row>
    <row r="132" spans="1:18" x14ac:dyDescent="0.35">
      <c r="A132" s="339" t="s">
        <v>3239</v>
      </c>
      <c r="B132" s="339" t="s">
        <v>33</v>
      </c>
      <c r="C132" s="340">
        <v>1195</v>
      </c>
      <c r="D132" s="1">
        <v>2</v>
      </c>
      <c r="E132" s="1">
        <v>4</v>
      </c>
      <c r="F132" s="1">
        <v>7</v>
      </c>
      <c r="G132" s="1">
        <v>24</v>
      </c>
      <c r="H132" s="1">
        <v>4</v>
      </c>
      <c r="I132" s="1">
        <v>7</v>
      </c>
      <c r="J132" s="1">
        <v>3</v>
      </c>
      <c r="K132" s="1">
        <v>153</v>
      </c>
      <c r="L132" s="1">
        <v>-92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35">
      <c r="A133" s="339" t="s">
        <v>0</v>
      </c>
      <c r="B133" s="339" t="s">
        <v>0</v>
      </c>
      <c r="C133" s="340">
        <v>1195</v>
      </c>
      <c r="D133" s="2">
        <v>1197</v>
      </c>
      <c r="E133" s="2">
        <v>1201</v>
      </c>
      <c r="F133" s="2">
        <v>1208</v>
      </c>
      <c r="G133" s="2">
        <v>1232</v>
      </c>
      <c r="H133" s="2">
        <v>1236</v>
      </c>
      <c r="I133" s="2">
        <v>1243</v>
      </c>
      <c r="J133" s="2">
        <v>1246</v>
      </c>
      <c r="K133" s="2">
        <v>1399</v>
      </c>
      <c r="L133" s="2">
        <v>1307</v>
      </c>
      <c r="M133" s="2">
        <v>1307</v>
      </c>
      <c r="N133" s="2">
        <v>1307</v>
      </c>
      <c r="O133" s="2">
        <v>1307</v>
      </c>
      <c r="P133" s="2">
        <v>1307</v>
      </c>
      <c r="Q133" s="2">
        <v>1307</v>
      </c>
      <c r="R133" s="2">
        <v>1307</v>
      </c>
    </row>
    <row r="134" spans="1:18" x14ac:dyDescent="0.35">
      <c r="A134" s="339" t="s">
        <v>1574</v>
      </c>
      <c r="B134" s="339" t="s">
        <v>31</v>
      </c>
      <c r="C134" s="340">
        <v>186</v>
      </c>
      <c r="D134" s="1">
        <v>1</v>
      </c>
      <c r="E134" s="1">
        <v>2</v>
      </c>
      <c r="F134" s="1">
        <v>10</v>
      </c>
      <c r="G134" s="1">
        <v>2</v>
      </c>
      <c r="H134" s="1">
        <v>2</v>
      </c>
      <c r="I134" s="1">
        <v>-203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35">
      <c r="A135" s="339" t="s">
        <v>0</v>
      </c>
      <c r="B135" s="339" t="s">
        <v>0</v>
      </c>
      <c r="C135" s="340">
        <v>186</v>
      </c>
      <c r="D135" s="2">
        <v>187</v>
      </c>
      <c r="E135" s="2">
        <v>189</v>
      </c>
      <c r="F135" s="2">
        <v>199</v>
      </c>
      <c r="G135" s="2">
        <v>201</v>
      </c>
      <c r="H135" s="2">
        <v>203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</row>
    <row r="136" spans="1:18" x14ac:dyDescent="0.35">
      <c r="A136" s="339" t="s">
        <v>47</v>
      </c>
      <c r="B136" s="339" t="s">
        <v>0</v>
      </c>
      <c r="C136" s="341">
        <v>0</v>
      </c>
      <c r="D136" s="1">
        <f>(D96+D98+D100+D102+D104+D106+D108+D110+D112+D114+D116+D118+D120+D122+D124+D126+D128+D130+D132+D134)*(-1)</f>
        <v>3</v>
      </c>
      <c r="E136" s="1">
        <f t="shared" ref="E136:R136" si="2">(E96+E98+E100+E102+E104+E106+E108+E110+E112+E114+E116+E118+E120+E122+E124+E126+E128+E130+E132+E134)*(-1)</f>
        <v>2</v>
      </c>
      <c r="F136" s="1">
        <f t="shared" si="2"/>
        <v>7</v>
      </c>
      <c r="G136" s="1">
        <f t="shared" si="2"/>
        <v>4</v>
      </c>
      <c r="H136" s="1">
        <f t="shared" si="2"/>
        <v>8</v>
      </c>
      <c r="I136" s="1">
        <f t="shared" si="2"/>
        <v>7</v>
      </c>
      <c r="J136" s="1">
        <f t="shared" si="2"/>
        <v>25</v>
      </c>
      <c r="K136" s="1">
        <f t="shared" si="2"/>
        <v>18</v>
      </c>
      <c r="L136" s="1">
        <f t="shared" si="2"/>
        <v>0</v>
      </c>
      <c r="M136" s="1">
        <f t="shared" si="2"/>
        <v>21</v>
      </c>
      <c r="N136" s="1">
        <f t="shared" si="2"/>
        <v>143</v>
      </c>
      <c r="O136" s="1">
        <f t="shared" si="2"/>
        <v>113</v>
      </c>
      <c r="P136" s="1">
        <f t="shared" si="2"/>
        <v>0</v>
      </c>
      <c r="Q136" s="1">
        <f t="shared" si="2"/>
        <v>291</v>
      </c>
      <c r="R136" s="1">
        <f t="shared" si="2"/>
        <v>117</v>
      </c>
    </row>
    <row r="137" spans="1:18" x14ac:dyDescent="0.35">
      <c r="A137" s="339" t="s">
        <v>0</v>
      </c>
      <c r="B137" s="339" t="s">
        <v>0</v>
      </c>
      <c r="C137" s="340">
        <v>0</v>
      </c>
      <c r="D137" s="2">
        <v>3</v>
      </c>
      <c r="E137" s="2">
        <v>5</v>
      </c>
      <c r="F137" s="2">
        <v>12</v>
      </c>
      <c r="G137" s="2">
        <v>16</v>
      </c>
      <c r="H137" s="2">
        <v>24</v>
      </c>
      <c r="I137" s="2">
        <v>31</v>
      </c>
      <c r="J137" s="2">
        <v>56</v>
      </c>
      <c r="K137" s="2">
        <v>74</v>
      </c>
      <c r="L137" s="2">
        <v>74</v>
      </c>
      <c r="M137" s="2">
        <v>95</v>
      </c>
      <c r="N137" s="2">
        <v>238</v>
      </c>
      <c r="O137" s="2">
        <v>351</v>
      </c>
      <c r="P137" s="2">
        <v>351</v>
      </c>
      <c r="Q137" s="2">
        <v>642</v>
      </c>
      <c r="R137" s="2">
        <v>759</v>
      </c>
    </row>
    <row r="138" spans="1:18" x14ac:dyDescent="0.35">
      <c r="A138" t="s">
        <v>48</v>
      </c>
      <c r="B138" t="s">
        <v>0</v>
      </c>
      <c r="C138" s="2">
        <v>9148</v>
      </c>
      <c r="D138" s="2">
        <v>9148</v>
      </c>
      <c r="E138" s="2">
        <v>9148</v>
      </c>
      <c r="F138" s="2">
        <v>9148</v>
      </c>
      <c r="G138" s="2">
        <v>9148</v>
      </c>
      <c r="H138" s="2">
        <v>9148</v>
      </c>
      <c r="I138" s="2">
        <v>9148</v>
      </c>
      <c r="J138" s="2">
        <v>9148</v>
      </c>
      <c r="K138" s="2">
        <v>9148</v>
      </c>
      <c r="L138" s="2">
        <v>9148</v>
      </c>
      <c r="M138" s="2">
        <v>9148</v>
      </c>
      <c r="N138" s="2">
        <v>9148</v>
      </c>
      <c r="O138" s="2">
        <v>9148</v>
      </c>
      <c r="P138" s="2">
        <v>9148</v>
      </c>
      <c r="Q138" s="2">
        <v>9148</v>
      </c>
      <c r="R138" s="2">
        <v>9148</v>
      </c>
    </row>
    <row r="142" spans="1:18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</row>
    <row r="143" spans="1:18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</row>
    <row r="144" spans="1:18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</row>
    <row r="145" spans="1:13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</row>
    <row r="146" spans="1:13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</row>
    <row r="147" spans="1:13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</row>
    <row r="148" spans="1:13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</row>
    <row r="149" spans="1:13" x14ac:dyDescent="0.35">
      <c r="A149" s="339" t="s">
        <v>647</v>
      </c>
      <c r="B149" s="339" t="s">
        <v>2</v>
      </c>
      <c r="C149" s="339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</row>
    <row r="150" spans="1:13" x14ac:dyDescent="0.35">
      <c r="A150" s="339" t="s">
        <v>0</v>
      </c>
      <c r="B150" s="339" t="s">
        <v>0</v>
      </c>
      <c r="C150" s="339" t="s">
        <v>17</v>
      </c>
      <c r="D150" t="s">
        <v>1575</v>
      </c>
      <c r="E150" t="s">
        <v>1576</v>
      </c>
      <c r="F150" t="s">
        <v>1577</v>
      </c>
      <c r="G150" t="s">
        <v>1578</v>
      </c>
      <c r="H150" t="s">
        <v>1579</v>
      </c>
      <c r="I150" t="s">
        <v>1580</v>
      </c>
      <c r="J150" t="s">
        <v>1581</v>
      </c>
      <c r="K150" t="s">
        <v>1582</v>
      </c>
      <c r="L150" t="s">
        <v>1583</v>
      </c>
      <c r="M150" t="s">
        <v>1584</v>
      </c>
    </row>
    <row r="151" spans="1:13" x14ac:dyDescent="0.35">
      <c r="A151" s="339" t="s">
        <v>1585</v>
      </c>
      <c r="B151" s="339" t="s">
        <v>31</v>
      </c>
      <c r="C151" s="340">
        <v>595</v>
      </c>
      <c r="D151" s="1">
        <v>26</v>
      </c>
      <c r="E151" s="1">
        <v>18</v>
      </c>
      <c r="F151" s="1">
        <v>10</v>
      </c>
      <c r="G151" s="1">
        <v>10</v>
      </c>
      <c r="H151" s="1">
        <v>10</v>
      </c>
      <c r="I151" s="1">
        <v>186</v>
      </c>
      <c r="J151" s="1">
        <v>28</v>
      </c>
      <c r="K151" s="1">
        <v>49</v>
      </c>
      <c r="L151" s="1">
        <v>-932</v>
      </c>
      <c r="M151" s="1">
        <v>0</v>
      </c>
    </row>
    <row r="152" spans="1:13" x14ac:dyDescent="0.35">
      <c r="A152" s="339" t="s">
        <v>0</v>
      </c>
      <c r="B152" s="339" t="s">
        <v>0</v>
      </c>
      <c r="C152" s="340">
        <v>595</v>
      </c>
      <c r="D152" s="2">
        <v>621</v>
      </c>
      <c r="E152" s="2">
        <v>639</v>
      </c>
      <c r="F152" s="2">
        <v>649</v>
      </c>
      <c r="G152" s="2">
        <v>659</v>
      </c>
      <c r="H152" s="2">
        <v>669</v>
      </c>
      <c r="I152" s="2">
        <v>855</v>
      </c>
      <c r="J152" s="2">
        <v>883</v>
      </c>
      <c r="K152" s="2">
        <v>932</v>
      </c>
      <c r="L152" s="2">
        <v>0</v>
      </c>
      <c r="M152" s="2">
        <v>0</v>
      </c>
    </row>
    <row r="153" spans="1:13" x14ac:dyDescent="0.35">
      <c r="A153" s="339" t="s">
        <v>3234</v>
      </c>
      <c r="B153" s="339" t="s">
        <v>33</v>
      </c>
      <c r="C153" s="340">
        <v>289</v>
      </c>
      <c r="D153" s="1">
        <v>17</v>
      </c>
      <c r="E153" s="1">
        <v>4</v>
      </c>
      <c r="F153" s="1">
        <v>8</v>
      </c>
      <c r="G153" s="1">
        <v>-318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</row>
    <row r="154" spans="1:13" x14ac:dyDescent="0.35">
      <c r="A154" s="339" t="s">
        <v>0</v>
      </c>
      <c r="B154" s="339" t="s">
        <v>0</v>
      </c>
      <c r="C154" s="340">
        <v>289</v>
      </c>
      <c r="D154" s="2">
        <v>306</v>
      </c>
      <c r="E154" s="2">
        <v>310</v>
      </c>
      <c r="F154" s="2">
        <v>318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</row>
    <row r="155" spans="1:13" x14ac:dyDescent="0.35">
      <c r="A155" s="339" t="s">
        <v>3256</v>
      </c>
      <c r="B155" s="339" t="s">
        <v>33</v>
      </c>
      <c r="C155" s="340">
        <v>688</v>
      </c>
      <c r="D155" s="1">
        <v>54</v>
      </c>
      <c r="E155" s="1">
        <v>8</v>
      </c>
      <c r="F155" s="1">
        <v>47</v>
      </c>
      <c r="G155" s="1">
        <v>52</v>
      </c>
      <c r="H155" s="1">
        <v>13</v>
      </c>
      <c r="I155" s="1">
        <v>36</v>
      </c>
      <c r="J155" s="1">
        <v>80</v>
      </c>
      <c r="K155" s="1">
        <v>353</v>
      </c>
      <c r="L155" s="1">
        <v>81</v>
      </c>
      <c r="M155" s="1">
        <v>106</v>
      </c>
    </row>
    <row r="156" spans="1:13" x14ac:dyDescent="0.35">
      <c r="A156" s="339" t="s">
        <v>0</v>
      </c>
      <c r="B156" s="339" t="s">
        <v>0</v>
      </c>
      <c r="C156" s="340">
        <v>688</v>
      </c>
      <c r="D156" s="2">
        <v>742</v>
      </c>
      <c r="E156" s="2">
        <v>750</v>
      </c>
      <c r="F156" s="2">
        <v>797</v>
      </c>
      <c r="G156" s="2">
        <v>849</v>
      </c>
      <c r="H156" s="2">
        <v>862</v>
      </c>
      <c r="I156" s="2">
        <v>898</v>
      </c>
      <c r="J156" s="2">
        <v>978</v>
      </c>
      <c r="K156" s="2">
        <v>1331</v>
      </c>
      <c r="L156" s="2">
        <v>1412</v>
      </c>
      <c r="M156" s="2">
        <v>1518</v>
      </c>
    </row>
    <row r="157" spans="1:13" x14ac:dyDescent="0.35">
      <c r="A157" s="339" t="s">
        <v>1586</v>
      </c>
      <c r="B157" s="339" t="s">
        <v>33</v>
      </c>
      <c r="C157" s="340">
        <v>791</v>
      </c>
      <c r="D157" s="1">
        <v>108</v>
      </c>
      <c r="E157" s="1">
        <v>7</v>
      </c>
      <c r="F157" s="1">
        <v>16</v>
      </c>
      <c r="G157" s="1">
        <v>36</v>
      </c>
      <c r="H157" s="1">
        <v>34</v>
      </c>
      <c r="I157" s="1">
        <v>17</v>
      </c>
      <c r="J157" s="1">
        <v>61</v>
      </c>
      <c r="K157" s="1">
        <v>27</v>
      </c>
      <c r="L157" s="1">
        <v>45</v>
      </c>
      <c r="M157" s="1">
        <v>30</v>
      </c>
    </row>
    <row r="158" spans="1:13" x14ac:dyDescent="0.35">
      <c r="A158" s="339" t="s">
        <v>0</v>
      </c>
      <c r="B158" s="339" t="s">
        <v>0</v>
      </c>
      <c r="C158" s="340">
        <v>791</v>
      </c>
      <c r="D158" s="2">
        <v>899</v>
      </c>
      <c r="E158" s="2">
        <v>906</v>
      </c>
      <c r="F158" s="2">
        <v>922</v>
      </c>
      <c r="G158" s="2">
        <v>958</v>
      </c>
      <c r="H158" s="2">
        <v>992</v>
      </c>
      <c r="I158" s="2">
        <v>1009</v>
      </c>
      <c r="J158" s="2">
        <v>1070</v>
      </c>
      <c r="K158" s="2">
        <v>1097</v>
      </c>
      <c r="L158" s="2">
        <v>1142</v>
      </c>
      <c r="M158" s="2">
        <v>1172</v>
      </c>
    </row>
    <row r="159" spans="1:13" x14ac:dyDescent="0.35">
      <c r="A159" s="339" t="s">
        <v>1587</v>
      </c>
      <c r="B159" s="339" t="s">
        <v>31</v>
      </c>
      <c r="C159" s="340">
        <v>402</v>
      </c>
      <c r="D159" s="1">
        <v>7</v>
      </c>
      <c r="E159" s="1">
        <v>13</v>
      </c>
      <c r="F159" s="1">
        <v>5</v>
      </c>
      <c r="G159" s="1">
        <v>33</v>
      </c>
      <c r="H159" s="1">
        <v>-460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</row>
    <row r="160" spans="1:13" x14ac:dyDescent="0.35">
      <c r="A160" s="339" t="s">
        <v>0</v>
      </c>
      <c r="B160" s="339" t="s">
        <v>0</v>
      </c>
      <c r="C160" s="340">
        <v>402</v>
      </c>
      <c r="D160" s="2">
        <v>409</v>
      </c>
      <c r="E160" s="2">
        <v>422</v>
      </c>
      <c r="F160" s="2">
        <v>427</v>
      </c>
      <c r="G160" s="2">
        <v>460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</row>
    <row r="161" spans="1:13" x14ac:dyDescent="0.35">
      <c r="A161" s="339" t="s">
        <v>1588</v>
      </c>
      <c r="B161" s="339" t="s">
        <v>33</v>
      </c>
      <c r="C161" s="340">
        <v>1828</v>
      </c>
      <c r="D161" s="1">
        <v>-369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</row>
    <row r="162" spans="1:13" x14ac:dyDescent="0.35">
      <c r="A162" s="339" t="s">
        <v>0</v>
      </c>
      <c r="B162" s="339" t="s">
        <v>0</v>
      </c>
      <c r="C162" s="340">
        <v>1828</v>
      </c>
      <c r="D162" s="2">
        <v>1459</v>
      </c>
      <c r="E162" s="2">
        <v>1459</v>
      </c>
      <c r="F162" s="2">
        <v>1459</v>
      </c>
      <c r="G162" s="2">
        <v>1459</v>
      </c>
      <c r="H162" s="2">
        <v>1459</v>
      </c>
      <c r="I162" s="2">
        <v>1459</v>
      </c>
      <c r="J162" s="2">
        <v>1459</v>
      </c>
      <c r="K162" s="2">
        <v>1459</v>
      </c>
      <c r="L162" s="2">
        <v>1459</v>
      </c>
      <c r="M162" s="2">
        <v>1459</v>
      </c>
    </row>
    <row r="163" spans="1:13" x14ac:dyDescent="0.35">
      <c r="A163" s="339" t="s">
        <v>1589</v>
      </c>
      <c r="B163" s="339" t="s">
        <v>31</v>
      </c>
      <c r="C163" s="340">
        <v>821</v>
      </c>
      <c r="D163" s="1">
        <v>41</v>
      </c>
      <c r="E163" s="1">
        <v>50</v>
      </c>
      <c r="F163" s="1">
        <v>14</v>
      </c>
      <c r="G163" s="1">
        <v>31</v>
      </c>
      <c r="H163" s="1">
        <v>115</v>
      </c>
      <c r="I163" s="1">
        <v>8</v>
      </c>
      <c r="J163" s="1">
        <v>121</v>
      </c>
      <c r="K163" s="1">
        <v>11</v>
      </c>
      <c r="L163" s="1">
        <v>22</v>
      </c>
      <c r="M163" s="1">
        <v>9</v>
      </c>
    </row>
    <row r="164" spans="1:13" x14ac:dyDescent="0.35">
      <c r="A164" s="339" t="s">
        <v>0</v>
      </c>
      <c r="B164" s="339" t="s">
        <v>0</v>
      </c>
      <c r="C164" s="340">
        <v>821</v>
      </c>
      <c r="D164" s="2">
        <v>862</v>
      </c>
      <c r="E164" s="2">
        <v>912</v>
      </c>
      <c r="F164" s="2">
        <v>926</v>
      </c>
      <c r="G164" s="2">
        <v>957</v>
      </c>
      <c r="H164" s="2">
        <v>1072</v>
      </c>
      <c r="I164" s="2">
        <v>1080</v>
      </c>
      <c r="J164" s="2">
        <v>1201</v>
      </c>
      <c r="K164" s="2">
        <v>1212</v>
      </c>
      <c r="L164" s="2">
        <v>1234</v>
      </c>
      <c r="M164" s="2">
        <v>1243</v>
      </c>
    </row>
    <row r="165" spans="1:13" x14ac:dyDescent="0.35">
      <c r="A165" s="339" t="s">
        <v>1590</v>
      </c>
      <c r="B165" s="339" t="s">
        <v>31</v>
      </c>
      <c r="C165" s="340">
        <v>507</v>
      </c>
      <c r="D165" s="1">
        <v>10</v>
      </c>
      <c r="E165" s="1">
        <v>86</v>
      </c>
      <c r="F165" s="1">
        <v>12</v>
      </c>
      <c r="G165" s="1">
        <v>13</v>
      </c>
      <c r="H165" s="1">
        <v>24</v>
      </c>
      <c r="I165" s="1">
        <v>216</v>
      </c>
      <c r="J165" s="1">
        <v>75</v>
      </c>
      <c r="K165" s="1">
        <v>36</v>
      </c>
      <c r="L165" s="1">
        <v>640</v>
      </c>
      <c r="M165" s="1">
        <v>-160</v>
      </c>
    </row>
    <row r="166" spans="1:13" x14ac:dyDescent="0.35">
      <c r="A166" s="339" t="s">
        <v>0</v>
      </c>
      <c r="B166" s="339" t="s">
        <v>0</v>
      </c>
      <c r="C166" s="340">
        <v>507</v>
      </c>
      <c r="D166" s="2">
        <v>517</v>
      </c>
      <c r="E166" s="2">
        <v>603</v>
      </c>
      <c r="F166" s="2">
        <v>615</v>
      </c>
      <c r="G166" s="2">
        <v>628</v>
      </c>
      <c r="H166" s="2">
        <v>652</v>
      </c>
      <c r="I166" s="2">
        <v>868</v>
      </c>
      <c r="J166" s="2">
        <v>943</v>
      </c>
      <c r="K166" s="2">
        <v>979</v>
      </c>
      <c r="L166" s="2">
        <v>1619</v>
      </c>
      <c r="M166" s="2">
        <v>1459</v>
      </c>
    </row>
    <row r="167" spans="1:13" x14ac:dyDescent="0.35">
      <c r="A167" s="339" t="s">
        <v>1591</v>
      </c>
      <c r="B167" s="339" t="s">
        <v>33</v>
      </c>
      <c r="C167" s="340">
        <v>448</v>
      </c>
      <c r="D167" s="1">
        <v>29</v>
      </c>
      <c r="E167" s="1">
        <v>37</v>
      </c>
      <c r="F167" s="1">
        <v>9</v>
      </c>
      <c r="G167" s="1">
        <v>14</v>
      </c>
      <c r="H167" s="1">
        <v>7</v>
      </c>
      <c r="I167" s="1">
        <v>-544</v>
      </c>
      <c r="J167" s="1">
        <v>0</v>
      </c>
      <c r="K167" s="1">
        <v>0</v>
      </c>
      <c r="L167" s="1">
        <v>0</v>
      </c>
      <c r="M167" s="1">
        <v>0</v>
      </c>
    </row>
    <row r="168" spans="1:13" x14ac:dyDescent="0.35">
      <c r="A168" s="339" t="s">
        <v>0</v>
      </c>
      <c r="B168" s="339" t="s">
        <v>0</v>
      </c>
      <c r="C168" s="340">
        <v>448</v>
      </c>
      <c r="D168" s="2">
        <v>477</v>
      </c>
      <c r="E168" s="2">
        <v>514</v>
      </c>
      <c r="F168" s="2">
        <v>523</v>
      </c>
      <c r="G168" s="2">
        <v>537</v>
      </c>
      <c r="H168" s="2">
        <v>544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</row>
    <row r="169" spans="1:13" x14ac:dyDescent="0.35">
      <c r="A169" s="339" t="s">
        <v>1592</v>
      </c>
      <c r="B169" s="339" t="s">
        <v>31</v>
      </c>
      <c r="C169" s="340">
        <v>584</v>
      </c>
      <c r="D169" s="1">
        <v>20</v>
      </c>
      <c r="E169" s="1">
        <v>5</v>
      </c>
      <c r="F169" s="1">
        <v>73</v>
      </c>
      <c r="G169" s="1">
        <v>15</v>
      </c>
      <c r="H169" s="1">
        <v>9</v>
      </c>
      <c r="I169" s="1">
        <v>15</v>
      </c>
      <c r="J169" s="1">
        <v>19</v>
      </c>
      <c r="K169" s="1">
        <v>-740</v>
      </c>
      <c r="L169" s="1">
        <v>0</v>
      </c>
      <c r="M169" s="1">
        <v>0</v>
      </c>
    </row>
    <row r="170" spans="1:13" x14ac:dyDescent="0.35">
      <c r="A170" s="339" t="s">
        <v>0</v>
      </c>
      <c r="B170" s="339" t="s">
        <v>0</v>
      </c>
      <c r="C170" s="340">
        <v>584</v>
      </c>
      <c r="D170" s="2">
        <v>604</v>
      </c>
      <c r="E170" s="2">
        <v>609</v>
      </c>
      <c r="F170" s="2">
        <v>682</v>
      </c>
      <c r="G170" s="2">
        <v>697</v>
      </c>
      <c r="H170" s="2">
        <v>706</v>
      </c>
      <c r="I170" s="2">
        <v>721</v>
      </c>
      <c r="J170" s="2">
        <v>740</v>
      </c>
      <c r="K170" s="2">
        <v>0</v>
      </c>
      <c r="L170" s="2">
        <v>0</v>
      </c>
      <c r="M170" s="2">
        <v>0</v>
      </c>
    </row>
    <row r="171" spans="1:13" x14ac:dyDescent="0.35">
      <c r="A171" s="339" t="s">
        <v>3240</v>
      </c>
      <c r="B171" s="339" t="s">
        <v>33</v>
      </c>
      <c r="C171" s="340">
        <v>473</v>
      </c>
      <c r="D171" s="1">
        <v>14</v>
      </c>
      <c r="E171" s="1">
        <v>17</v>
      </c>
      <c r="F171" s="1">
        <v>10</v>
      </c>
      <c r="G171" s="1">
        <v>60</v>
      </c>
      <c r="H171" s="1">
        <v>39</v>
      </c>
      <c r="I171" s="1">
        <v>13</v>
      </c>
      <c r="J171" s="1">
        <v>-626</v>
      </c>
      <c r="K171" s="1">
        <v>0</v>
      </c>
      <c r="L171" s="1">
        <v>0</v>
      </c>
      <c r="M171" s="1">
        <v>0</v>
      </c>
    </row>
    <row r="172" spans="1:13" x14ac:dyDescent="0.35">
      <c r="A172" s="339" t="s">
        <v>0</v>
      </c>
      <c r="B172" s="339" t="s">
        <v>0</v>
      </c>
      <c r="C172" s="340">
        <v>473</v>
      </c>
      <c r="D172" s="2">
        <v>487</v>
      </c>
      <c r="E172" s="2">
        <v>504</v>
      </c>
      <c r="F172" s="2">
        <v>514</v>
      </c>
      <c r="G172" s="2">
        <v>574</v>
      </c>
      <c r="H172" s="2">
        <v>613</v>
      </c>
      <c r="I172" s="2">
        <v>626</v>
      </c>
      <c r="J172" s="2">
        <v>0</v>
      </c>
      <c r="K172" s="2">
        <v>0</v>
      </c>
      <c r="L172" s="2">
        <v>0</v>
      </c>
      <c r="M172" s="2">
        <v>0</v>
      </c>
    </row>
    <row r="173" spans="1:13" x14ac:dyDescent="0.35">
      <c r="A173" s="339" t="s">
        <v>3262</v>
      </c>
      <c r="B173" s="339" t="s">
        <v>33</v>
      </c>
      <c r="C173" s="340">
        <v>229</v>
      </c>
      <c r="D173" s="1">
        <v>12</v>
      </c>
      <c r="E173" s="1">
        <v>5</v>
      </c>
      <c r="F173" s="1">
        <v>-246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</row>
    <row r="174" spans="1:13" x14ac:dyDescent="0.35">
      <c r="A174" s="339" t="s">
        <v>0</v>
      </c>
      <c r="B174" s="339" t="s">
        <v>0</v>
      </c>
      <c r="C174" s="340">
        <v>229</v>
      </c>
      <c r="D174" s="2">
        <v>241</v>
      </c>
      <c r="E174" s="2">
        <v>246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</row>
    <row r="175" spans="1:13" x14ac:dyDescent="0.35">
      <c r="A175" s="339" t="s">
        <v>1593</v>
      </c>
      <c r="B175" s="339" t="s">
        <v>33</v>
      </c>
      <c r="C175" s="340">
        <v>831</v>
      </c>
      <c r="D175" s="1">
        <v>31</v>
      </c>
      <c r="E175" s="1">
        <v>14</v>
      </c>
      <c r="F175" s="1">
        <v>10</v>
      </c>
      <c r="G175" s="1">
        <v>24</v>
      </c>
      <c r="H175" s="1">
        <v>174</v>
      </c>
      <c r="I175" s="1">
        <v>8</v>
      </c>
      <c r="J175" s="1">
        <v>132</v>
      </c>
      <c r="K175" s="1">
        <v>21</v>
      </c>
      <c r="L175" s="1">
        <v>15</v>
      </c>
      <c r="M175" s="1">
        <v>15</v>
      </c>
    </row>
    <row r="176" spans="1:13" x14ac:dyDescent="0.35">
      <c r="A176" s="339" t="s">
        <v>0</v>
      </c>
      <c r="B176" s="339" t="s">
        <v>0</v>
      </c>
      <c r="C176" s="340">
        <v>831</v>
      </c>
      <c r="D176" s="2">
        <v>862</v>
      </c>
      <c r="E176" s="2">
        <v>876</v>
      </c>
      <c r="F176" s="2">
        <v>886</v>
      </c>
      <c r="G176" s="2">
        <v>910</v>
      </c>
      <c r="H176" s="2">
        <v>1084</v>
      </c>
      <c r="I176" s="2">
        <v>1092</v>
      </c>
      <c r="J176" s="2">
        <v>1224</v>
      </c>
      <c r="K176" s="2">
        <v>1245</v>
      </c>
      <c r="L176" s="2">
        <v>1260</v>
      </c>
      <c r="M176" s="2">
        <v>1275</v>
      </c>
    </row>
    <row r="177" spans="1:13" x14ac:dyDescent="0.35">
      <c r="A177" s="339" t="s">
        <v>1594</v>
      </c>
      <c r="B177" s="339" t="s">
        <v>33</v>
      </c>
      <c r="C177" s="340">
        <v>1723</v>
      </c>
      <c r="D177" s="1">
        <v>0</v>
      </c>
      <c r="E177" s="1">
        <v>-264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</row>
    <row r="178" spans="1:13" x14ac:dyDescent="0.35">
      <c r="A178" s="339" t="s">
        <v>0</v>
      </c>
      <c r="B178" s="339" t="s">
        <v>0</v>
      </c>
      <c r="C178" s="340">
        <v>1723</v>
      </c>
      <c r="D178" s="2">
        <v>1723</v>
      </c>
      <c r="E178" s="2">
        <v>1459</v>
      </c>
      <c r="F178" s="2">
        <v>1459</v>
      </c>
      <c r="G178" s="2">
        <v>1459</v>
      </c>
      <c r="H178" s="2">
        <v>1459</v>
      </c>
      <c r="I178" s="2">
        <v>1459</v>
      </c>
      <c r="J178" s="2">
        <v>1459</v>
      </c>
      <c r="K178" s="2">
        <v>1459</v>
      </c>
      <c r="L178" s="2">
        <v>1459</v>
      </c>
      <c r="M178" s="2">
        <v>1459</v>
      </c>
    </row>
    <row r="179" spans="1:13" x14ac:dyDescent="0.35">
      <c r="A179" s="339" t="s">
        <v>47</v>
      </c>
      <c r="B179" s="339" t="s">
        <v>0</v>
      </c>
      <c r="C179" s="341">
        <v>0</v>
      </c>
      <c r="D179" s="1">
        <f>(D151+D153+D155+D157+D159+D161+D163+D165+D167+D169+D171+D173+D175+D177)*(-1)</f>
        <v>0</v>
      </c>
      <c r="E179" s="1">
        <f t="shared" ref="E179:M179" si="3">(E151+E153+E155+E157+E159+E161+E163+E165+E167+E169+E171+E173+E175+E177)*(-1)</f>
        <v>0</v>
      </c>
      <c r="F179" s="1">
        <f t="shared" si="3"/>
        <v>32</v>
      </c>
      <c r="G179" s="1">
        <f t="shared" si="3"/>
        <v>30</v>
      </c>
      <c r="H179" s="1">
        <f t="shared" si="3"/>
        <v>35</v>
      </c>
      <c r="I179" s="1">
        <f t="shared" si="3"/>
        <v>45</v>
      </c>
      <c r="J179" s="1">
        <f t="shared" si="3"/>
        <v>110</v>
      </c>
      <c r="K179" s="1">
        <f t="shared" si="3"/>
        <v>243</v>
      </c>
      <c r="L179" s="1">
        <f t="shared" si="3"/>
        <v>129</v>
      </c>
      <c r="M179" s="1">
        <f t="shared" si="3"/>
        <v>0</v>
      </c>
    </row>
    <row r="180" spans="1:13" x14ac:dyDescent="0.35">
      <c r="A180" s="339" t="s">
        <v>0</v>
      </c>
      <c r="B180" s="339" t="s">
        <v>0</v>
      </c>
      <c r="C180" s="340">
        <v>0</v>
      </c>
      <c r="D180" s="2">
        <v>0</v>
      </c>
      <c r="E180" s="2">
        <v>0</v>
      </c>
      <c r="F180" s="2">
        <v>32</v>
      </c>
      <c r="G180" s="2">
        <v>62</v>
      </c>
      <c r="H180" s="2">
        <v>97</v>
      </c>
      <c r="I180" s="2">
        <v>142</v>
      </c>
      <c r="J180" s="2">
        <v>252</v>
      </c>
      <c r="K180" s="2">
        <v>495</v>
      </c>
      <c r="L180" s="2">
        <v>624</v>
      </c>
      <c r="M180" s="2">
        <v>624</v>
      </c>
    </row>
    <row r="181" spans="1:13" x14ac:dyDescent="0.35">
      <c r="A181" t="s">
        <v>48</v>
      </c>
      <c r="B181" t="s">
        <v>0</v>
      </c>
      <c r="C181" s="2">
        <v>10209</v>
      </c>
      <c r="D181" s="2">
        <v>10209</v>
      </c>
      <c r="E181" s="2">
        <v>10209</v>
      </c>
      <c r="F181" s="2">
        <v>10209</v>
      </c>
      <c r="G181" s="2">
        <v>10209</v>
      </c>
      <c r="H181" s="2">
        <v>10209</v>
      </c>
      <c r="I181" s="2">
        <v>10209</v>
      </c>
      <c r="J181" s="2">
        <v>10209</v>
      </c>
      <c r="K181" s="2">
        <v>10209</v>
      </c>
      <c r="L181" s="2">
        <v>10209</v>
      </c>
      <c r="M181" s="2">
        <v>10209</v>
      </c>
    </row>
    <row r="185" spans="1:13" x14ac:dyDescent="0.35">
      <c r="A185" t="s">
        <v>0</v>
      </c>
      <c r="B185" t="s">
        <v>0</v>
      </c>
      <c r="C185" t="s">
        <v>0</v>
      </c>
      <c r="D185" t="s">
        <v>0</v>
      </c>
      <c r="E18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</row>
    <row r="186" spans="1:13" x14ac:dyDescent="0.35">
      <c r="A186" t="s">
        <v>0</v>
      </c>
      <c r="B186" t="s">
        <v>0</v>
      </c>
      <c r="C186" t="s">
        <v>0</v>
      </c>
      <c r="D186" t="s">
        <v>0</v>
      </c>
      <c r="E186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</row>
    <row r="187" spans="1:13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13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13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13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3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13" x14ac:dyDescent="0.35">
      <c r="A192" s="339" t="s">
        <v>59</v>
      </c>
      <c r="B192" s="339" t="s">
        <v>2</v>
      </c>
      <c r="C192" s="339" t="s">
        <v>3</v>
      </c>
      <c r="D192" t="s">
        <v>4</v>
      </c>
      <c r="E192" t="s">
        <v>5</v>
      </c>
      <c r="F192" t="s">
        <v>6</v>
      </c>
      <c r="G192" t="s">
        <v>7</v>
      </c>
      <c r="H192" t="s">
        <v>8</v>
      </c>
      <c r="I192" t="s">
        <v>9</v>
      </c>
      <c r="J192" t="s">
        <v>10</v>
      </c>
      <c r="K192" t="s">
        <v>11</v>
      </c>
      <c r="L192" t="s">
        <v>12</v>
      </c>
      <c r="M192" t="s">
        <v>13</v>
      </c>
    </row>
    <row r="193" spans="1:13" x14ac:dyDescent="0.35">
      <c r="A193" s="339" t="s">
        <v>0</v>
      </c>
      <c r="B193" s="339" t="s">
        <v>0</v>
      </c>
      <c r="C193" s="339" t="s">
        <v>17</v>
      </c>
      <c r="D193" t="s">
        <v>1595</v>
      </c>
      <c r="E193" t="s">
        <v>1596</v>
      </c>
      <c r="F193" t="s">
        <v>1597</v>
      </c>
      <c r="G193" t="s">
        <v>1598</v>
      </c>
      <c r="H193" t="s">
        <v>1599</v>
      </c>
      <c r="I193" t="s">
        <v>1600</v>
      </c>
      <c r="J193" t="s">
        <v>1601</v>
      </c>
      <c r="K193" t="s">
        <v>1602</v>
      </c>
      <c r="L193" t="s">
        <v>1603</v>
      </c>
      <c r="M193" t="s">
        <v>1604</v>
      </c>
    </row>
    <row r="194" spans="1:13" x14ac:dyDescent="0.35">
      <c r="A194" s="339" t="s">
        <v>3257</v>
      </c>
      <c r="B194" s="339" t="s">
        <v>31</v>
      </c>
      <c r="C194" s="340">
        <v>383</v>
      </c>
      <c r="D194" s="1">
        <v>30</v>
      </c>
      <c r="E194" s="1">
        <v>35</v>
      </c>
      <c r="F194" s="1">
        <v>69</v>
      </c>
      <c r="G194" s="1">
        <v>-517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</row>
    <row r="195" spans="1:13" x14ac:dyDescent="0.35">
      <c r="A195" s="339" t="s">
        <v>0</v>
      </c>
      <c r="B195" s="339" t="s">
        <v>0</v>
      </c>
      <c r="C195" s="340">
        <v>383</v>
      </c>
      <c r="D195" s="2">
        <v>413</v>
      </c>
      <c r="E195" s="2">
        <v>448</v>
      </c>
      <c r="F195" s="2">
        <v>517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</row>
    <row r="196" spans="1:13" x14ac:dyDescent="0.35">
      <c r="A196" s="339" t="s">
        <v>3235</v>
      </c>
      <c r="B196" s="339" t="s">
        <v>31</v>
      </c>
      <c r="C196" s="340">
        <v>790</v>
      </c>
      <c r="D196" s="1">
        <v>83</v>
      </c>
      <c r="E196" s="1">
        <v>19</v>
      </c>
      <c r="F196" s="1">
        <v>52</v>
      </c>
      <c r="G196" s="1">
        <v>112</v>
      </c>
      <c r="H196" s="1">
        <v>10</v>
      </c>
      <c r="I196" s="1">
        <v>16</v>
      </c>
      <c r="J196" s="1">
        <v>120</v>
      </c>
      <c r="K196" s="1">
        <v>44</v>
      </c>
      <c r="L196" s="1">
        <v>4</v>
      </c>
      <c r="M196" s="1">
        <v>24</v>
      </c>
    </row>
    <row r="197" spans="1:13" x14ac:dyDescent="0.35">
      <c r="A197" s="339" t="s">
        <v>0</v>
      </c>
      <c r="B197" s="339" t="s">
        <v>0</v>
      </c>
      <c r="C197" s="340">
        <v>790</v>
      </c>
      <c r="D197" s="2">
        <v>873</v>
      </c>
      <c r="E197" s="2">
        <v>892</v>
      </c>
      <c r="F197" s="2">
        <v>944</v>
      </c>
      <c r="G197" s="2">
        <v>1056</v>
      </c>
      <c r="H197" s="2">
        <v>1066</v>
      </c>
      <c r="I197" s="2">
        <v>1082</v>
      </c>
      <c r="J197" s="2">
        <v>1202</v>
      </c>
      <c r="K197" s="2">
        <v>1246</v>
      </c>
      <c r="L197" s="2">
        <v>1250</v>
      </c>
      <c r="M197" s="2">
        <v>1274</v>
      </c>
    </row>
    <row r="198" spans="1:13" x14ac:dyDescent="0.35">
      <c r="A198" s="339" t="s">
        <v>1605</v>
      </c>
      <c r="B198" s="339" t="s">
        <v>31</v>
      </c>
      <c r="C198" s="340">
        <v>1161</v>
      </c>
      <c r="D198" s="1">
        <v>95</v>
      </c>
      <c r="E198" s="1">
        <v>34</v>
      </c>
      <c r="F198" s="1">
        <v>15</v>
      </c>
      <c r="G198" s="1">
        <v>63</v>
      </c>
      <c r="H198" s="1">
        <v>13</v>
      </c>
      <c r="I198" s="1">
        <v>22</v>
      </c>
      <c r="J198" s="1">
        <v>169</v>
      </c>
      <c r="K198" s="1">
        <v>0</v>
      </c>
      <c r="L198" s="1">
        <v>0</v>
      </c>
      <c r="M198" s="1">
        <v>0</v>
      </c>
    </row>
    <row r="199" spans="1:13" x14ac:dyDescent="0.35">
      <c r="A199" s="339" t="s">
        <v>0</v>
      </c>
      <c r="B199" s="339" t="s">
        <v>0</v>
      </c>
      <c r="C199" s="340">
        <v>1161</v>
      </c>
      <c r="D199" s="2">
        <v>1256</v>
      </c>
      <c r="E199" s="2">
        <v>1290</v>
      </c>
      <c r="F199" s="2">
        <v>1305</v>
      </c>
      <c r="G199" s="2">
        <v>1368</v>
      </c>
      <c r="H199" s="2">
        <v>1381</v>
      </c>
      <c r="I199" s="2">
        <v>1403</v>
      </c>
      <c r="J199" s="2">
        <v>1572</v>
      </c>
      <c r="K199" s="2">
        <v>1572</v>
      </c>
      <c r="L199" s="2">
        <v>1572</v>
      </c>
      <c r="M199" s="2">
        <v>1572</v>
      </c>
    </row>
    <row r="200" spans="1:13" x14ac:dyDescent="0.35">
      <c r="A200" s="339" t="s">
        <v>1606</v>
      </c>
      <c r="B200" s="339" t="s">
        <v>33</v>
      </c>
      <c r="C200" s="340">
        <v>628</v>
      </c>
      <c r="D200" s="1">
        <v>42</v>
      </c>
      <c r="E200" s="1">
        <v>28</v>
      </c>
      <c r="F200" s="1">
        <v>4</v>
      </c>
      <c r="G200" s="1">
        <v>33</v>
      </c>
      <c r="H200" s="1">
        <v>3</v>
      </c>
      <c r="I200" s="1">
        <v>9</v>
      </c>
      <c r="J200" s="1">
        <v>-747</v>
      </c>
      <c r="K200" s="1">
        <v>0</v>
      </c>
      <c r="L200" s="1">
        <v>0</v>
      </c>
      <c r="M200" s="1">
        <v>0</v>
      </c>
    </row>
    <row r="201" spans="1:13" x14ac:dyDescent="0.35">
      <c r="A201" s="339" t="s">
        <v>0</v>
      </c>
      <c r="B201" s="339" t="s">
        <v>0</v>
      </c>
      <c r="C201" s="340">
        <v>628</v>
      </c>
      <c r="D201" s="2">
        <v>670</v>
      </c>
      <c r="E201" s="2">
        <v>698</v>
      </c>
      <c r="F201" s="2">
        <v>702</v>
      </c>
      <c r="G201" s="2">
        <v>735</v>
      </c>
      <c r="H201" s="2">
        <v>738</v>
      </c>
      <c r="I201" s="2">
        <v>747</v>
      </c>
      <c r="J201" s="2">
        <v>0</v>
      </c>
      <c r="K201" s="2">
        <v>0</v>
      </c>
      <c r="L201" s="2">
        <v>0</v>
      </c>
      <c r="M201" s="2">
        <v>0</v>
      </c>
    </row>
    <row r="202" spans="1:13" x14ac:dyDescent="0.35">
      <c r="A202" s="339" t="s">
        <v>1607</v>
      </c>
      <c r="B202" s="339" t="s">
        <v>33</v>
      </c>
      <c r="C202" s="340">
        <v>344</v>
      </c>
      <c r="D202" s="1">
        <v>24</v>
      </c>
      <c r="E202" s="1">
        <v>26</v>
      </c>
      <c r="F202" s="1">
        <v>-394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</row>
    <row r="203" spans="1:13" x14ac:dyDescent="0.35">
      <c r="A203" s="339" t="s">
        <v>0</v>
      </c>
      <c r="B203" s="339" t="s">
        <v>0</v>
      </c>
      <c r="C203" s="340">
        <v>344</v>
      </c>
      <c r="D203" s="2">
        <v>368</v>
      </c>
      <c r="E203" s="2">
        <v>394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</row>
    <row r="204" spans="1:13" x14ac:dyDescent="0.35">
      <c r="A204" s="339" t="s">
        <v>3241</v>
      </c>
      <c r="B204" s="339" t="s">
        <v>33</v>
      </c>
      <c r="C204" s="340">
        <v>508</v>
      </c>
      <c r="D204" s="1">
        <v>47</v>
      </c>
      <c r="E204" s="1">
        <v>21</v>
      </c>
      <c r="F204" s="1">
        <v>44</v>
      </c>
      <c r="G204" s="1">
        <v>50</v>
      </c>
      <c r="H204" s="1">
        <v>296</v>
      </c>
      <c r="I204" s="1">
        <v>28</v>
      </c>
      <c r="J204" s="1">
        <v>47</v>
      </c>
      <c r="K204" s="1">
        <v>35</v>
      </c>
      <c r="L204" s="1">
        <v>4</v>
      </c>
      <c r="M204" s="1">
        <v>34</v>
      </c>
    </row>
    <row r="205" spans="1:13" x14ac:dyDescent="0.35">
      <c r="A205" s="339" t="s">
        <v>0</v>
      </c>
      <c r="B205" s="339" t="s">
        <v>0</v>
      </c>
      <c r="C205" s="340">
        <v>508</v>
      </c>
      <c r="D205" s="2">
        <v>555</v>
      </c>
      <c r="E205" s="2">
        <v>576</v>
      </c>
      <c r="F205" s="2">
        <v>620</v>
      </c>
      <c r="G205" s="2">
        <v>670</v>
      </c>
      <c r="H205" s="2">
        <v>966</v>
      </c>
      <c r="I205" s="2">
        <v>994</v>
      </c>
      <c r="J205" s="2">
        <v>1041</v>
      </c>
      <c r="K205" s="2">
        <v>1076</v>
      </c>
      <c r="L205" s="2">
        <v>1080</v>
      </c>
      <c r="M205" s="2">
        <v>1114</v>
      </c>
    </row>
    <row r="206" spans="1:13" x14ac:dyDescent="0.35">
      <c r="A206" s="339" t="s">
        <v>3258</v>
      </c>
      <c r="B206" s="339" t="s">
        <v>33</v>
      </c>
      <c r="C206" s="340">
        <v>306</v>
      </c>
      <c r="D206" s="1">
        <v>37</v>
      </c>
      <c r="E206" s="1">
        <v>-343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</row>
    <row r="207" spans="1:13" x14ac:dyDescent="0.35">
      <c r="A207" s="339" t="s">
        <v>0</v>
      </c>
      <c r="B207" s="339" t="s">
        <v>0</v>
      </c>
      <c r="C207" s="340">
        <v>306</v>
      </c>
      <c r="D207" s="2">
        <v>343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35">
      <c r="A208" s="339" t="s">
        <v>1608</v>
      </c>
      <c r="B208" s="339" t="s">
        <v>31</v>
      </c>
      <c r="C208" s="340">
        <v>712</v>
      </c>
      <c r="D208" s="1">
        <v>22</v>
      </c>
      <c r="E208" s="1">
        <v>26</v>
      </c>
      <c r="F208" s="1">
        <v>63</v>
      </c>
      <c r="G208" s="1">
        <v>70</v>
      </c>
      <c r="H208" s="1">
        <v>11</v>
      </c>
      <c r="I208" s="1">
        <v>218</v>
      </c>
      <c r="J208" s="1">
        <v>41</v>
      </c>
      <c r="K208" s="1">
        <v>318</v>
      </c>
      <c r="L208" s="1">
        <v>171</v>
      </c>
      <c r="M208" s="1">
        <v>-139</v>
      </c>
    </row>
    <row r="209" spans="1:13" x14ac:dyDescent="0.35">
      <c r="A209" s="339" t="s">
        <v>0</v>
      </c>
      <c r="B209" s="339" t="s">
        <v>0</v>
      </c>
      <c r="C209" s="340">
        <v>712</v>
      </c>
      <c r="D209" s="2">
        <v>734</v>
      </c>
      <c r="E209" s="2">
        <v>760</v>
      </c>
      <c r="F209" s="2">
        <v>823</v>
      </c>
      <c r="G209" s="2">
        <v>893</v>
      </c>
      <c r="H209" s="2">
        <v>904</v>
      </c>
      <c r="I209" s="2">
        <v>1122</v>
      </c>
      <c r="J209" s="2">
        <v>1163</v>
      </c>
      <c r="K209" s="2">
        <v>1481</v>
      </c>
      <c r="L209" s="2">
        <v>1652</v>
      </c>
      <c r="M209" s="2">
        <v>1513</v>
      </c>
    </row>
    <row r="210" spans="1:13" x14ac:dyDescent="0.35">
      <c r="A210" s="339" t="s">
        <v>1609</v>
      </c>
      <c r="B210" s="339" t="s">
        <v>33</v>
      </c>
      <c r="C210" s="340">
        <v>1055</v>
      </c>
      <c r="D210" s="1">
        <v>54</v>
      </c>
      <c r="E210" s="1">
        <v>19</v>
      </c>
      <c r="F210" s="1">
        <v>3</v>
      </c>
      <c r="G210" s="1">
        <v>11</v>
      </c>
      <c r="H210" s="1">
        <v>13</v>
      </c>
      <c r="I210" s="1">
        <v>13</v>
      </c>
      <c r="J210" s="1">
        <v>160</v>
      </c>
      <c r="K210" s="1">
        <v>10</v>
      </c>
      <c r="L210" s="1">
        <v>3</v>
      </c>
      <c r="M210" s="1">
        <v>9</v>
      </c>
    </row>
    <row r="211" spans="1:13" x14ac:dyDescent="0.35">
      <c r="A211" s="339" t="s">
        <v>0</v>
      </c>
      <c r="B211" s="339" t="s">
        <v>0</v>
      </c>
      <c r="C211" s="340">
        <v>1055</v>
      </c>
      <c r="D211" s="2">
        <v>1109</v>
      </c>
      <c r="E211" s="2">
        <v>1128</v>
      </c>
      <c r="F211" s="2">
        <v>1131</v>
      </c>
      <c r="G211" s="2">
        <v>1142</v>
      </c>
      <c r="H211" s="2">
        <v>1155</v>
      </c>
      <c r="I211" s="2">
        <v>1168</v>
      </c>
      <c r="J211" s="2">
        <v>1328</v>
      </c>
      <c r="K211" s="2">
        <v>1338</v>
      </c>
      <c r="L211" s="2">
        <v>1341</v>
      </c>
      <c r="M211" s="2">
        <v>1350</v>
      </c>
    </row>
    <row r="212" spans="1:13" x14ac:dyDescent="0.35">
      <c r="A212" s="339" t="s">
        <v>1610</v>
      </c>
      <c r="B212" s="339" t="s">
        <v>33</v>
      </c>
      <c r="C212" s="340">
        <v>976</v>
      </c>
      <c r="D212" s="1">
        <v>33</v>
      </c>
      <c r="E212" s="1">
        <v>16</v>
      </c>
      <c r="F212" s="1">
        <v>28</v>
      </c>
      <c r="G212" s="1">
        <v>24</v>
      </c>
      <c r="H212" s="1">
        <v>34</v>
      </c>
      <c r="I212" s="1">
        <v>174</v>
      </c>
      <c r="J212" s="1">
        <v>27</v>
      </c>
      <c r="K212" s="1">
        <v>383</v>
      </c>
      <c r="L212" s="1">
        <v>-182</v>
      </c>
      <c r="M212" s="1">
        <v>0</v>
      </c>
    </row>
    <row r="213" spans="1:13" x14ac:dyDescent="0.35">
      <c r="A213" s="339" t="s">
        <v>0</v>
      </c>
      <c r="B213" s="339" t="s">
        <v>0</v>
      </c>
      <c r="C213" s="340">
        <v>976</v>
      </c>
      <c r="D213" s="2">
        <v>1009</v>
      </c>
      <c r="E213" s="2">
        <v>1025</v>
      </c>
      <c r="F213" s="2">
        <v>1053</v>
      </c>
      <c r="G213" s="2">
        <v>1077</v>
      </c>
      <c r="H213" s="2">
        <v>1111</v>
      </c>
      <c r="I213" s="2">
        <v>1285</v>
      </c>
      <c r="J213" s="2">
        <v>1312</v>
      </c>
      <c r="K213" s="2">
        <v>1695</v>
      </c>
      <c r="L213" s="2">
        <v>1513</v>
      </c>
      <c r="M213" s="2">
        <v>1513</v>
      </c>
    </row>
    <row r="214" spans="1:13" x14ac:dyDescent="0.35">
      <c r="A214" s="339" t="s">
        <v>1611</v>
      </c>
      <c r="B214" s="339" t="s">
        <v>33</v>
      </c>
      <c r="C214" s="340">
        <v>634</v>
      </c>
      <c r="D214" s="1">
        <v>13</v>
      </c>
      <c r="E214" s="1">
        <v>12</v>
      </c>
      <c r="F214" s="1">
        <v>7</v>
      </c>
      <c r="G214" s="1">
        <v>8</v>
      </c>
      <c r="H214" s="1">
        <v>14</v>
      </c>
      <c r="I214" s="1">
        <v>-688</v>
      </c>
      <c r="J214" s="1">
        <v>0</v>
      </c>
      <c r="K214" s="1">
        <v>0</v>
      </c>
      <c r="L214" s="1">
        <v>0</v>
      </c>
      <c r="M214" s="1">
        <v>0</v>
      </c>
    </row>
    <row r="215" spans="1:13" x14ac:dyDescent="0.35">
      <c r="A215" s="339" t="s">
        <v>0</v>
      </c>
      <c r="B215" s="339" t="s">
        <v>0</v>
      </c>
      <c r="C215" s="340">
        <v>634</v>
      </c>
      <c r="D215" s="2">
        <v>647</v>
      </c>
      <c r="E215" s="2">
        <v>659</v>
      </c>
      <c r="F215" s="2">
        <v>666</v>
      </c>
      <c r="G215" s="2">
        <v>674</v>
      </c>
      <c r="H215" s="2">
        <v>688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</row>
    <row r="216" spans="1:13" x14ac:dyDescent="0.35">
      <c r="A216" s="339" t="s">
        <v>1612</v>
      </c>
      <c r="B216" s="339" t="s">
        <v>33</v>
      </c>
      <c r="C216" s="340">
        <v>1296</v>
      </c>
      <c r="D216" s="1">
        <v>105</v>
      </c>
      <c r="E216" s="1">
        <v>30</v>
      </c>
      <c r="F216" s="1">
        <v>10</v>
      </c>
      <c r="G216" s="1">
        <v>16</v>
      </c>
      <c r="H216" s="1">
        <v>25</v>
      </c>
      <c r="I216" s="1">
        <v>33</v>
      </c>
      <c r="J216" s="1">
        <v>0</v>
      </c>
      <c r="K216" s="1">
        <v>0</v>
      </c>
      <c r="L216" s="1">
        <v>0</v>
      </c>
      <c r="M216" s="1">
        <v>0</v>
      </c>
    </row>
    <row r="217" spans="1:13" x14ac:dyDescent="0.35">
      <c r="A217" s="339" t="s">
        <v>0</v>
      </c>
      <c r="B217" s="339" t="s">
        <v>0</v>
      </c>
      <c r="C217" s="340">
        <v>1296</v>
      </c>
      <c r="D217" s="2">
        <v>1401</v>
      </c>
      <c r="E217" s="2">
        <v>1431</v>
      </c>
      <c r="F217" s="2">
        <v>1441</v>
      </c>
      <c r="G217" s="2">
        <v>1457</v>
      </c>
      <c r="H217" s="2">
        <v>1482</v>
      </c>
      <c r="I217" s="2">
        <v>1515</v>
      </c>
      <c r="J217" s="2">
        <v>1515</v>
      </c>
      <c r="K217" s="2">
        <v>1515</v>
      </c>
      <c r="L217" s="2">
        <v>1515</v>
      </c>
      <c r="M217" s="2">
        <v>1515</v>
      </c>
    </row>
    <row r="218" spans="1:13" x14ac:dyDescent="0.35">
      <c r="A218" s="339" t="s">
        <v>1613</v>
      </c>
      <c r="B218" s="339" t="s">
        <v>33</v>
      </c>
      <c r="C218" s="340">
        <v>560</v>
      </c>
      <c r="D218" s="1">
        <v>25</v>
      </c>
      <c r="E218" s="1">
        <v>14</v>
      </c>
      <c r="F218" s="1">
        <v>15</v>
      </c>
      <c r="G218" s="1">
        <v>15</v>
      </c>
      <c r="H218" s="1">
        <v>-629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</row>
    <row r="219" spans="1:13" x14ac:dyDescent="0.35">
      <c r="A219" s="339" t="s">
        <v>0</v>
      </c>
      <c r="B219" s="339" t="s">
        <v>0</v>
      </c>
      <c r="C219" s="340">
        <v>560</v>
      </c>
      <c r="D219" s="2">
        <v>585</v>
      </c>
      <c r="E219" s="2">
        <v>599</v>
      </c>
      <c r="F219" s="2">
        <v>614</v>
      </c>
      <c r="G219" s="2">
        <v>629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</row>
    <row r="220" spans="1:13" x14ac:dyDescent="0.35">
      <c r="A220" s="339" t="s">
        <v>1614</v>
      </c>
      <c r="B220" s="339" t="s">
        <v>31</v>
      </c>
      <c r="C220" s="340">
        <v>596</v>
      </c>
      <c r="D220" s="1">
        <v>27</v>
      </c>
      <c r="E220" s="1">
        <v>11</v>
      </c>
      <c r="F220" s="1">
        <v>43</v>
      </c>
      <c r="G220" s="1">
        <v>21</v>
      </c>
      <c r="H220" s="1">
        <v>23</v>
      </c>
      <c r="I220" s="1">
        <v>133</v>
      </c>
      <c r="J220" s="1">
        <v>6</v>
      </c>
      <c r="K220" s="1">
        <v>-860</v>
      </c>
      <c r="L220" s="1">
        <v>0</v>
      </c>
      <c r="M220" s="1">
        <v>0</v>
      </c>
    </row>
    <row r="221" spans="1:13" x14ac:dyDescent="0.35">
      <c r="A221" s="339" t="s">
        <v>0</v>
      </c>
      <c r="B221" s="339" t="s">
        <v>0</v>
      </c>
      <c r="C221" s="340">
        <v>596</v>
      </c>
      <c r="D221" s="2">
        <v>623</v>
      </c>
      <c r="E221" s="2">
        <v>634</v>
      </c>
      <c r="F221" s="2">
        <v>677</v>
      </c>
      <c r="G221" s="2">
        <v>698</v>
      </c>
      <c r="H221" s="2">
        <v>721</v>
      </c>
      <c r="I221" s="2">
        <v>854</v>
      </c>
      <c r="J221" s="2">
        <v>860</v>
      </c>
      <c r="K221" s="2">
        <v>0</v>
      </c>
      <c r="L221" s="2">
        <v>0</v>
      </c>
      <c r="M221" s="2">
        <v>0</v>
      </c>
    </row>
    <row r="222" spans="1:13" x14ac:dyDescent="0.35">
      <c r="A222" s="339" t="s">
        <v>3259</v>
      </c>
      <c r="B222" s="339" t="s">
        <v>31</v>
      </c>
      <c r="C222" s="340">
        <v>2150</v>
      </c>
      <c r="D222" s="1">
        <v>-637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</row>
    <row r="223" spans="1:13" x14ac:dyDescent="0.35">
      <c r="A223" s="339" t="s">
        <v>0</v>
      </c>
      <c r="B223" s="339" t="s">
        <v>0</v>
      </c>
      <c r="C223" s="340">
        <v>2150</v>
      </c>
      <c r="D223" s="2">
        <v>1513</v>
      </c>
      <c r="E223" s="2">
        <v>1513</v>
      </c>
      <c r="F223" s="2">
        <v>1513</v>
      </c>
      <c r="G223" s="2">
        <v>1513</v>
      </c>
      <c r="H223" s="2">
        <v>1513</v>
      </c>
      <c r="I223" s="2">
        <v>1513</v>
      </c>
      <c r="J223" s="2">
        <v>1513</v>
      </c>
      <c r="K223" s="2">
        <v>1513</v>
      </c>
      <c r="L223" s="2">
        <v>1513</v>
      </c>
      <c r="M223" s="2">
        <v>1513</v>
      </c>
    </row>
    <row r="224" spans="1:13" x14ac:dyDescent="0.35">
      <c r="A224" s="339" t="s">
        <v>47</v>
      </c>
      <c r="B224" s="339" t="s">
        <v>0</v>
      </c>
      <c r="C224" s="341">
        <v>0</v>
      </c>
      <c r="D224" s="1">
        <f>(D194+D196+D198+D200+D202+D204+D206+D208+D210+D212+D214+D216+D218+D220+D222)*(-1)</f>
        <v>0</v>
      </c>
      <c r="E224" s="1">
        <f t="shared" ref="E224:M224" si="4">(E194+E196+E198+E200+E202+E204+E206+E208+E210+E212+E214+E216+E218+E220+E222)*(-1)</f>
        <v>52</v>
      </c>
      <c r="F224" s="1">
        <f t="shared" si="4"/>
        <v>41</v>
      </c>
      <c r="G224" s="1">
        <f t="shared" si="4"/>
        <v>94</v>
      </c>
      <c r="H224" s="1">
        <f t="shared" si="4"/>
        <v>187</v>
      </c>
      <c r="I224" s="1">
        <f t="shared" si="4"/>
        <v>42</v>
      </c>
      <c r="J224" s="1">
        <f t="shared" si="4"/>
        <v>177</v>
      </c>
      <c r="K224" s="1">
        <f t="shared" si="4"/>
        <v>70</v>
      </c>
      <c r="L224" s="1">
        <f t="shared" si="4"/>
        <v>0</v>
      </c>
      <c r="M224" s="1">
        <f t="shared" si="4"/>
        <v>72</v>
      </c>
    </row>
    <row r="225" spans="1:13" x14ac:dyDescent="0.35">
      <c r="A225" s="339" t="s">
        <v>0</v>
      </c>
      <c r="B225" s="339" t="s">
        <v>0</v>
      </c>
      <c r="C225" s="340">
        <v>0</v>
      </c>
      <c r="D225" s="2">
        <v>0</v>
      </c>
      <c r="E225" s="2">
        <v>52</v>
      </c>
      <c r="F225" s="2">
        <v>93</v>
      </c>
      <c r="G225" s="2">
        <v>187</v>
      </c>
      <c r="H225" s="2">
        <v>374</v>
      </c>
      <c r="I225" s="2">
        <v>416</v>
      </c>
      <c r="J225" s="2">
        <v>593</v>
      </c>
      <c r="K225" s="2">
        <v>663</v>
      </c>
      <c r="L225" s="2">
        <v>663</v>
      </c>
      <c r="M225" s="2">
        <v>735</v>
      </c>
    </row>
    <row r="226" spans="1:13" x14ac:dyDescent="0.35">
      <c r="A226" t="s">
        <v>48</v>
      </c>
      <c r="B226" t="s">
        <v>0</v>
      </c>
      <c r="C226" s="2">
        <v>12099</v>
      </c>
      <c r="D226" s="2">
        <v>12099</v>
      </c>
      <c r="E226" s="2">
        <v>12099</v>
      </c>
      <c r="F226" s="2">
        <v>12099</v>
      </c>
      <c r="G226" s="2">
        <v>12099</v>
      </c>
      <c r="H226" s="2">
        <v>12099</v>
      </c>
      <c r="I226" s="2">
        <v>12099</v>
      </c>
      <c r="J226" s="2">
        <v>12099</v>
      </c>
      <c r="K226" s="2">
        <v>12099</v>
      </c>
      <c r="L226" s="2">
        <v>12099</v>
      </c>
      <c r="M226" s="2">
        <v>12099</v>
      </c>
    </row>
    <row r="230" spans="1:13" x14ac:dyDescent="0.35">
      <c r="A230" s="2"/>
      <c r="B230" s="2"/>
      <c r="C230" s="2"/>
      <c r="D230" s="2"/>
      <c r="E230" s="2"/>
      <c r="F230" s="2"/>
      <c r="G230" s="2"/>
      <c r="H230" s="239" t="s">
        <v>2648</v>
      </c>
      <c r="I230" s="2"/>
      <c r="J230" s="2"/>
      <c r="K230" s="2"/>
      <c r="L230" s="239" t="s">
        <v>2649</v>
      </c>
    </row>
    <row r="231" spans="1:13" x14ac:dyDescent="0.35">
      <c r="D231" s="240" t="s">
        <v>2529</v>
      </c>
      <c r="E231" s="240" t="s">
        <v>2650</v>
      </c>
      <c r="F231" s="240" t="s">
        <v>2651</v>
      </c>
      <c r="G231" s="240" t="s">
        <v>2650</v>
      </c>
      <c r="H231" s="240" t="s">
        <v>2652</v>
      </c>
      <c r="I231" s="240" t="s">
        <v>2653</v>
      </c>
      <c r="J231" s="240" t="s">
        <v>2649</v>
      </c>
      <c r="K231" s="240" t="s">
        <v>2654</v>
      </c>
      <c r="L231" s="240" t="s">
        <v>2652</v>
      </c>
    </row>
    <row r="232" spans="1:13" x14ac:dyDescent="0.35">
      <c r="D232" s="240" t="s">
        <v>2655</v>
      </c>
      <c r="E232" s="240" t="s">
        <v>2655</v>
      </c>
      <c r="F232" s="240" t="s">
        <v>2652</v>
      </c>
      <c r="G232" s="240" t="s">
        <v>2656</v>
      </c>
      <c r="H232" s="240" t="s">
        <v>2656</v>
      </c>
      <c r="I232" s="240" t="s">
        <v>2655</v>
      </c>
      <c r="J232" s="240" t="s">
        <v>2652</v>
      </c>
      <c r="K232" s="240" t="s">
        <v>2656</v>
      </c>
      <c r="L232" s="240" t="s">
        <v>2656</v>
      </c>
    </row>
    <row r="233" spans="1:13" x14ac:dyDescent="0.35">
      <c r="A233" s="238" t="e">
        <f>SUMIFS($C$10:$C$505,#REF!, B233)</f>
        <v>#REF!</v>
      </c>
      <c r="B233" t="s">
        <v>2657</v>
      </c>
      <c r="C233" t="s">
        <v>2535</v>
      </c>
      <c r="D233" s="241" t="e">
        <f>E233+I233</f>
        <v>#REF!</v>
      </c>
      <c r="E233" s="238" t="e">
        <f>COUNTIFS(#REF!, B233,$B$10:$B$505,"F")</f>
        <v>#REF!</v>
      </c>
      <c r="F233" s="242">
        <f t="shared" ref="F233:F259" si="5">IFERROR(E233/D233,0)</f>
        <v>0</v>
      </c>
      <c r="G233" t="e">
        <f>COUNTIFS(#REF!, B233,$B$10:$B$505,"F",#REF!,"Elected")</f>
        <v>#REF!</v>
      </c>
      <c r="H233" s="243">
        <f>IFERROR(G233/D233,0)</f>
        <v>0</v>
      </c>
      <c r="I233" s="244" t="e">
        <f>COUNTIFS(#REF!, B233,$B$10:$B$505,"M")</f>
        <v>#REF!</v>
      </c>
      <c r="J233" s="242">
        <f>IFERROR(I233/D233,0)</f>
        <v>0</v>
      </c>
      <c r="K233" t="e">
        <f>COUNTIFS(#REF!, B233,$B$10:$B$505,"M",#REF!,"Elected")</f>
        <v>#REF!</v>
      </c>
      <c r="L233" s="242">
        <f>IFERROR(K233/D233,0)</f>
        <v>0</v>
      </c>
    </row>
    <row r="234" spans="1:13" x14ac:dyDescent="0.35">
      <c r="A234" s="238" t="e">
        <f>SUMIFS($C$10:$C$505,#REF!, B234)</f>
        <v>#REF!</v>
      </c>
      <c r="B234" t="s">
        <v>2658</v>
      </c>
      <c r="C234" t="s">
        <v>2534</v>
      </c>
      <c r="D234" s="241" t="e">
        <f t="shared" ref="D234:D259" si="6">E234+I234</f>
        <v>#REF!</v>
      </c>
      <c r="E234" s="238" t="e">
        <f>COUNTIFS(#REF!, B234,$B$10:$B$505,"F")</f>
        <v>#REF!</v>
      </c>
      <c r="F234" s="242">
        <f t="shared" si="5"/>
        <v>0</v>
      </c>
      <c r="G234" t="e">
        <f>COUNTIFS(#REF!, B234,$B$10:$B$283,"F",#REF!,"Elected")</f>
        <v>#REF!</v>
      </c>
      <c r="H234" s="243">
        <f t="shared" ref="H234:H259" si="7">IFERROR(G234/D234,0)</f>
        <v>0</v>
      </c>
      <c r="I234" s="244" t="e">
        <f>COUNTIFS(#REF!, B234,$B$10:$B$505,"M")</f>
        <v>#REF!</v>
      </c>
      <c r="J234" s="242">
        <f t="shared" ref="J234:J259" si="8">IFERROR(I234/D234,0)</f>
        <v>0</v>
      </c>
      <c r="K234" t="e">
        <f>COUNTIFS(#REF!, B234,$B$10:$B$505,"M",#REF!,"Elected")</f>
        <v>#REF!</v>
      </c>
      <c r="L234" s="242">
        <f t="shared" ref="L234:L259" si="9">IFERROR(K234/D234,0)</f>
        <v>0</v>
      </c>
    </row>
    <row r="235" spans="1:13" x14ac:dyDescent="0.35">
      <c r="A235" s="238" t="e">
        <f>SUMIFS($C$10:$C$505,#REF!, B235)</f>
        <v>#REF!</v>
      </c>
      <c r="B235" t="s">
        <v>2659</v>
      </c>
      <c r="C235" t="s">
        <v>2536</v>
      </c>
      <c r="D235" s="241" t="e">
        <f t="shared" si="6"/>
        <v>#REF!</v>
      </c>
      <c r="E235" s="238" t="e">
        <f>COUNTIFS(#REF!, B235,$B$10:$B$505,"F")</f>
        <v>#REF!</v>
      </c>
      <c r="F235" s="242">
        <f t="shared" si="5"/>
        <v>0</v>
      </c>
      <c r="G235" t="e">
        <f>COUNTIFS(#REF!, B235,$B$10:$B$283,"F",#REF!,"Elected")</f>
        <v>#REF!</v>
      </c>
      <c r="H235" s="243">
        <f t="shared" si="7"/>
        <v>0</v>
      </c>
      <c r="I235" s="244" t="e">
        <f>COUNTIFS(#REF!, B235,$B$10:$B$505,"M")</f>
        <v>#REF!</v>
      </c>
      <c r="J235" s="242">
        <f t="shared" si="8"/>
        <v>0</v>
      </c>
      <c r="K235" t="e">
        <f>COUNTIFS(#REF!, B235,$B$10:$B$505,"M",#REF!,"Elected")</f>
        <v>#REF!</v>
      </c>
      <c r="L235" s="242">
        <f t="shared" si="9"/>
        <v>0</v>
      </c>
    </row>
    <row r="236" spans="1:13" x14ac:dyDescent="0.35">
      <c r="A236" s="238" t="e">
        <f>SUMIFS($C$10:$C$505,#REF!, B236)</f>
        <v>#REF!</v>
      </c>
      <c r="B236" t="s">
        <v>2661</v>
      </c>
      <c r="C236" t="s">
        <v>2727</v>
      </c>
      <c r="D236" s="241" t="e">
        <f t="shared" si="6"/>
        <v>#REF!</v>
      </c>
      <c r="E236" s="238" t="e">
        <f>COUNTIFS(#REF!, B236,$B$10:$B$505,"F")</f>
        <v>#REF!</v>
      </c>
      <c r="F236" s="242">
        <f t="shared" si="5"/>
        <v>0</v>
      </c>
      <c r="G236" t="e">
        <f>COUNTIFS(#REF!, B236,$B$10:$B$283,"F",#REF!,"Elected")</f>
        <v>#REF!</v>
      </c>
      <c r="H236" s="243">
        <f t="shared" si="7"/>
        <v>0</v>
      </c>
      <c r="I236" s="244" t="e">
        <f>COUNTIFS(#REF!, B236,$B$10:$B$505,"M")</f>
        <v>#REF!</v>
      </c>
      <c r="J236" s="242">
        <f t="shared" si="8"/>
        <v>0</v>
      </c>
      <c r="K236" t="e">
        <f>COUNTIFS(#REF!, B236,$B$10:$B$505,"M",#REF!,"Elected")</f>
        <v>#REF!</v>
      </c>
      <c r="L236" s="242">
        <f t="shared" si="9"/>
        <v>0</v>
      </c>
    </row>
    <row r="237" spans="1:13" x14ac:dyDescent="0.35">
      <c r="A237" s="238" t="e">
        <f>SUMIFS($C$10:$C$505,#REF!, B237)</f>
        <v>#REF!</v>
      </c>
      <c r="B237" t="s">
        <v>2663</v>
      </c>
      <c r="C237" t="s">
        <v>2574</v>
      </c>
      <c r="D237" s="241" t="e">
        <f t="shared" si="6"/>
        <v>#REF!</v>
      </c>
      <c r="E237" s="238" t="e">
        <f>COUNTIFS(#REF!, B237,$B$10:$B$505,"F")</f>
        <v>#REF!</v>
      </c>
      <c r="F237" s="242">
        <f t="shared" si="5"/>
        <v>0</v>
      </c>
      <c r="G237" t="e">
        <f>COUNTIFS(#REF!, B237,$B$10:$B$283,"F",#REF!,"Elected")</f>
        <v>#REF!</v>
      </c>
      <c r="H237" s="243">
        <f t="shared" si="7"/>
        <v>0</v>
      </c>
      <c r="I237" s="244" t="e">
        <f>COUNTIFS(#REF!, B237,$B$10:$B$505,"M")</f>
        <v>#REF!</v>
      </c>
      <c r="J237" s="242">
        <f t="shared" si="8"/>
        <v>0</v>
      </c>
      <c r="K237" t="e">
        <f>COUNTIFS(#REF!, B237,$B$10:$B$505,"M",#REF!,"Elected")</f>
        <v>#REF!</v>
      </c>
      <c r="L237" s="242">
        <f t="shared" si="9"/>
        <v>0</v>
      </c>
    </row>
    <row r="238" spans="1:13" x14ac:dyDescent="0.35">
      <c r="A238" s="238" t="e">
        <f>SUMIFS($C$10:$C$505,#REF!, B238)</f>
        <v>#REF!</v>
      </c>
      <c r="B238" t="s">
        <v>2689</v>
      </c>
      <c r="C238" t="s">
        <v>2573</v>
      </c>
      <c r="D238" s="241" t="e">
        <f t="shared" si="6"/>
        <v>#REF!</v>
      </c>
      <c r="E238" s="238" t="e">
        <f>COUNTIFS(#REF!, B238,$B$10:$B$505,"F")</f>
        <v>#REF!</v>
      </c>
      <c r="F238" s="242">
        <f t="shared" si="5"/>
        <v>0</v>
      </c>
      <c r="G238" t="e">
        <f>COUNTIFS(#REF!, B238,$B$10:$B$283,"F",#REF!,"Elected")</f>
        <v>#REF!</v>
      </c>
      <c r="H238" s="243">
        <f t="shared" si="7"/>
        <v>0</v>
      </c>
      <c r="I238" s="244" t="e">
        <f>COUNTIFS(#REF!, B238,$B$10:$B$505,"M")</f>
        <v>#REF!</v>
      </c>
      <c r="J238" s="242">
        <f t="shared" si="8"/>
        <v>0</v>
      </c>
      <c r="K238" t="e">
        <f>COUNTIFS(#REF!, B238,$B$10:$B$505,"M",#REF!,"Elected")</f>
        <v>#REF!</v>
      </c>
      <c r="L238" s="242">
        <f t="shared" si="9"/>
        <v>0</v>
      </c>
    </row>
    <row r="239" spans="1:13" x14ac:dyDescent="0.35">
      <c r="A239" s="238" t="e">
        <f>SUMIFS($C$10:$C$505,#REF!, B239)</f>
        <v>#REF!</v>
      </c>
      <c r="B239" t="s">
        <v>2662</v>
      </c>
      <c r="C239" t="s">
        <v>2575</v>
      </c>
      <c r="D239" s="241" t="e">
        <f t="shared" si="6"/>
        <v>#REF!</v>
      </c>
      <c r="E239" s="238" t="e">
        <f>COUNTIFS(#REF!, B239,$B$10:$B$505,"F")</f>
        <v>#REF!</v>
      </c>
      <c r="F239" s="242">
        <f t="shared" si="5"/>
        <v>0</v>
      </c>
      <c r="G239" t="e">
        <f>COUNTIFS(#REF!, B239,$B$10:$B$283,"F",#REF!,"Elected")</f>
        <v>#REF!</v>
      </c>
      <c r="H239" s="243">
        <f t="shared" si="7"/>
        <v>0</v>
      </c>
      <c r="I239" s="244" t="e">
        <f>COUNTIFS(#REF!, B239,$B$10:$B$505,"M")</f>
        <v>#REF!</v>
      </c>
      <c r="J239" s="242">
        <f t="shared" si="8"/>
        <v>0</v>
      </c>
      <c r="K239" t="e">
        <f>COUNTIFS(#REF!, B239,$B$10:$B$505,"M",#REF!,"Elected")</f>
        <v>#REF!</v>
      </c>
      <c r="L239" s="242">
        <f t="shared" si="9"/>
        <v>0</v>
      </c>
    </row>
    <row r="240" spans="1:13" x14ac:dyDescent="0.35">
      <c r="A240" s="238" t="e">
        <f>SUMIFS($C$10:$C$505,#REF!, B240)</f>
        <v>#REF!</v>
      </c>
      <c r="B240" t="s">
        <v>2660</v>
      </c>
      <c r="C240" t="s">
        <v>2594</v>
      </c>
      <c r="D240" s="241" t="e">
        <f t="shared" si="6"/>
        <v>#REF!</v>
      </c>
      <c r="E240" s="238" t="e">
        <f>COUNTIFS(#REF!, B240,$B$10:$B$505,"F")</f>
        <v>#REF!</v>
      </c>
      <c r="F240" s="242">
        <f t="shared" si="5"/>
        <v>0</v>
      </c>
      <c r="G240" t="e">
        <f>COUNTIFS(#REF!, B240,$B$10:$B$283,"F",#REF!,"Elected")</f>
        <v>#REF!</v>
      </c>
      <c r="H240" s="243">
        <f t="shared" si="7"/>
        <v>0</v>
      </c>
      <c r="I240" s="244" t="e">
        <f>COUNTIFS(#REF!, B240,$B$10:$B$505,"M")</f>
        <v>#REF!</v>
      </c>
      <c r="J240" s="242">
        <f t="shared" si="8"/>
        <v>0</v>
      </c>
      <c r="K240" t="e">
        <f>COUNTIFS(#REF!, B240,$B$10:$B$505,"M",#REF!,"Elected")</f>
        <v>#REF!</v>
      </c>
      <c r="L240" s="242">
        <f t="shared" si="9"/>
        <v>0</v>
      </c>
    </row>
    <row r="241" spans="1:12" x14ac:dyDescent="0.35">
      <c r="A241" s="238" t="e">
        <f>SUMIFS($C$10:$C$505,#REF!, B241)</f>
        <v>#REF!</v>
      </c>
      <c r="B241" t="s">
        <v>3107</v>
      </c>
      <c r="C241" t="s">
        <v>2576</v>
      </c>
      <c r="D241" s="241" t="e">
        <f t="shared" si="6"/>
        <v>#REF!</v>
      </c>
      <c r="E241" s="238" t="e">
        <f>COUNTIFS(#REF!, B241,$B$10:$B$505,"F")</f>
        <v>#REF!</v>
      </c>
      <c r="F241" s="242">
        <f t="shared" si="5"/>
        <v>0</v>
      </c>
      <c r="G241" t="e">
        <f>COUNTIFS(#REF!, B241,$B$10:$B$283,"F",#REF!,"Elected")</f>
        <v>#REF!</v>
      </c>
      <c r="H241" s="243">
        <f t="shared" si="7"/>
        <v>0</v>
      </c>
      <c r="I241" s="244" t="e">
        <f>COUNTIFS(#REF!, B241,$B$10:$B$505,"M")</f>
        <v>#REF!</v>
      </c>
      <c r="J241" s="242">
        <f t="shared" si="8"/>
        <v>0</v>
      </c>
      <c r="K241" t="e">
        <f>COUNTIFS(#REF!, B241,$B$10:$B$505,"M",#REF!,"Elected")</f>
        <v>#REF!</v>
      </c>
      <c r="L241" s="242">
        <f t="shared" si="9"/>
        <v>0</v>
      </c>
    </row>
    <row r="242" spans="1:12" x14ac:dyDescent="0.35">
      <c r="A242" s="238" t="e">
        <f>SUMIFS($C$10:$C$505,#REF!, B242)</f>
        <v>#REF!</v>
      </c>
      <c r="C242" t="s">
        <v>2590</v>
      </c>
      <c r="D242" s="241" t="e">
        <f t="shared" si="6"/>
        <v>#REF!</v>
      </c>
      <c r="E242" s="238" t="e">
        <f>COUNTIFS(#REF!, B242,$B$10:$B$505,"F")</f>
        <v>#REF!</v>
      </c>
      <c r="F242" s="242">
        <f t="shared" si="5"/>
        <v>0</v>
      </c>
      <c r="G242" t="e">
        <f>COUNTIFS(#REF!, B242,$B$10:$B$283,"F",#REF!,"Elected")</f>
        <v>#REF!</v>
      </c>
      <c r="H242" s="243">
        <f t="shared" si="7"/>
        <v>0</v>
      </c>
      <c r="I242" s="244" t="e">
        <f>COUNTIFS(#REF!, B242,$B$10:$B$505,"M")</f>
        <v>#REF!</v>
      </c>
      <c r="J242" s="242">
        <f t="shared" si="8"/>
        <v>0</v>
      </c>
      <c r="K242" t="e">
        <f>COUNTIFS(#REF!, B242,$B$10:$B$505,"M",#REF!,"Elected")</f>
        <v>#REF!</v>
      </c>
      <c r="L242" s="242">
        <f t="shared" si="9"/>
        <v>0</v>
      </c>
    </row>
    <row r="243" spans="1:12" x14ac:dyDescent="0.35">
      <c r="A243" s="238" t="e">
        <f>SUMIFS($C$10:$C$505,#REF!, B243)</f>
        <v>#REF!</v>
      </c>
      <c r="B243" t="s">
        <v>2671</v>
      </c>
      <c r="C243" t="s">
        <v>2582</v>
      </c>
      <c r="D243" s="241" t="e">
        <f t="shared" si="6"/>
        <v>#REF!</v>
      </c>
      <c r="E243" s="238" t="e">
        <f>COUNTIFS(#REF!, B243,$B$10:$B$505,"F")</f>
        <v>#REF!</v>
      </c>
      <c r="F243" s="242">
        <f t="shared" si="5"/>
        <v>0</v>
      </c>
      <c r="G243" t="e">
        <f>COUNTIFS(#REF!, B243,$B$10:$B$283,"F",#REF!,"Elected")</f>
        <v>#REF!</v>
      </c>
      <c r="H243" s="243">
        <f t="shared" si="7"/>
        <v>0</v>
      </c>
      <c r="I243" s="244" t="e">
        <f>COUNTIFS(#REF!, B243,$B$10:$B$505,"M")</f>
        <v>#REF!</v>
      </c>
      <c r="J243" s="242">
        <f t="shared" si="8"/>
        <v>0</v>
      </c>
      <c r="K243" t="e">
        <f>COUNTIFS(#REF!, B243,$B$10:$B$505,"M",#REF!,"Elected")</f>
        <v>#REF!</v>
      </c>
      <c r="L243" s="242">
        <f t="shared" si="9"/>
        <v>0</v>
      </c>
    </row>
    <row r="244" spans="1:12" x14ac:dyDescent="0.35">
      <c r="A244" s="238" t="e">
        <f>SUMIFS($C$10:$C$505,#REF!, B244)</f>
        <v>#REF!</v>
      </c>
      <c r="B244" t="s">
        <v>2665</v>
      </c>
      <c r="C244" t="s">
        <v>2598</v>
      </c>
      <c r="D244" s="241" t="e">
        <f t="shared" si="6"/>
        <v>#REF!</v>
      </c>
      <c r="E244" s="238" t="e">
        <f>COUNTIFS(#REF!, B244,$B$10:$B$505,"F")</f>
        <v>#REF!</v>
      </c>
      <c r="F244" s="242">
        <f t="shared" si="5"/>
        <v>0</v>
      </c>
      <c r="G244" t="e">
        <f>COUNTIFS(#REF!, B244,$B$10:$B$283,"F",#REF!,"Elected")</f>
        <v>#REF!</v>
      </c>
      <c r="H244" s="243">
        <f t="shared" si="7"/>
        <v>0</v>
      </c>
      <c r="I244" s="244" t="e">
        <f>COUNTIFS(#REF!, B244,$B$10:$B$505,"M")</f>
        <v>#REF!</v>
      </c>
      <c r="J244" s="242">
        <f t="shared" si="8"/>
        <v>0</v>
      </c>
      <c r="K244" t="e">
        <f>COUNTIFS(#REF!, B244,$B$10:$B$505,"M",#REF!,"Elected")</f>
        <v>#REF!</v>
      </c>
      <c r="L244" s="242">
        <f t="shared" si="9"/>
        <v>0</v>
      </c>
    </row>
    <row r="245" spans="1:12" x14ac:dyDescent="0.35">
      <c r="A245" s="238" t="e">
        <f>SUMIFS($C$10:$C$505,#REF!, B245)</f>
        <v>#REF!</v>
      </c>
      <c r="B245" t="s">
        <v>2666</v>
      </c>
      <c r="C245" t="s">
        <v>2584</v>
      </c>
      <c r="D245" s="241" t="e">
        <f t="shared" si="6"/>
        <v>#REF!</v>
      </c>
      <c r="E245" s="238" t="e">
        <f>COUNTIFS(#REF!, B245,$B$10:$B$505,"F")</f>
        <v>#REF!</v>
      </c>
      <c r="F245" s="242">
        <f t="shared" si="5"/>
        <v>0</v>
      </c>
      <c r="G245" t="e">
        <f>COUNTIFS(#REF!, B245,$B$10:$B$283,"F",#REF!,"Elected")</f>
        <v>#REF!</v>
      </c>
      <c r="H245" s="243">
        <f t="shared" si="7"/>
        <v>0</v>
      </c>
      <c r="I245" s="244" t="e">
        <f>COUNTIFS(#REF!, B245,$B$10:$B$505,"M")</f>
        <v>#REF!</v>
      </c>
      <c r="J245" s="242">
        <f t="shared" si="8"/>
        <v>0</v>
      </c>
      <c r="K245" t="e">
        <f>COUNTIFS(#REF!, B245,$B$10:$B$505,"M",#REF!,"Elected")</f>
        <v>#REF!</v>
      </c>
      <c r="L245" s="242">
        <f t="shared" si="9"/>
        <v>0</v>
      </c>
    </row>
    <row r="246" spans="1:12" x14ac:dyDescent="0.35">
      <c r="A246" s="238" t="e">
        <f>SUMIFS($C$10:$C$505,#REF!, B246)</f>
        <v>#REF!</v>
      </c>
      <c r="B246" t="s">
        <v>2667</v>
      </c>
      <c r="C246" t="s">
        <v>2577</v>
      </c>
      <c r="D246" s="241" t="e">
        <f t="shared" si="6"/>
        <v>#REF!</v>
      </c>
      <c r="E246" s="238" t="e">
        <f>COUNTIFS(#REF!, B246,$B$10:$B$505,"F")</f>
        <v>#REF!</v>
      </c>
      <c r="F246" s="242">
        <f t="shared" si="5"/>
        <v>0</v>
      </c>
      <c r="G246" t="e">
        <f>COUNTIFS(#REF!, B246,$B$10:$B$283,"F",#REF!,"Elected")</f>
        <v>#REF!</v>
      </c>
      <c r="H246" s="243">
        <f t="shared" si="7"/>
        <v>0</v>
      </c>
      <c r="I246" s="244" t="e">
        <f>COUNTIFS(#REF!, B246,$B$10:$B$505,"M")</f>
        <v>#REF!</v>
      </c>
      <c r="J246" s="242">
        <f t="shared" si="8"/>
        <v>0</v>
      </c>
      <c r="K246" t="e">
        <f>COUNTIFS(#REF!, B246,$B$10:$B$505,"M",#REF!,"Elected")</f>
        <v>#REF!</v>
      </c>
      <c r="L246" s="242">
        <f t="shared" si="9"/>
        <v>0</v>
      </c>
    </row>
    <row r="247" spans="1:12" x14ac:dyDescent="0.35">
      <c r="A247" s="238" t="e">
        <f>SUMIFS($C$10:$C$505,#REF!, B247)</f>
        <v>#REF!</v>
      </c>
      <c r="B247" t="s">
        <v>2670</v>
      </c>
      <c r="C247" t="s">
        <v>2578</v>
      </c>
      <c r="D247" s="241" t="e">
        <f t="shared" si="6"/>
        <v>#REF!</v>
      </c>
      <c r="E247" s="238" t="e">
        <f>COUNTIFS(#REF!, B247,$B$10:$B$505,"F")</f>
        <v>#REF!</v>
      </c>
      <c r="F247" s="242">
        <f t="shared" si="5"/>
        <v>0</v>
      </c>
      <c r="G247" t="e">
        <f>COUNTIFS(#REF!, B247,$B$10:$B$283,"F",#REF!,"Elected")</f>
        <v>#REF!</v>
      </c>
      <c r="H247" s="243">
        <f t="shared" si="7"/>
        <v>0</v>
      </c>
      <c r="I247" s="244" t="e">
        <f>COUNTIFS(#REF!, B247,$B$10:$B$505,"M")</f>
        <v>#REF!</v>
      </c>
      <c r="J247" s="242">
        <f t="shared" si="8"/>
        <v>0</v>
      </c>
      <c r="K247" t="e">
        <f>COUNTIFS(#REF!, B247,$B$10:$B$505,"M",#REF!,"Elected")</f>
        <v>#REF!</v>
      </c>
      <c r="L247" s="242">
        <f t="shared" si="9"/>
        <v>0</v>
      </c>
    </row>
    <row r="248" spans="1:12" x14ac:dyDescent="0.35">
      <c r="A248" s="238" t="e">
        <f>SUMIFS($C$10:$C$505,#REF!, B248)</f>
        <v>#REF!</v>
      </c>
      <c r="C248" t="s">
        <v>2581</v>
      </c>
      <c r="D248" s="241" t="e">
        <f t="shared" si="6"/>
        <v>#REF!</v>
      </c>
      <c r="E248" s="238" t="e">
        <f>COUNTIFS(#REF!, B248,$B$10:$B$505,"F")</f>
        <v>#REF!</v>
      </c>
      <c r="F248" s="242">
        <f t="shared" si="5"/>
        <v>0</v>
      </c>
      <c r="G248" t="e">
        <f>COUNTIFS(#REF!, B248,$B$10:$B$283,"F",#REF!,"Elected")</f>
        <v>#REF!</v>
      </c>
      <c r="H248" s="243">
        <f t="shared" si="7"/>
        <v>0</v>
      </c>
      <c r="I248" s="244" t="e">
        <f>COUNTIFS(#REF!, B248,$B$10:$B$505,"M")</f>
        <v>#REF!</v>
      </c>
      <c r="J248" s="242">
        <f t="shared" si="8"/>
        <v>0</v>
      </c>
      <c r="K248" t="e">
        <f>COUNTIFS(#REF!, B248,$B$10:$B$505,"M",#REF!,"Elected")</f>
        <v>#REF!</v>
      </c>
      <c r="L248" s="242">
        <f t="shared" si="9"/>
        <v>0</v>
      </c>
    </row>
    <row r="249" spans="1:12" x14ac:dyDescent="0.35">
      <c r="A249" s="238" t="e">
        <f>SUMIFS($C$10:$C$505,#REF!, B249)</f>
        <v>#REF!</v>
      </c>
      <c r="B249" t="s">
        <v>3073</v>
      </c>
      <c r="C249" t="s">
        <v>2579</v>
      </c>
      <c r="D249" s="241" t="e">
        <f t="shared" si="6"/>
        <v>#REF!</v>
      </c>
      <c r="E249" s="238" t="e">
        <f>COUNTIFS(#REF!, B249,$B$10:$B$505,"F")</f>
        <v>#REF!</v>
      </c>
      <c r="F249" s="242">
        <f t="shared" si="5"/>
        <v>0</v>
      </c>
      <c r="G249" t="e">
        <f>COUNTIFS(#REF!, B249,$B$10:$B$283,"F",#REF!,"Elected")</f>
        <v>#REF!</v>
      </c>
      <c r="H249" s="243">
        <f t="shared" si="7"/>
        <v>0</v>
      </c>
      <c r="I249" s="244" t="e">
        <f>COUNTIFS(#REF!, B249,$B$10:$B$505,"M")</f>
        <v>#REF!</v>
      </c>
      <c r="J249" s="242">
        <f t="shared" si="8"/>
        <v>0</v>
      </c>
      <c r="K249" t="e">
        <f>COUNTIFS(#REF!, B249,$B$10:$B$505,"M",#REF!,"Elected")</f>
        <v>#REF!</v>
      </c>
      <c r="L249" s="242">
        <f t="shared" si="9"/>
        <v>0</v>
      </c>
    </row>
    <row r="250" spans="1:12" x14ac:dyDescent="0.35">
      <c r="A250" s="238" t="e">
        <f>SUMIFS($C$10:$C$505,#REF!, B250)</f>
        <v>#REF!</v>
      </c>
      <c r="B250" t="s">
        <v>2690</v>
      </c>
      <c r="C250" t="s">
        <v>2585</v>
      </c>
      <c r="D250" s="241" t="e">
        <f t="shared" si="6"/>
        <v>#REF!</v>
      </c>
      <c r="E250" s="238" t="e">
        <f>COUNTIFS(#REF!, B250,$B$10:$B$505,"F")</f>
        <v>#REF!</v>
      </c>
      <c r="F250" s="242">
        <f t="shared" si="5"/>
        <v>0</v>
      </c>
      <c r="G250" t="e">
        <f>COUNTIFS(#REF!, B250,$B$10:$B$283,"F",#REF!,"Elected")</f>
        <v>#REF!</v>
      </c>
      <c r="H250" s="243">
        <f t="shared" si="7"/>
        <v>0</v>
      </c>
      <c r="I250" s="244" t="e">
        <f>COUNTIFS(#REF!, B250,$B$10:$B$505,"M")</f>
        <v>#REF!</v>
      </c>
      <c r="J250" s="242">
        <f t="shared" si="8"/>
        <v>0</v>
      </c>
      <c r="K250" t="e">
        <f>COUNTIFS(#REF!, B250,$B$10:$B$505,"M",#REF!,"Elected")</f>
        <v>#REF!</v>
      </c>
      <c r="L250" s="242">
        <f t="shared" si="9"/>
        <v>0</v>
      </c>
    </row>
    <row r="251" spans="1:12" x14ac:dyDescent="0.35">
      <c r="A251" s="238" t="e">
        <f>SUMIFS($C$10:$C$505,#REF!, B251)</f>
        <v>#REF!</v>
      </c>
      <c r="C251" t="s">
        <v>2591</v>
      </c>
      <c r="D251" s="241" t="e">
        <f t="shared" si="6"/>
        <v>#REF!</v>
      </c>
      <c r="E251" s="238" t="e">
        <f>COUNTIFS(#REF!, B251,$B$10:$B$505,"F")</f>
        <v>#REF!</v>
      </c>
      <c r="F251" s="242">
        <f t="shared" si="5"/>
        <v>0</v>
      </c>
      <c r="G251" t="e">
        <f>COUNTIFS(#REF!, B251,$B$10:$B$283,"F",#REF!,"Elected")</f>
        <v>#REF!</v>
      </c>
      <c r="H251" s="243">
        <f t="shared" si="7"/>
        <v>0</v>
      </c>
      <c r="I251" s="244" t="e">
        <f>COUNTIFS(#REF!, B251,$B$10:$B$505,"M")</f>
        <v>#REF!</v>
      </c>
      <c r="J251" s="242">
        <f t="shared" si="8"/>
        <v>0</v>
      </c>
      <c r="K251" t="e">
        <f>COUNTIFS(#REF!, B251,$B$10:$B$505,"M",#REF!,"Elected")</f>
        <v>#REF!</v>
      </c>
      <c r="L251" s="242">
        <f t="shared" si="9"/>
        <v>0</v>
      </c>
    </row>
    <row r="252" spans="1:12" x14ac:dyDescent="0.35">
      <c r="A252" s="238" t="e">
        <f>SUMIFS($C$10:$C$505,#REF!, B252)</f>
        <v>#REF!</v>
      </c>
      <c r="B252" t="s">
        <v>2664</v>
      </c>
      <c r="C252" t="s">
        <v>2586</v>
      </c>
      <c r="D252" s="241" t="e">
        <f t="shared" si="6"/>
        <v>#REF!</v>
      </c>
      <c r="E252" s="238" t="e">
        <f>COUNTIFS(#REF!, B252,$B$10:$B$505,"F")</f>
        <v>#REF!</v>
      </c>
      <c r="F252" s="242">
        <f t="shared" si="5"/>
        <v>0</v>
      </c>
      <c r="G252" t="e">
        <f>COUNTIFS(#REF!, B252,$B$10:$B$283,"F",#REF!,"Elected")</f>
        <v>#REF!</v>
      </c>
      <c r="H252" s="243">
        <f t="shared" si="7"/>
        <v>0</v>
      </c>
      <c r="I252" s="244" t="e">
        <f>COUNTIFS(#REF!, B252,$B$10:$B$505,"M")</f>
        <v>#REF!</v>
      </c>
      <c r="J252" s="242">
        <f t="shared" si="8"/>
        <v>0</v>
      </c>
      <c r="K252" t="e">
        <f>COUNTIFS(#REF!, B252,$B$10:$B$505,"M",#REF!,"Elected")</f>
        <v>#REF!</v>
      </c>
      <c r="L252" s="242">
        <f t="shared" si="9"/>
        <v>0</v>
      </c>
    </row>
    <row r="253" spans="1:12" x14ac:dyDescent="0.35">
      <c r="A253" s="238" t="e">
        <f>SUMIFS($C$10:$C$505,#REF!, B253)</f>
        <v>#REF!</v>
      </c>
      <c r="B253" t="s">
        <v>2669</v>
      </c>
      <c r="C253" t="s">
        <v>2587</v>
      </c>
      <c r="D253" s="241" t="e">
        <f>E253+I253</f>
        <v>#REF!</v>
      </c>
      <c r="E253" s="238" t="e">
        <f>COUNTIFS(#REF!, B253,$B$10:$B$505,"F")</f>
        <v>#REF!</v>
      </c>
      <c r="F253" s="242">
        <f t="shared" si="5"/>
        <v>0</v>
      </c>
      <c r="G253" t="e">
        <f>COUNTIFS(#REF!, B253,$B$10:$B$283,"F",#REF!,"Elected")</f>
        <v>#REF!</v>
      </c>
      <c r="H253" s="243">
        <f t="shared" si="7"/>
        <v>0</v>
      </c>
      <c r="I253" s="244" t="e">
        <f>COUNTIFS(#REF!, B253,$B$10:$B$505,"M")</f>
        <v>#REF!</v>
      </c>
      <c r="J253" s="242">
        <f t="shared" si="8"/>
        <v>0</v>
      </c>
      <c r="K253" t="e">
        <f>COUNTIFS(#REF!, B253,$B$10:$B$505,"M",#REF!,"Elected")</f>
        <v>#REF!</v>
      </c>
      <c r="L253" s="242">
        <f t="shared" si="9"/>
        <v>0</v>
      </c>
    </row>
    <row r="254" spans="1:12" x14ac:dyDescent="0.35">
      <c r="A254" s="238" t="e">
        <f>SUMIFS($C$10:$C$505,#REF!, B254)</f>
        <v>#REF!</v>
      </c>
      <c r="B254" t="s">
        <v>2928</v>
      </c>
      <c r="C254" t="s">
        <v>2580</v>
      </c>
      <c r="D254" s="241" t="e">
        <f t="shared" si="6"/>
        <v>#REF!</v>
      </c>
      <c r="E254" s="238" t="e">
        <f>COUNTIFS(#REF!, B254,$B$10:$B$505,"F")</f>
        <v>#REF!</v>
      </c>
      <c r="F254" s="242">
        <f t="shared" si="5"/>
        <v>0</v>
      </c>
      <c r="G254" t="e">
        <f>COUNTIFS(#REF!, B254,$B$10:$B$283,"F",#REF!,"Elected")</f>
        <v>#REF!</v>
      </c>
      <c r="H254" s="243">
        <f t="shared" si="7"/>
        <v>0</v>
      </c>
      <c r="I254" s="244" t="e">
        <f>COUNTIFS(#REF!, B254,$B$10:$B$505,"M")</f>
        <v>#REF!</v>
      </c>
      <c r="J254" s="242">
        <f t="shared" si="8"/>
        <v>0</v>
      </c>
      <c r="K254" t="e">
        <f>COUNTIFS(#REF!, B254,$B$10:$B$505,"M",#REF!,"Elected")</f>
        <v>#REF!</v>
      </c>
      <c r="L254" s="242">
        <f t="shared" si="9"/>
        <v>0</v>
      </c>
    </row>
    <row r="255" spans="1:12" x14ac:dyDescent="0.35">
      <c r="A255" s="238" t="e">
        <f>SUMIFS($C$10:$C$505,#REF!, B255)</f>
        <v>#REF!</v>
      </c>
      <c r="C255" t="s">
        <v>2592</v>
      </c>
      <c r="D255" s="241" t="e">
        <f t="shared" si="6"/>
        <v>#REF!</v>
      </c>
      <c r="E255" s="238" t="e">
        <f>COUNTIFS(#REF!, B255,$B$10:$B$505,"F")</f>
        <v>#REF!</v>
      </c>
      <c r="F255" s="242">
        <f t="shared" si="5"/>
        <v>0</v>
      </c>
      <c r="G255" t="e">
        <f>COUNTIFS(#REF!, B255,$B$10:$B$283,"F",#REF!,"Elected")</f>
        <v>#REF!</v>
      </c>
      <c r="H255" s="243">
        <f t="shared" si="7"/>
        <v>0</v>
      </c>
      <c r="I255" s="244" t="e">
        <f>COUNTIFS(#REF!, B255,$B$10:$B$505,"M")</f>
        <v>#REF!</v>
      </c>
      <c r="J255" s="242">
        <f t="shared" si="8"/>
        <v>0</v>
      </c>
      <c r="K255" t="e">
        <f>COUNTIFS(#REF!, B255,$B$10:$B$505,"M",#REF!,"Elected")</f>
        <v>#REF!</v>
      </c>
      <c r="L255" s="242">
        <f t="shared" si="9"/>
        <v>0</v>
      </c>
    </row>
    <row r="256" spans="1:12" x14ac:dyDescent="0.35">
      <c r="A256" s="238" t="e">
        <f>SUMIFS($C$10:$C$505,#REF!, B256)</f>
        <v>#REF!</v>
      </c>
      <c r="B256" t="s">
        <v>2807</v>
      </c>
      <c r="C256" t="s">
        <v>2597</v>
      </c>
      <c r="D256" s="241" t="e">
        <f t="shared" si="6"/>
        <v>#REF!</v>
      </c>
      <c r="E256" s="238" t="e">
        <f>COUNTIFS(#REF!, B256,$B$10:$B$505,"F")</f>
        <v>#REF!</v>
      </c>
      <c r="F256" s="242">
        <f t="shared" si="5"/>
        <v>0</v>
      </c>
      <c r="G256" t="e">
        <f>COUNTIFS(#REF!, B256,$B$10:$B$283,"F",#REF!,"Elected")</f>
        <v>#REF!</v>
      </c>
      <c r="H256" s="243">
        <f t="shared" si="7"/>
        <v>0</v>
      </c>
      <c r="I256" s="244" t="e">
        <f>COUNTIFS(#REF!, B256,$B$10:$B$505,"M")</f>
        <v>#REF!</v>
      </c>
      <c r="J256" s="242">
        <f t="shared" si="8"/>
        <v>0</v>
      </c>
      <c r="K256" t="e">
        <f>COUNTIFS(#REF!, B256,$B$10:$B$505,"M",#REF!,"Elected")</f>
        <v>#REF!</v>
      </c>
      <c r="L256" s="242">
        <f t="shared" si="9"/>
        <v>0</v>
      </c>
    </row>
    <row r="257" spans="1:12" x14ac:dyDescent="0.35">
      <c r="A257" s="238" t="e">
        <f>SUMIFS($C$10:$C$505,#REF!, B257)</f>
        <v>#REF!</v>
      </c>
      <c r="B257" t="s">
        <v>2668</v>
      </c>
      <c r="C257" t="s">
        <v>2588</v>
      </c>
      <c r="D257" s="241" t="e">
        <f t="shared" si="6"/>
        <v>#REF!</v>
      </c>
      <c r="E257" s="238" t="e">
        <f>COUNTIFS(#REF!, B257,$B$10:$B$505,"F")</f>
        <v>#REF!</v>
      </c>
      <c r="F257" s="242">
        <f t="shared" si="5"/>
        <v>0</v>
      </c>
      <c r="G257" t="e">
        <f>COUNTIFS(#REF!, B257,$B$10:$B$283,"F",#REF!,"Elected")</f>
        <v>#REF!</v>
      </c>
      <c r="H257" s="243">
        <f t="shared" si="7"/>
        <v>0</v>
      </c>
      <c r="I257" s="244" t="e">
        <f>COUNTIFS(#REF!, B257,$B$10:$B$505,"M")</f>
        <v>#REF!</v>
      </c>
      <c r="J257" s="242">
        <f t="shared" si="8"/>
        <v>0</v>
      </c>
      <c r="K257" t="e">
        <f>COUNTIFS(#REF!, B257,$B$10:$B$505,"M",#REF!,"Elected")</f>
        <v>#REF!</v>
      </c>
      <c r="L257" s="242">
        <f t="shared" si="9"/>
        <v>0</v>
      </c>
    </row>
    <row r="258" spans="1:12" x14ac:dyDescent="0.35">
      <c r="A258" s="238" t="e">
        <f>SUMIFS($C$10:$C$505,#REF!, B258)</f>
        <v>#REF!</v>
      </c>
      <c r="B258" t="s">
        <v>2692</v>
      </c>
      <c r="C258" t="s">
        <v>2589</v>
      </c>
      <c r="D258" s="241" t="e">
        <f t="shared" si="6"/>
        <v>#REF!</v>
      </c>
      <c r="E258" s="238" t="e">
        <f>COUNTIFS(#REF!, B258,$B$10:$B$505,"F")</f>
        <v>#REF!</v>
      </c>
      <c r="F258" s="242">
        <f t="shared" si="5"/>
        <v>0</v>
      </c>
      <c r="G258" t="e">
        <f>COUNTIFS(#REF!, B258,$B$10:$B$283,"F",#REF!,"Elected")</f>
        <v>#REF!</v>
      </c>
      <c r="H258" s="243">
        <f t="shared" si="7"/>
        <v>0</v>
      </c>
      <c r="I258" s="244" t="e">
        <f>COUNTIFS(#REF!, B258,$B$10:$B$505,"M")</f>
        <v>#REF!</v>
      </c>
      <c r="J258" s="242">
        <f t="shared" si="8"/>
        <v>0</v>
      </c>
      <c r="K258" t="e">
        <f>COUNTIFS(#REF!, B258,$B$10:$B$505,"M",#REF!,"Elected")</f>
        <v>#REF!</v>
      </c>
      <c r="L258" s="242">
        <f t="shared" si="9"/>
        <v>0</v>
      </c>
    </row>
    <row r="259" spans="1:12" x14ac:dyDescent="0.35">
      <c r="A259" s="238" t="e">
        <f>SUMIFS($C$10:$C$505,#REF!, B259)</f>
        <v>#REF!</v>
      </c>
      <c r="B259" t="s">
        <v>2672</v>
      </c>
      <c r="C259" t="s">
        <v>2530</v>
      </c>
      <c r="D259" s="241" t="e">
        <f t="shared" si="6"/>
        <v>#REF!</v>
      </c>
      <c r="E259" s="238" t="e">
        <f>COUNTIFS(#REF!, B259,$B$10:$B$505,"F")</f>
        <v>#REF!</v>
      </c>
      <c r="F259" s="242">
        <f t="shared" si="5"/>
        <v>0</v>
      </c>
      <c r="G259" t="e">
        <f>COUNTIFS(#REF!, B259,$B$10:$B$283,"F",#REF!,"Elected")</f>
        <v>#REF!</v>
      </c>
      <c r="H259" s="243">
        <f t="shared" si="7"/>
        <v>0</v>
      </c>
      <c r="I259" s="244" t="e">
        <f>COUNTIFS(#REF!, B259,$B$10:$B$505,"M")</f>
        <v>#REF!</v>
      </c>
      <c r="J259" s="242">
        <f t="shared" si="8"/>
        <v>0</v>
      </c>
      <c r="K259" t="e">
        <f>COUNTIFS(#REF!, B259,$B$10:$B$505,"M",#REF!,"Elected")</f>
        <v>#REF!</v>
      </c>
      <c r="L259" s="242">
        <f t="shared" si="9"/>
        <v>0</v>
      </c>
    </row>
    <row r="260" spans="1:12" x14ac:dyDescent="0.35">
      <c r="A260" s="238" t="e">
        <f>SUM(A233:A259)</f>
        <v>#REF!</v>
      </c>
      <c r="B260" s="238"/>
      <c r="D260" s="241" t="e">
        <f>SUM(D233:D259)</f>
        <v>#REF!</v>
      </c>
      <c r="E260" s="238" t="e">
        <f>SUM(E233:E259)</f>
        <v>#REF!</v>
      </c>
      <c r="G260" t="e">
        <f>SUM(G233:G259)</f>
        <v>#REF!</v>
      </c>
      <c r="I260" s="244" t="e">
        <f>SUM(I233:I259)</f>
        <v>#REF!</v>
      </c>
      <c r="K260" t="e">
        <f>SUM(K233:K259)</f>
        <v>#REF!</v>
      </c>
    </row>
    <row r="261" spans="1:12" ht="15" thickBot="1" x14ac:dyDescent="0.4"/>
    <row r="262" spans="1:12" x14ac:dyDescent="0.35">
      <c r="C262" s="245" t="s">
        <v>2673</v>
      </c>
      <c r="D262" s="246"/>
      <c r="E262" s="247" t="e">
        <f>E260+I260</f>
        <v>#REF!</v>
      </c>
      <c r="F262" s="246" t="s">
        <v>2674</v>
      </c>
      <c r="G262" s="248"/>
      <c r="H262" s="248"/>
      <c r="I262" s="245" t="s">
        <v>2675</v>
      </c>
      <c r="J262" s="246" t="s">
        <v>2676</v>
      </c>
      <c r="K262" s="249" t="e">
        <f>K260</f>
        <v>#REF!</v>
      </c>
    </row>
    <row r="263" spans="1:12" ht="15" thickBot="1" x14ac:dyDescent="0.4">
      <c r="C263" s="250" t="s">
        <v>2677</v>
      </c>
      <c r="D263" s="251" t="e">
        <f>LEFT(MID(#REF!,FIND("(",#REF!)+1,LEN(#REF!)),FIND(")",MID(#REF!,FIND("(",#REF!)+1,LEN(#REF!)))-1)</f>
        <v>#REF!</v>
      </c>
      <c r="E263" s="251" t="e">
        <f>#REF!</f>
        <v>#REF!</v>
      </c>
      <c r="F263" s="251" t="s">
        <v>2678</v>
      </c>
      <c r="G263" s="252"/>
      <c r="H263" s="252"/>
      <c r="I263" s="253"/>
      <c r="J263" s="240" t="s">
        <v>2679</v>
      </c>
      <c r="K263" s="254" t="e">
        <f>G260</f>
        <v>#REF!</v>
      </c>
    </row>
    <row r="264" spans="1:12" ht="15" thickBot="1" x14ac:dyDescent="0.4">
      <c r="I264" s="250"/>
      <c r="J264" s="251" t="s">
        <v>2680</v>
      </c>
      <c r="K264" s="255" t="e">
        <f>SUM(K262:K263)</f>
        <v>#REF!</v>
      </c>
    </row>
  </sheetData>
  <mergeCells count="261">
    <mergeCell ref="A224:A225"/>
    <mergeCell ref="B224:B225"/>
    <mergeCell ref="C224:C225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34:A135"/>
    <mergeCell ref="B134:B135"/>
    <mergeCell ref="C134:C135"/>
    <mergeCell ref="A136:A137"/>
    <mergeCell ref="B136:B137"/>
    <mergeCell ref="C136:C137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271"/>
  <sheetViews>
    <sheetView topLeftCell="A73" zoomScale="61" zoomScaleNormal="90" workbookViewId="0">
      <selection activeCell="BD5" sqref="W5:BD267"/>
    </sheetView>
  </sheetViews>
  <sheetFormatPr defaultRowHeight="14.5" x14ac:dyDescent="0.35"/>
  <cols>
    <col min="1" max="1" width="54.453125" bestFit="1" customWidth="1"/>
  </cols>
  <sheetData>
    <row r="1" spans="1:13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35">
      <c r="A8" s="339" t="s">
        <v>59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</row>
    <row r="9" spans="1:13" x14ac:dyDescent="0.35">
      <c r="A9" s="339" t="s">
        <v>0</v>
      </c>
      <c r="B9" s="339" t="s">
        <v>0</v>
      </c>
      <c r="C9" s="339" t="s">
        <v>17</v>
      </c>
      <c r="D9" t="s">
        <v>1615</v>
      </c>
      <c r="E9" t="s">
        <v>1616</v>
      </c>
      <c r="F9" t="s">
        <v>1617</v>
      </c>
      <c r="G9" t="s">
        <v>1618</v>
      </c>
      <c r="H9" t="s">
        <v>1619</v>
      </c>
      <c r="I9" t="s">
        <v>1620</v>
      </c>
      <c r="J9" t="s">
        <v>1621</v>
      </c>
      <c r="K9" t="s">
        <v>1622</v>
      </c>
      <c r="L9" t="s">
        <v>1623</v>
      </c>
      <c r="M9" t="s">
        <v>1624</v>
      </c>
    </row>
    <row r="10" spans="1:13" x14ac:dyDescent="0.35">
      <c r="A10" s="339" t="s">
        <v>1625</v>
      </c>
      <c r="B10" s="339" t="s">
        <v>33</v>
      </c>
      <c r="C10" s="340">
        <v>999</v>
      </c>
      <c r="D10" s="1">
        <v>39</v>
      </c>
      <c r="E10" s="1">
        <v>27</v>
      </c>
      <c r="F10" s="1">
        <v>5</v>
      </c>
      <c r="G10" s="1">
        <v>8</v>
      </c>
      <c r="H10" s="1">
        <v>10</v>
      </c>
      <c r="I10" s="1">
        <v>16</v>
      </c>
      <c r="J10" s="1">
        <v>19</v>
      </c>
      <c r="K10" s="1">
        <v>50</v>
      </c>
      <c r="L10" s="1">
        <v>10</v>
      </c>
      <c r="M10" s="1">
        <v>113</v>
      </c>
    </row>
    <row r="11" spans="1:13" x14ac:dyDescent="0.35">
      <c r="A11" s="339" t="s">
        <v>0</v>
      </c>
      <c r="B11" s="339" t="s">
        <v>0</v>
      </c>
      <c r="C11" s="340">
        <v>999</v>
      </c>
      <c r="D11" s="2">
        <v>1038</v>
      </c>
      <c r="E11" s="2">
        <v>1065</v>
      </c>
      <c r="F11" s="2">
        <v>1070</v>
      </c>
      <c r="G11" s="2">
        <v>1078</v>
      </c>
      <c r="H11" s="2">
        <v>1088</v>
      </c>
      <c r="I11" s="2">
        <v>1104</v>
      </c>
      <c r="J11" s="2">
        <v>1123</v>
      </c>
      <c r="K11" s="2">
        <v>1173</v>
      </c>
      <c r="L11" s="2">
        <v>1183</v>
      </c>
      <c r="M11" s="2">
        <v>1296</v>
      </c>
    </row>
    <row r="12" spans="1:13" x14ac:dyDescent="0.35">
      <c r="A12" s="339" t="s">
        <v>3273</v>
      </c>
      <c r="B12" s="339" t="s">
        <v>33</v>
      </c>
      <c r="C12" s="340">
        <v>189</v>
      </c>
      <c r="D12" s="1">
        <v>5</v>
      </c>
      <c r="E12" s="1">
        <v>19</v>
      </c>
      <c r="F12" s="1">
        <v>40</v>
      </c>
      <c r="G12" s="1">
        <v>-253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35">
      <c r="A13" s="339" t="s">
        <v>0</v>
      </c>
      <c r="B13" s="339" t="s">
        <v>0</v>
      </c>
      <c r="C13" s="340">
        <v>189</v>
      </c>
      <c r="D13" s="2">
        <v>194</v>
      </c>
      <c r="E13" s="2">
        <v>213</v>
      </c>
      <c r="F13" s="2">
        <v>253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</row>
    <row r="14" spans="1:13" x14ac:dyDescent="0.35">
      <c r="A14" s="339" t="s">
        <v>3267</v>
      </c>
      <c r="B14" s="339" t="s">
        <v>33</v>
      </c>
      <c r="C14" s="340">
        <v>256</v>
      </c>
      <c r="D14" s="1">
        <v>16</v>
      </c>
      <c r="E14" s="1">
        <v>27</v>
      </c>
      <c r="F14" s="1">
        <v>6</v>
      </c>
      <c r="G14" s="1">
        <v>15</v>
      </c>
      <c r="H14" s="1">
        <v>-320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35">
      <c r="A15" s="339" t="s">
        <v>0</v>
      </c>
      <c r="B15" s="339" t="s">
        <v>0</v>
      </c>
      <c r="C15" s="340">
        <v>256</v>
      </c>
      <c r="D15" s="2">
        <v>272</v>
      </c>
      <c r="E15" s="2">
        <v>299</v>
      </c>
      <c r="F15" s="2">
        <v>305</v>
      </c>
      <c r="G15" s="2">
        <v>320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</row>
    <row r="16" spans="1:13" x14ac:dyDescent="0.35">
      <c r="A16" s="339" t="s">
        <v>3263</v>
      </c>
      <c r="B16" s="339" t="s">
        <v>33</v>
      </c>
      <c r="C16" s="340">
        <v>383</v>
      </c>
      <c r="D16" s="1">
        <v>12</v>
      </c>
      <c r="E16" s="1">
        <v>13</v>
      </c>
      <c r="F16" s="1">
        <v>30</v>
      </c>
      <c r="G16" s="1">
        <v>108</v>
      </c>
      <c r="H16" s="1">
        <v>14</v>
      </c>
      <c r="I16" s="1">
        <v>41</v>
      </c>
      <c r="J16" s="1">
        <v>-601</v>
      </c>
      <c r="K16" s="1">
        <v>0</v>
      </c>
      <c r="L16" s="1">
        <v>0</v>
      </c>
      <c r="M16" s="1">
        <v>0</v>
      </c>
    </row>
    <row r="17" spans="1:13" x14ac:dyDescent="0.35">
      <c r="A17" s="339" t="s">
        <v>0</v>
      </c>
      <c r="B17" s="339" t="s">
        <v>0</v>
      </c>
      <c r="C17" s="340">
        <v>383</v>
      </c>
      <c r="D17" s="2">
        <v>395</v>
      </c>
      <c r="E17" s="2">
        <v>408</v>
      </c>
      <c r="F17" s="2">
        <v>438</v>
      </c>
      <c r="G17" s="2">
        <v>546</v>
      </c>
      <c r="H17" s="2">
        <v>560</v>
      </c>
      <c r="I17" s="2">
        <v>601</v>
      </c>
      <c r="J17" s="2">
        <v>0</v>
      </c>
      <c r="K17" s="2">
        <v>0</v>
      </c>
      <c r="L17" s="2">
        <v>0</v>
      </c>
      <c r="M17" s="2">
        <v>0</v>
      </c>
    </row>
    <row r="18" spans="1:13" x14ac:dyDescent="0.35">
      <c r="A18" s="339" t="s">
        <v>3274</v>
      </c>
      <c r="B18" s="339" t="s">
        <v>33</v>
      </c>
      <c r="C18" s="340">
        <v>2328</v>
      </c>
      <c r="D18" s="1">
        <v>0</v>
      </c>
      <c r="E18" s="1">
        <v>-552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35">
      <c r="A19" s="339" t="s">
        <v>0</v>
      </c>
      <c r="B19" s="339" t="s">
        <v>0</v>
      </c>
      <c r="C19" s="340">
        <v>2328</v>
      </c>
      <c r="D19" s="2">
        <v>2328</v>
      </c>
      <c r="E19" s="2">
        <v>1776</v>
      </c>
      <c r="F19" s="2">
        <v>1776</v>
      </c>
      <c r="G19" s="2">
        <v>1776</v>
      </c>
      <c r="H19" s="2">
        <v>1776</v>
      </c>
      <c r="I19" s="2">
        <v>1776</v>
      </c>
      <c r="J19" s="2">
        <v>1776</v>
      </c>
      <c r="K19" s="2">
        <v>1776</v>
      </c>
      <c r="L19" s="2">
        <v>1776</v>
      </c>
      <c r="M19" s="2">
        <v>1776</v>
      </c>
    </row>
    <row r="20" spans="1:13" x14ac:dyDescent="0.35">
      <c r="A20" s="339" t="s">
        <v>3275</v>
      </c>
      <c r="B20" s="339" t="s">
        <v>33</v>
      </c>
      <c r="C20" s="340">
        <v>1130</v>
      </c>
      <c r="D20" s="1">
        <v>55</v>
      </c>
      <c r="E20" s="1">
        <v>54</v>
      </c>
      <c r="F20" s="1">
        <v>23</v>
      </c>
      <c r="G20" s="1">
        <v>23</v>
      </c>
      <c r="H20" s="1">
        <v>15</v>
      </c>
      <c r="I20" s="1">
        <v>60</v>
      </c>
      <c r="J20" s="1">
        <v>193</v>
      </c>
      <c r="K20" s="1">
        <v>60</v>
      </c>
      <c r="L20" s="1">
        <v>18</v>
      </c>
      <c r="M20" s="1">
        <v>94</v>
      </c>
    </row>
    <row r="21" spans="1:13" x14ac:dyDescent="0.35">
      <c r="A21" s="339" t="s">
        <v>0</v>
      </c>
      <c r="B21" s="339" t="s">
        <v>0</v>
      </c>
      <c r="C21" s="340">
        <v>1130</v>
      </c>
      <c r="D21" s="2">
        <v>1185</v>
      </c>
      <c r="E21" s="2">
        <v>1239</v>
      </c>
      <c r="F21" s="2">
        <v>1262</v>
      </c>
      <c r="G21" s="2">
        <v>1285</v>
      </c>
      <c r="H21" s="2">
        <v>1300</v>
      </c>
      <c r="I21" s="2">
        <v>1360</v>
      </c>
      <c r="J21" s="2">
        <v>1553</v>
      </c>
      <c r="K21" s="2">
        <v>1613</v>
      </c>
      <c r="L21" s="2">
        <v>1631</v>
      </c>
      <c r="M21" s="2">
        <v>1725</v>
      </c>
    </row>
    <row r="22" spans="1:13" x14ac:dyDescent="0.35">
      <c r="A22" s="339" t="s">
        <v>3276</v>
      </c>
      <c r="B22" s="339" t="s">
        <v>33</v>
      </c>
      <c r="C22" s="340">
        <v>69</v>
      </c>
      <c r="D22" s="1">
        <v>2</v>
      </c>
      <c r="E22" s="1">
        <v>4</v>
      </c>
      <c r="F22" s="1">
        <v>-75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x14ac:dyDescent="0.35">
      <c r="A23" s="339" t="s">
        <v>0</v>
      </c>
      <c r="B23" s="339" t="s">
        <v>0</v>
      </c>
      <c r="C23" s="340">
        <v>69</v>
      </c>
      <c r="D23" s="2">
        <v>71</v>
      </c>
      <c r="E23" s="2">
        <v>75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</row>
    <row r="24" spans="1:13" x14ac:dyDescent="0.35">
      <c r="A24" s="339" t="s">
        <v>1626</v>
      </c>
      <c r="B24" s="339" t="s">
        <v>33</v>
      </c>
      <c r="C24" s="340">
        <v>1301</v>
      </c>
      <c r="D24" s="1">
        <v>45</v>
      </c>
      <c r="E24" s="1">
        <v>43</v>
      </c>
      <c r="F24" s="1">
        <v>2</v>
      </c>
      <c r="G24" s="1">
        <v>5</v>
      </c>
      <c r="H24" s="1">
        <v>13</v>
      </c>
      <c r="I24" s="1">
        <v>26</v>
      </c>
      <c r="J24" s="1">
        <v>31</v>
      </c>
      <c r="K24" s="1">
        <v>51</v>
      </c>
      <c r="L24" s="1">
        <v>43</v>
      </c>
      <c r="M24" s="1">
        <v>52</v>
      </c>
    </row>
    <row r="25" spans="1:13" x14ac:dyDescent="0.35">
      <c r="A25" s="339" t="s">
        <v>0</v>
      </c>
      <c r="B25" s="339" t="s">
        <v>0</v>
      </c>
      <c r="C25" s="340">
        <v>1301</v>
      </c>
      <c r="D25" s="2">
        <v>1346</v>
      </c>
      <c r="E25" s="2">
        <v>1389</v>
      </c>
      <c r="F25" s="2">
        <v>1391</v>
      </c>
      <c r="G25" s="2">
        <v>1396</v>
      </c>
      <c r="H25" s="2">
        <v>1409</v>
      </c>
      <c r="I25" s="2">
        <v>1435</v>
      </c>
      <c r="J25" s="2">
        <v>1466</v>
      </c>
      <c r="K25" s="2">
        <v>1517</v>
      </c>
      <c r="L25" s="2">
        <v>1560</v>
      </c>
      <c r="M25" s="2">
        <v>1612</v>
      </c>
    </row>
    <row r="26" spans="1:13" x14ac:dyDescent="0.35">
      <c r="A26" s="339" t="s">
        <v>1627</v>
      </c>
      <c r="B26" s="339" t="s">
        <v>31</v>
      </c>
      <c r="C26" s="340">
        <v>474</v>
      </c>
      <c r="D26" s="1">
        <v>13</v>
      </c>
      <c r="E26" s="1">
        <v>29</v>
      </c>
      <c r="F26" s="1">
        <v>7</v>
      </c>
      <c r="G26" s="1">
        <v>6</v>
      </c>
      <c r="H26" s="1">
        <v>169</v>
      </c>
      <c r="I26" s="1">
        <v>21</v>
      </c>
      <c r="J26" s="1">
        <v>46</v>
      </c>
      <c r="K26" s="1">
        <v>22</v>
      </c>
      <c r="L26" s="1">
        <v>8</v>
      </c>
      <c r="M26" s="1">
        <v>-795</v>
      </c>
    </row>
    <row r="27" spans="1:13" x14ac:dyDescent="0.35">
      <c r="A27" s="339" t="s">
        <v>0</v>
      </c>
      <c r="B27" s="339" t="s">
        <v>0</v>
      </c>
      <c r="C27" s="340">
        <v>474</v>
      </c>
      <c r="D27" s="2">
        <v>487</v>
      </c>
      <c r="E27" s="2">
        <v>516</v>
      </c>
      <c r="F27" s="2">
        <v>523</v>
      </c>
      <c r="G27" s="2">
        <v>529</v>
      </c>
      <c r="H27" s="2">
        <v>698</v>
      </c>
      <c r="I27" s="2">
        <v>719</v>
      </c>
      <c r="J27" s="2">
        <v>765</v>
      </c>
      <c r="K27" s="2">
        <v>787</v>
      </c>
      <c r="L27" s="2">
        <v>795</v>
      </c>
      <c r="M27" s="2">
        <v>0</v>
      </c>
    </row>
    <row r="28" spans="1:13" x14ac:dyDescent="0.35">
      <c r="A28" s="339" t="s">
        <v>3277</v>
      </c>
      <c r="B28" s="339" t="s">
        <v>31</v>
      </c>
      <c r="C28" s="340">
        <v>81</v>
      </c>
      <c r="D28" s="1">
        <v>5</v>
      </c>
      <c r="E28" s="1">
        <v>11</v>
      </c>
      <c r="F28" s="1">
        <v>-97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35">
      <c r="A29" s="339" t="s">
        <v>0</v>
      </c>
      <c r="B29" s="339" t="s">
        <v>0</v>
      </c>
      <c r="C29" s="340">
        <v>81</v>
      </c>
      <c r="D29" s="2">
        <v>86</v>
      </c>
      <c r="E29" s="2">
        <v>97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</row>
    <row r="30" spans="1:13" x14ac:dyDescent="0.35">
      <c r="A30" s="339" t="s">
        <v>1628</v>
      </c>
      <c r="B30" s="339" t="s">
        <v>33</v>
      </c>
      <c r="C30" s="340">
        <v>933</v>
      </c>
      <c r="D30" s="1">
        <v>89</v>
      </c>
      <c r="E30" s="1">
        <v>51</v>
      </c>
      <c r="F30" s="1">
        <v>6</v>
      </c>
      <c r="G30" s="1">
        <v>4</v>
      </c>
      <c r="H30" s="1">
        <v>11</v>
      </c>
      <c r="I30" s="1">
        <v>27</v>
      </c>
      <c r="J30" s="1">
        <v>11</v>
      </c>
      <c r="K30" s="1">
        <v>137</v>
      </c>
      <c r="L30" s="1">
        <v>36</v>
      </c>
      <c r="M30" s="1">
        <v>97</v>
      </c>
    </row>
    <row r="31" spans="1:13" x14ac:dyDescent="0.35">
      <c r="A31" s="339" t="s">
        <v>0</v>
      </c>
      <c r="B31" s="339" t="s">
        <v>0</v>
      </c>
      <c r="C31" s="340">
        <v>933</v>
      </c>
      <c r="D31" s="2">
        <v>1022</v>
      </c>
      <c r="E31" s="2">
        <v>1073</v>
      </c>
      <c r="F31" s="2">
        <v>1079</v>
      </c>
      <c r="G31" s="2">
        <v>1083</v>
      </c>
      <c r="H31" s="2">
        <v>1094</v>
      </c>
      <c r="I31" s="2">
        <v>1121</v>
      </c>
      <c r="J31" s="2">
        <v>1132</v>
      </c>
      <c r="K31" s="2">
        <v>1269</v>
      </c>
      <c r="L31" s="2">
        <v>1305</v>
      </c>
      <c r="M31" s="2">
        <v>1402</v>
      </c>
    </row>
    <row r="32" spans="1:13" x14ac:dyDescent="0.35">
      <c r="A32" s="339" t="s">
        <v>3278</v>
      </c>
      <c r="B32" s="339" t="s">
        <v>33</v>
      </c>
      <c r="C32" s="340">
        <v>332</v>
      </c>
      <c r="D32" s="1">
        <v>23</v>
      </c>
      <c r="E32" s="1">
        <v>54</v>
      </c>
      <c r="F32" s="1">
        <v>16</v>
      </c>
      <c r="G32" s="1">
        <v>26</v>
      </c>
      <c r="H32" s="1">
        <v>14</v>
      </c>
      <c r="I32" s="1">
        <v>-465</v>
      </c>
      <c r="J32" s="1">
        <v>0</v>
      </c>
      <c r="K32" s="1">
        <v>0</v>
      </c>
      <c r="L32" s="1">
        <v>0</v>
      </c>
      <c r="M32" s="1">
        <v>0</v>
      </c>
    </row>
    <row r="33" spans="1:13" x14ac:dyDescent="0.35">
      <c r="A33" s="339" t="s">
        <v>0</v>
      </c>
      <c r="B33" s="339" t="s">
        <v>0</v>
      </c>
      <c r="C33" s="340">
        <v>332</v>
      </c>
      <c r="D33" s="2">
        <v>355</v>
      </c>
      <c r="E33" s="2">
        <v>409</v>
      </c>
      <c r="F33" s="2">
        <v>425</v>
      </c>
      <c r="G33" s="2">
        <v>451</v>
      </c>
      <c r="H33" s="2">
        <v>465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</row>
    <row r="34" spans="1:13" x14ac:dyDescent="0.35">
      <c r="A34" s="339" t="s">
        <v>1629</v>
      </c>
      <c r="B34" s="339" t="s">
        <v>33</v>
      </c>
      <c r="C34" s="340">
        <v>2391</v>
      </c>
      <c r="D34" s="1">
        <v>-615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x14ac:dyDescent="0.35">
      <c r="A35" s="339" t="s">
        <v>0</v>
      </c>
      <c r="B35" s="339" t="s">
        <v>0</v>
      </c>
      <c r="C35" s="340">
        <v>2391</v>
      </c>
      <c r="D35" s="2">
        <v>1776</v>
      </c>
      <c r="E35" s="2">
        <v>1776</v>
      </c>
      <c r="F35" s="2">
        <v>1776</v>
      </c>
      <c r="G35" s="2">
        <v>1776</v>
      </c>
      <c r="H35" s="2">
        <v>1776</v>
      </c>
      <c r="I35" s="2">
        <v>1776</v>
      </c>
      <c r="J35" s="2">
        <v>1776</v>
      </c>
      <c r="K35" s="2">
        <v>1776</v>
      </c>
      <c r="L35" s="2">
        <v>1776</v>
      </c>
      <c r="M35" s="2">
        <v>1776</v>
      </c>
    </row>
    <row r="36" spans="1:13" x14ac:dyDescent="0.35">
      <c r="A36" s="339" t="s">
        <v>1630</v>
      </c>
      <c r="B36" s="339" t="s">
        <v>31</v>
      </c>
      <c r="C36" s="340">
        <v>1177</v>
      </c>
      <c r="D36" s="1">
        <v>232</v>
      </c>
      <c r="E36" s="1">
        <v>128</v>
      </c>
      <c r="F36" s="1">
        <v>11</v>
      </c>
      <c r="G36" s="1">
        <v>13</v>
      </c>
      <c r="H36" s="1">
        <v>18</v>
      </c>
      <c r="I36" s="1">
        <v>131</v>
      </c>
      <c r="J36" s="1">
        <v>39</v>
      </c>
      <c r="K36" s="1">
        <v>207</v>
      </c>
      <c r="L36" s="1">
        <v>-180</v>
      </c>
      <c r="M36" s="1">
        <v>0</v>
      </c>
    </row>
    <row r="37" spans="1:13" x14ac:dyDescent="0.35">
      <c r="A37" s="339" t="s">
        <v>0</v>
      </c>
      <c r="B37" s="339" t="s">
        <v>0</v>
      </c>
      <c r="C37" s="340">
        <v>1177</v>
      </c>
      <c r="D37" s="2">
        <v>1409</v>
      </c>
      <c r="E37" s="2">
        <v>1537</v>
      </c>
      <c r="F37" s="2">
        <v>1548</v>
      </c>
      <c r="G37" s="2">
        <v>1561</v>
      </c>
      <c r="H37" s="2">
        <v>1579</v>
      </c>
      <c r="I37" s="2">
        <v>1710</v>
      </c>
      <c r="J37" s="2">
        <v>1749</v>
      </c>
      <c r="K37" s="2">
        <v>1956</v>
      </c>
      <c r="L37" s="2">
        <v>1776</v>
      </c>
      <c r="M37" s="2">
        <v>1776</v>
      </c>
    </row>
    <row r="38" spans="1:13" x14ac:dyDescent="0.35">
      <c r="A38" s="339" t="s">
        <v>1631</v>
      </c>
      <c r="B38" s="339" t="s">
        <v>33</v>
      </c>
      <c r="C38" s="340">
        <v>386</v>
      </c>
      <c r="D38" s="1">
        <v>79</v>
      </c>
      <c r="E38" s="1">
        <v>92</v>
      </c>
      <c r="F38" s="1">
        <v>6</v>
      </c>
      <c r="G38" s="1">
        <v>4</v>
      </c>
      <c r="H38" s="1">
        <v>10</v>
      </c>
      <c r="I38" s="1">
        <v>63</v>
      </c>
      <c r="J38" s="1">
        <v>31</v>
      </c>
      <c r="K38" s="1">
        <v>-671</v>
      </c>
      <c r="L38" s="1">
        <v>0</v>
      </c>
      <c r="M38" s="1">
        <v>0</v>
      </c>
    </row>
    <row r="39" spans="1:13" x14ac:dyDescent="0.35">
      <c r="A39" s="339" t="s">
        <v>0</v>
      </c>
      <c r="B39" s="339" t="s">
        <v>0</v>
      </c>
      <c r="C39" s="340">
        <v>386</v>
      </c>
      <c r="D39" s="2">
        <v>465</v>
      </c>
      <c r="E39" s="2">
        <v>557</v>
      </c>
      <c r="F39" s="2">
        <v>563</v>
      </c>
      <c r="G39" s="2">
        <v>567</v>
      </c>
      <c r="H39" s="2">
        <v>577</v>
      </c>
      <c r="I39" s="2">
        <v>640</v>
      </c>
      <c r="J39" s="2">
        <v>671</v>
      </c>
      <c r="K39" s="2">
        <v>0</v>
      </c>
      <c r="L39" s="2">
        <v>0</v>
      </c>
      <c r="M39" s="2">
        <v>0</v>
      </c>
    </row>
    <row r="40" spans="1:13" x14ac:dyDescent="0.35">
      <c r="A40" s="339" t="s">
        <v>47</v>
      </c>
      <c r="B40" s="339" t="s">
        <v>0</v>
      </c>
      <c r="C40" s="341">
        <v>0</v>
      </c>
      <c r="D40" s="1">
        <f>(D10+D12+D14+D16+D18+D20+D22+D24+D26+D28+D30+D32+D34+D36+D38)*(-1)</f>
        <v>0</v>
      </c>
      <c r="E40" s="1">
        <f t="shared" ref="E40:M40" si="0">(E10+E12+E14+E16+E18+E20+E22+E24+E26+E28+E30+E32+E34+E36+E38)*(-1)</f>
        <v>0</v>
      </c>
      <c r="F40" s="1">
        <f t="shared" si="0"/>
        <v>20</v>
      </c>
      <c r="G40" s="1">
        <f t="shared" si="0"/>
        <v>41</v>
      </c>
      <c r="H40" s="1">
        <f t="shared" si="0"/>
        <v>46</v>
      </c>
      <c r="I40" s="1">
        <f t="shared" si="0"/>
        <v>80</v>
      </c>
      <c r="J40" s="1">
        <f t="shared" si="0"/>
        <v>231</v>
      </c>
      <c r="K40" s="1">
        <f t="shared" si="0"/>
        <v>144</v>
      </c>
      <c r="L40" s="1">
        <f t="shared" si="0"/>
        <v>65</v>
      </c>
      <c r="M40" s="1">
        <f t="shared" si="0"/>
        <v>439</v>
      </c>
    </row>
    <row r="41" spans="1:13" x14ac:dyDescent="0.35">
      <c r="A41" s="339" t="s">
        <v>0</v>
      </c>
      <c r="B41" s="339" t="s">
        <v>0</v>
      </c>
      <c r="C41" s="340">
        <v>0</v>
      </c>
      <c r="D41" s="2">
        <v>0</v>
      </c>
      <c r="E41" s="2">
        <v>0</v>
      </c>
      <c r="F41" s="2">
        <v>20</v>
      </c>
      <c r="G41" s="2">
        <v>61</v>
      </c>
      <c r="H41" s="2">
        <v>107</v>
      </c>
      <c r="I41" s="2">
        <v>187</v>
      </c>
      <c r="J41" s="2">
        <v>418</v>
      </c>
      <c r="K41" s="2">
        <v>562</v>
      </c>
      <c r="L41" s="2">
        <v>627</v>
      </c>
      <c r="M41" s="2">
        <v>1066</v>
      </c>
    </row>
    <row r="42" spans="1:13" x14ac:dyDescent="0.35">
      <c r="A42" t="s">
        <v>48</v>
      </c>
      <c r="B42" t="s">
        <v>0</v>
      </c>
      <c r="C42" s="2">
        <v>12429</v>
      </c>
      <c r="D42" s="2">
        <v>12429</v>
      </c>
      <c r="E42" s="2">
        <v>12429</v>
      </c>
      <c r="F42" s="2">
        <v>12429</v>
      </c>
      <c r="G42" s="2">
        <v>12429</v>
      </c>
      <c r="H42" s="2">
        <v>12429</v>
      </c>
      <c r="I42" s="2">
        <v>12429</v>
      </c>
      <c r="J42" s="2">
        <v>12429</v>
      </c>
      <c r="K42" s="2">
        <v>12429</v>
      </c>
      <c r="L42" s="2">
        <v>12429</v>
      </c>
      <c r="M42" s="2">
        <v>12429</v>
      </c>
    </row>
    <row r="46" spans="1:13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</row>
    <row r="47" spans="1:13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</row>
    <row r="48" spans="1:13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</row>
    <row r="49" spans="1: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</row>
    <row r="50" spans="1: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</row>
    <row r="51" spans="1: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</row>
    <row r="52" spans="1: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</row>
    <row r="53" spans="1:7" x14ac:dyDescent="0.35">
      <c r="A53" s="339" t="s">
        <v>49</v>
      </c>
      <c r="B53" s="339" t="s">
        <v>2</v>
      </c>
      <c r="C53" s="339" t="s">
        <v>3</v>
      </c>
      <c r="D53" t="s">
        <v>4</v>
      </c>
      <c r="E53" t="s">
        <v>5</v>
      </c>
      <c r="F53" t="s">
        <v>6</v>
      </c>
      <c r="G53" t="s">
        <v>7</v>
      </c>
    </row>
    <row r="54" spans="1:7" x14ac:dyDescent="0.35">
      <c r="A54" s="339" t="s">
        <v>0</v>
      </c>
      <c r="B54" s="339" t="s">
        <v>0</v>
      </c>
      <c r="C54" s="339" t="s">
        <v>17</v>
      </c>
      <c r="D54" t="s">
        <v>1632</v>
      </c>
      <c r="E54" t="s">
        <v>1633</v>
      </c>
      <c r="F54" t="s">
        <v>1634</v>
      </c>
      <c r="G54" t="s">
        <v>1635</v>
      </c>
    </row>
    <row r="55" spans="1:7" x14ac:dyDescent="0.35">
      <c r="A55" s="339" t="s">
        <v>3271</v>
      </c>
      <c r="B55" s="339" t="s">
        <v>33</v>
      </c>
      <c r="C55" s="340">
        <v>117</v>
      </c>
      <c r="D55" s="1">
        <v>-117</v>
      </c>
      <c r="E55" s="1">
        <v>0</v>
      </c>
      <c r="F55" s="1">
        <v>0</v>
      </c>
      <c r="G55" s="1">
        <v>0</v>
      </c>
    </row>
    <row r="56" spans="1:7" x14ac:dyDescent="0.35">
      <c r="A56" s="339" t="s">
        <v>0</v>
      </c>
      <c r="B56" s="339" t="s">
        <v>0</v>
      </c>
      <c r="C56" s="340">
        <v>117</v>
      </c>
      <c r="D56" s="2">
        <v>0</v>
      </c>
      <c r="E56" s="2">
        <v>0</v>
      </c>
      <c r="F56" s="2">
        <v>0</v>
      </c>
      <c r="G56" s="2">
        <v>0</v>
      </c>
    </row>
    <row r="57" spans="1:7" x14ac:dyDescent="0.35">
      <c r="A57" s="339" t="s">
        <v>3279</v>
      </c>
      <c r="B57" s="339" t="s">
        <v>33</v>
      </c>
      <c r="C57" s="340">
        <v>331</v>
      </c>
      <c r="D57" s="1">
        <v>37</v>
      </c>
      <c r="E57" s="1">
        <v>-368</v>
      </c>
      <c r="F57" s="1">
        <v>0</v>
      </c>
      <c r="G57" s="1">
        <v>0</v>
      </c>
    </row>
    <row r="58" spans="1:7" x14ac:dyDescent="0.35">
      <c r="A58" s="339" t="s">
        <v>0</v>
      </c>
      <c r="B58" s="339" t="s">
        <v>0</v>
      </c>
      <c r="C58" s="340">
        <v>331</v>
      </c>
      <c r="D58" s="2">
        <v>368</v>
      </c>
      <c r="E58" s="2">
        <v>0</v>
      </c>
      <c r="F58" s="2">
        <v>0</v>
      </c>
      <c r="G58" s="2">
        <v>0</v>
      </c>
    </row>
    <row r="59" spans="1:7" x14ac:dyDescent="0.35">
      <c r="A59" s="339" t="s">
        <v>1636</v>
      </c>
      <c r="B59" s="339" t="s">
        <v>33</v>
      </c>
      <c r="C59" s="340">
        <v>1455</v>
      </c>
      <c r="D59" s="1">
        <v>23</v>
      </c>
      <c r="E59" s="1">
        <v>65</v>
      </c>
      <c r="F59" s="1">
        <v>100</v>
      </c>
      <c r="G59" s="1">
        <v>128</v>
      </c>
    </row>
    <row r="60" spans="1:7" x14ac:dyDescent="0.35">
      <c r="A60" s="339" t="s">
        <v>0</v>
      </c>
      <c r="B60" s="339" t="s">
        <v>0</v>
      </c>
      <c r="C60" s="340">
        <v>1455</v>
      </c>
      <c r="D60" s="2">
        <v>1478</v>
      </c>
      <c r="E60" s="2">
        <v>1543</v>
      </c>
      <c r="F60" s="2">
        <v>1643</v>
      </c>
      <c r="G60" s="2">
        <v>1771</v>
      </c>
    </row>
    <row r="61" spans="1:7" x14ac:dyDescent="0.35">
      <c r="A61" s="339" t="s">
        <v>1637</v>
      </c>
      <c r="B61" s="339" t="s">
        <v>33</v>
      </c>
      <c r="C61" s="340">
        <v>1052</v>
      </c>
      <c r="D61" s="1">
        <v>5</v>
      </c>
      <c r="E61" s="1">
        <v>27</v>
      </c>
      <c r="F61" s="1">
        <v>-1084</v>
      </c>
      <c r="G61" s="1">
        <v>0</v>
      </c>
    </row>
    <row r="62" spans="1:7" x14ac:dyDescent="0.35">
      <c r="A62" s="339" t="s">
        <v>0</v>
      </c>
      <c r="B62" s="339" t="s">
        <v>0</v>
      </c>
      <c r="C62" s="340">
        <v>1052</v>
      </c>
      <c r="D62" s="2">
        <v>1057</v>
      </c>
      <c r="E62" s="2">
        <v>1084</v>
      </c>
      <c r="F62" s="2">
        <v>0</v>
      </c>
      <c r="G62" s="2">
        <v>0</v>
      </c>
    </row>
    <row r="63" spans="1:7" x14ac:dyDescent="0.35">
      <c r="A63" s="339" t="s">
        <v>1638</v>
      </c>
      <c r="B63" s="339" t="s">
        <v>33</v>
      </c>
      <c r="C63" s="340">
        <v>1519</v>
      </c>
      <c r="D63" s="1">
        <v>23</v>
      </c>
      <c r="E63" s="1">
        <v>72</v>
      </c>
      <c r="F63" s="1">
        <v>253</v>
      </c>
      <c r="G63" s="1">
        <v>0</v>
      </c>
    </row>
    <row r="64" spans="1:7" x14ac:dyDescent="0.35">
      <c r="A64" s="339" t="s">
        <v>0</v>
      </c>
      <c r="B64" s="339" t="s">
        <v>0</v>
      </c>
      <c r="C64" s="340">
        <v>1519</v>
      </c>
      <c r="D64" s="2">
        <v>1542</v>
      </c>
      <c r="E64" s="2">
        <v>1614</v>
      </c>
      <c r="F64" s="2">
        <v>1867</v>
      </c>
      <c r="G64" s="2">
        <v>1867</v>
      </c>
    </row>
    <row r="65" spans="1:16" x14ac:dyDescent="0.35">
      <c r="A65" s="339" t="s">
        <v>1639</v>
      </c>
      <c r="B65" s="339" t="s">
        <v>31</v>
      </c>
      <c r="C65" s="340">
        <v>1079</v>
      </c>
      <c r="D65" s="1">
        <v>48</v>
      </c>
      <c r="E65" s="1">
        <v>88</v>
      </c>
      <c r="F65" s="1">
        <v>174</v>
      </c>
      <c r="G65" s="1">
        <v>109</v>
      </c>
    </row>
    <row r="66" spans="1:16" x14ac:dyDescent="0.35">
      <c r="A66" s="339" t="s">
        <v>0</v>
      </c>
      <c r="B66" s="339" t="s">
        <v>0</v>
      </c>
      <c r="C66" s="340">
        <v>1079</v>
      </c>
      <c r="D66" s="2">
        <v>1127</v>
      </c>
      <c r="E66" s="2">
        <v>1215</v>
      </c>
      <c r="F66" s="2">
        <v>1389</v>
      </c>
      <c r="G66" s="2">
        <v>1498</v>
      </c>
    </row>
    <row r="67" spans="1:16" x14ac:dyDescent="0.35">
      <c r="A67" s="339" t="s">
        <v>3280</v>
      </c>
      <c r="B67" s="339" t="s">
        <v>33</v>
      </c>
      <c r="C67" s="340">
        <v>48</v>
      </c>
      <c r="D67" s="1">
        <v>-48</v>
      </c>
      <c r="E67" s="1">
        <v>0</v>
      </c>
      <c r="F67" s="1">
        <v>0</v>
      </c>
      <c r="G67" s="1">
        <v>0</v>
      </c>
    </row>
    <row r="68" spans="1:16" x14ac:dyDescent="0.35">
      <c r="A68" s="339" t="s">
        <v>0</v>
      </c>
      <c r="B68" s="339" t="s">
        <v>0</v>
      </c>
      <c r="C68" s="340">
        <v>48</v>
      </c>
      <c r="D68" s="2">
        <v>0</v>
      </c>
      <c r="E68" s="2">
        <v>0</v>
      </c>
      <c r="F68" s="2">
        <v>0</v>
      </c>
      <c r="G68" s="2">
        <v>0</v>
      </c>
    </row>
    <row r="69" spans="1:16" x14ac:dyDescent="0.35">
      <c r="A69" s="339" t="s">
        <v>1640</v>
      </c>
      <c r="B69" s="339" t="s">
        <v>33</v>
      </c>
      <c r="C69" s="340">
        <v>1745</v>
      </c>
      <c r="D69" s="1">
        <v>11</v>
      </c>
      <c r="E69" s="1">
        <v>9</v>
      </c>
      <c r="F69" s="1">
        <v>463</v>
      </c>
      <c r="G69" s="1">
        <v>-391</v>
      </c>
    </row>
    <row r="70" spans="1:16" x14ac:dyDescent="0.35">
      <c r="A70" s="339" t="s">
        <v>0</v>
      </c>
      <c r="B70" s="339" t="s">
        <v>0</v>
      </c>
      <c r="C70" s="340">
        <v>1745</v>
      </c>
      <c r="D70" s="2">
        <v>1756</v>
      </c>
      <c r="E70" s="2">
        <v>1765</v>
      </c>
      <c r="F70" s="2">
        <v>2228</v>
      </c>
      <c r="G70" s="2">
        <v>1837</v>
      </c>
    </row>
    <row r="71" spans="1:16" x14ac:dyDescent="0.35">
      <c r="A71" s="339" t="s">
        <v>47</v>
      </c>
      <c r="B71" s="339" t="s">
        <v>0</v>
      </c>
      <c r="C71" s="341">
        <v>0</v>
      </c>
      <c r="D71" s="1">
        <f>(D55+D57+D59+D61+D63+D65+D67+D69)*(-1)</f>
        <v>18</v>
      </c>
      <c r="E71" s="1">
        <f t="shared" ref="E71:G71" si="1">(E55+E57+E59+E61+E63+E65+E67+E69)*(-1)</f>
        <v>107</v>
      </c>
      <c r="F71" s="1">
        <f t="shared" si="1"/>
        <v>94</v>
      </c>
      <c r="G71" s="1">
        <f t="shared" si="1"/>
        <v>154</v>
      </c>
    </row>
    <row r="72" spans="1:16" x14ac:dyDescent="0.35">
      <c r="A72" s="339" t="s">
        <v>0</v>
      </c>
      <c r="B72" s="339" t="s">
        <v>0</v>
      </c>
      <c r="C72" s="340">
        <v>0</v>
      </c>
      <c r="D72" s="2">
        <v>18</v>
      </c>
      <c r="E72" s="2">
        <v>125</v>
      </c>
      <c r="F72" s="2">
        <v>219</v>
      </c>
      <c r="G72" s="2">
        <v>373</v>
      </c>
    </row>
    <row r="73" spans="1:16" x14ac:dyDescent="0.35">
      <c r="A73" t="s">
        <v>48</v>
      </c>
      <c r="B73" t="s">
        <v>0</v>
      </c>
      <c r="C73" s="2">
        <v>7346</v>
      </c>
      <c r="D73" s="2">
        <v>7346</v>
      </c>
      <c r="E73" s="2">
        <v>7346</v>
      </c>
      <c r="F73" s="2">
        <v>7346</v>
      </c>
      <c r="G73" s="2">
        <v>7346</v>
      </c>
    </row>
    <row r="77" spans="1:16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</row>
    <row r="78" spans="1:16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</row>
    <row r="79" spans="1:16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</row>
    <row r="80" spans="1:16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</row>
    <row r="81" spans="1:16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</row>
    <row r="82" spans="1:16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</row>
    <row r="83" spans="1:1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</row>
    <row r="84" spans="1:16" x14ac:dyDescent="0.35">
      <c r="A84" s="339" t="s">
        <v>685</v>
      </c>
      <c r="B84" s="339" t="s">
        <v>2</v>
      </c>
      <c r="C84" s="339" t="s">
        <v>3</v>
      </c>
      <c r="D84" t="s">
        <v>4</v>
      </c>
      <c r="E84" t="s">
        <v>5</v>
      </c>
      <c r="F84" t="s">
        <v>6</v>
      </c>
      <c r="G84" t="s">
        <v>7</v>
      </c>
      <c r="H84" t="s">
        <v>8</v>
      </c>
      <c r="I84" t="s">
        <v>9</v>
      </c>
      <c r="J84" t="s">
        <v>10</v>
      </c>
      <c r="K84" t="s">
        <v>11</v>
      </c>
      <c r="L84" t="s">
        <v>12</v>
      </c>
      <c r="M84" t="s">
        <v>13</v>
      </c>
      <c r="N84" t="s">
        <v>14</v>
      </c>
      <c r="O84" t="s">
        <v>15</v>
      </c>
      <c r="P84" t="s">
        <v>16</v>
      </c>
    </row>
    <row r="85" spans="1:16" x14ac:dyDescent="0.35">
      <c r="A85" s="339" t="s">
        <v>0</v>
      </c>
      <c r="B85" s="339" t="s">
        <v>0</v>
      </c>
      <c r="C85" s="339" t="s">
        <v>17</v>
      </c>
      <c r="D85" t="s">
        <v>1641</v>
      </c>
      <c r="E85" t="s">
        <v>1642</v>
      </c>
      <c r="F85" t="s">
        <v>1643</v>
      </c>
      <c r="G85" t="s">
        <v>1644</v>
      </c>
      <c r="H85" t="s">
        <v>1645</v>
      </c>
      <c r="I85" t="s">
        <v>1646</v>
      </c>
      <c r="J85" t="s">
        <v>1647</v>
      </c>
      <c r="K85" t="s">
        <v>1648</v>
      </c>
      <c r="L85" t="s">
        <v>1649</v>
      </c>
      <c r="M85" t="s">
        <v>1650</v>
      </c>
      <c r="N85" t="s">
        <v>1651</v>
      </c>
      <c r="O85" t="s">
        <v>1652</v>
      </c>
      <c r="P85" t="s">
        <v>1653</v>
      </c>
    </row>
    <row r="86" spans="1:16" x14ac:dyDescent="0.35">
      <c r="A86" s="339" t="s">
        <v>3281</v>
      </c>
      <c r="B86" s="339" t="s">
        <v>33</v>
      </c>
      <c r="C86" s="340">
        <v>743</v>
      </c>
      <c r="D86" s="1">
        <v>57</v>
      </c>
      <c r="E86" s="1">
        <v>9</v>
      </c>
      <c r="F86" s="1">
        <v>6</v>
      </c>
      <c r="G86" s="1">
        <v>17</v>
      </c>
      <c r="H86" s="1">
        <v>28</v>
      </c>
      <c r="I86" s="1">
        <v>8</v>
      </c>
      <c r="J86" s="1">
        <v>41</v>
      </c>
      <c r="K86" s="1">
        <v>84</v>
      </c>
      <c r="L86" s="1">
        <v>91</v>
      </c>
      <c r="M86" s="1">
        <v>70</v>
      </c>
      <c r="N86" s="1">
        <v>13</v>
      </c>
      <c r="O86" s="1">
        <v>214</v>
      </c>
      <c r="P86" s="1">
        <v>194</v>
      </c>
    </row>
    <row r="87" spans="1:16" x14ac:dyDescent="0.35">
      <c r="A87" s="339" t="s">
        <v>0</v>
      </c>
      <c r="B87" s="339" t="s">
        <v>0</v>
      </c>
      <c r="C87" s="340">
        <v>743</v>
      </c>
      <c r="D87" s="2">
        <v>800</v>
      </c>
      <c r="E87" s="2">
        <v>809</v>
      </c>
      <c r="F87" s="2">
        <v>815</v>
      </c>
      <c r="G87" s="2">
        <v>832</v>
      </c>
      <c r="H87" s="2">
        <v>860</v>
      </c>
      <c r="I87" s="2">
        <v>868</v>
      </c>
      <c r="J87" s="2">
        <v>909</v>
      </c>
      <c r="K87" s="2">
        <v>993</v>
      </c>
      <c r="L87" s="2">
        <v>1084</v>
      </c>
      <c r="M87" s="2">
        <v>1154</v>
      </c>
      <c r="N87" s="2">
        <v>1167</v>
      </c>
      <c r="O87" s="2">
        <v>1381</v>
      </c>
      <c r="P87" s="2">
        <v>1575</v>
      </c>
    </row>
    <row r="88" spans="1:16" x14ac:dyDescent="0.35">
      <c r="A88" s="339" t="s">
        <v>1654</v>
      </c>
      <c r="B88" s="339" t="s">
        <v>33</v>
      </c>
      <c r="C88" s="340">
        <v>154</v>
      </c>
      <c r="D88" s="1">
        <v>2</v>
      </c>
      <c r="E88" s="1">
        <v>0</v>
      </c>
      <c r="F88" s="1">
        <v>1</v>
      </c>
      <c r="G88" s="1">
        <v>-157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</row>
    <row r="89" spans="1:16" x14ac:dyDescent="0.35">
      <c r="A89" s="339" t="s">
        <v>0</v>
      </c>
      <c r="B89" s="339" t="s">
        <v>0</v>
      </c>
      <c r="C89" s="340">
        <v>154</v>
      </c>
      <c r="D89" s="2">
        <v>156</v>
      </c>
      <c r="E89" s="2">
        <v>156</v>
      </c>
      <c r="F89" s="2">
        <v>157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35">
      <c r="A90" s="339" t="s">
        <v>1655</v>
      </c>
      <c r="B90" s="339" t="s">
        <v>33</v>
      </c>
      <c r="C90" s="340">
        <v>1358</v>
      </c>
      <c r="D90" s="1">
        <v>38</v>
      </c>
      <c r="E90" s="1">
        <v>15</v>
      </c>
      <c r="F90" s="1">
        <v>2</v>
      </c>
      <c r="G90" s="1">
        <v>3</v>
      </c>
      <c r="H90" s="1">
        <v>5</v>
      </c>
      <c r="I90" s="1">
        <v>4</v>
      </c>
      <c r="J90" s="1">
        <v>18</v>
      </c>
      <c r="K90" s="1">
        <v>10</v>
      </c>
      <c r="L90" s="1">
        <v>41</v>
      </c>
      <c r="M90" s="1">
        <v>45</v>
      </c>
      <c r="N90" s="1">
        <v>7</v>
      </c>
      <c r="O90" s="1">
        <v>62</v>
      </c>
      <c r="P90" s="1">
        <v>171</v>
      </c>
    </row>
    <row r="91" spans="1:16" x14ac:dyDescent="0.35">
      <c r="A91" s="339" t="s">
        <v>0</v>
      </c>
      <c r="B91" s="339" t="s">
        <v>0</v>
      </c>
      <c r="C91" s="340">
        <v>1358</v>
      </c>
      <c r="D91" s="2">
        <v>1396</v>
      </c>
      <c r="E91" s="2">
        <v>1411</v>
      </c>
      <c r="F91" s="2">
        <v>1413</v>
      </c>
      <c r="G91" s="2">
        <v>1416</v>
      </c>
      <c r="H91" s="2">
        <v>1421</v>
      </c>
      <c r="I91" s="2">
        <v>1425</v>
      </c>
      <c r="J91" s="2">
        <v>1443</v>
      </c>
      <c r="K91" s="2">
        <v>1453</v>
      </c>
      <c r="L91" s="2">
        <v>1494</v>
      </c>
      <c r="M91" s="2">
        <v>1539</v>
      </c>
      <c r="N91" s="2">
        <v>1546</v>
      </c>
      <c r="O91" s="2">
        <v>1608</v>
      </c>
      <c r="P91" s="2">
        <v>1779</v>
      </c>
    </row>
    <row r="92" spans="1:16" x14ac:dyDescent="0.35">
      <c r="A92" s="339" t="s">
        <v>1656</v>
      </c>
      <c r="B92" s="339" t="s">
        <v>33</v>
      </c>
      <c r="C92" s="340">
        <v>246</v>
      </c>
      <c r="D92" s="1">
        <v>11</v>
      </c>
      <c r="E92" s="1">
        <v>1</v>
      </c>
      <c r="F92" s="1">
        <v>3</v>
      </c>
      <c r="G92" s="1">
        <v>25</v>
      </c>
      <c r="H92" s="1">
        <v>7</v>
      </c>
      <c r="I92" s="1">
        <v>11</v>
      </c>
      <c r="J92" s="1">
        <v>28</v>
      </c>
      <c r="K92" s="1">
        <v>-332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</row>
    <row r="93" spans="1:16" x14ac:dyDescent="0.35">
      <c r="A93" s="339" t="s">
        <v>0</v>
      </c>
      <c r="B93" s="339" t="s">
        <v>0</v>
      </c>
      <c r="C93" s="340">
        <v>246</v>
      </c>
      <c r="D93" s="2">
        <v>257</v>
      </c>
      <c r="E93" s="2">
        <v>258</v>
      </c>
      <c r="F93" s="2">
        <v>261</v>
      </c>
      <c r="G93" s="2">
        <v>286</v>
      </c>
      <c r="H93" s="2">
        <v>293</v>
      </c>
      <c r="I93" s="2">
        <v>304</v>
      </c>
      <c r="J93" s="2">
        <v>332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</row>
    <row r="94" spans="1:16" x14ac:dyDescent="0.35">
      <c r="A94" s="339" t="s">
        <v>1657</v>
      </c>
      <c r="B94" s="339" t="s">
        <v>33</v>
      </c>
      <c r="C94" s="340">
        <v>1958</v>
      </c>
      <c r="D94" s="1">
        <v>0</v>
      </c>
      <c r="E94" s="1">
        <v>-81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</row>
    <row r="95" spans="1:16" x14ac:dyDescent="0.35">
      <c r="A95" s="339" t="s">
        <v>0</v>
      </c>
      <c r="B95" s="339" t="s">
        <v>0</v>
      </c>
      <c r="C95" s="340">
        <v>1958</v>
      </c>
      <c r="D95" s="2">
        <v>1958</v>
      </c>
      <c r="E95" s="2">
        <v>1877</v>
      </c>
      <c r="F95" s="2">
        <v>1877</v>
      </c>
      <c r="G95" s="2">
        <v>1877</v>
      </c>
      <c r="H95" s="2">
        <v>1877</v>
      </c>
      <c r="I95" s="2">
        <v>1877</v>
      </c>
      <c r="J95" s="2">
        <v>1877</v>
      </c>
      <c r="K95" s="2">
        <v>1877</v>
      </c>
      <c r="L95" s="2">
        <v>1877</v>
      </c>
      <c r="M95" s="2">
        <v>1877</v>
      </c>
      <c r="N95" s="2">
        <v>1877</v>
      </c>
      <c r="O95" s="2">
        <v>1877</v>
      </c>
      <c r="P95" s="2">
        <v>1877</v>
      </c>
    </row>
    <row r="96" spans="1:16" x14ac:dyDescent="0.35">
      <c r="A96" s="339" t="s">
        <v>1658</v>
      </c>
      <c r="B96" s="339" t="s">
        <v>33</v>
      </c>
      <c r="C96" s="340">
        <v>1526</v>
      </c>
      <c r="D96" s="1">
        <v>122</v>
      </c>
      <c r="E96" s="1">
        <v>16</v>
      </c>
      <c r="F96" s="1">
        <v>0</v>
      </c>
      <c r="G96" s="1">
        <v>2</v>
      </c>
      <c r="H96" s="1">
        <v>28</v>
      </c>
      <c r="I96" s="1">
        <v>5</v>
      </c>
      <c r="J96" s="1">
        <v>17</v>
      </c>
      <c r="K96" s="1">
        <v>24</v>
      </c>
      <c r="L96" s="1">
        <v>90</v>
      </c>
      <c r="M96" s="1">
        <v>106</v>
      </c>
      <c r="N96" s="1">
        <v>-59</v>
      </c>
      <c r="O96" s="1">
        <v>0</v>
      </c>
      <c r="P96" s="1">
        <v>0</v>
      </c>
    </row>
    <row r="97" spans="1:16" x14ac:dyDescent="0.35">
      <c r="A97" s="339" t="s">
        <v>0</v>
      </c>
      <c r="B97" s="339" t="s">
        <v>0</v>
      </c>
      <c r="C97" s="340">
        <v>1526</v>
      </c>
      <c r="D97" s="2">
        <v>1648</v>
      </c>
      <c r="E97" s="2">
        <v>1664</v>
      </c>
      <c r="F97" s="2">
        <v>1664</v>
      </c>
      <c r="G97" s="2">
        <v>1666</v>
      </c>
      <c r="H97" s="2">
        <v>1694</v>
      </c>
      <c r="I97" s="2">
        <v>1699</v>
      </c>
      <c r="J97" s="2">
        <v>1716</v>
      </c>
      <c r="K97" s="2">
        <v>1740</v>
      </c>
      <c r="L97" s="2">
        <v>1830</v>
      </c>
      <c r="M97" s="2">
        <v>1936</v>
      </c>
      <c r="N97" s="2">
        <v>1877</v>
      </c>
      <c r="O97" s="2">
        <v>1877</v>
      </c>
      <c r="P97" s="2">
        <v>1877</v>
      </c>
    </row>
    <row r="98" spans="1:16" x14ac:dyDescent="0.35">
      <c r="A98" s="339" t="s">
        <v>3291</v>
      </c>
      <c r="B98" s="339" t="s">
        <v>33</v>
      </c>
      <c r="C98" s="340">
        <v>442</v>
      </c>
      <c r="D98" s="1">
        <v>35</v>
      </c>
      <c r="E98" s="1">
        <v>3</v>
      </c>
      <c r="F98" s="1">
        <v>6</v>
      </c>
      <c r="G98" s="1">
        <v>2</v>
      </c>
      <c r="H98" s="1">
        <v>13</v>
      </c>
      <c r="I98" s="1">
        <v>4</v>
      </c>
      <c r="J98" s="1">
        <v>13</v>
      </c>
      <c r="K98" s="1">
        <v>15</v>
      </c>
      <c r="L98" s="1">
        <v>-533</v>
      </c>
      <c r="M98" s="1">
        <v>0</v>
      </c>
      <c r="N98" s="1">
        <v>0</v>
      </c>
      <c r="O98" s="1">
        <v>0</v>
      </c>
      <c r="P98" s="1">
        <v>0</v>
      </c>
    </row>
    <row r="99" spans="1:16" x14ac:dyDescent="0.35">
      <c r="A99" s="339" t="s">
        <v>0</v>
      </c>
      <c r="B99" s="339" t="s">
        <v>0</v>
      </c>
      <c r="C99" s="340">
        <v>442</v>
      </c>
      <c r="D99" s="2">
        <v>477</v>
      </c>
      <c r="E99" s="2">
        <v>480</v>
      </c>
      <c r="F99" s="2">
        <v>486</v>
      </c>
      <c r="G99" s="2">
        <v>488</v>
      </c>
      <c r="H99" s="2">
        <v>501</v>
      </c>
      <c r="I99" s="2">
        <v>505</v>
      </c>
      <c r="J99" s="2">
        <v>518</v>
      </c>
      <c r="K99" s="2">
        <v>533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35">
      <c r="A100" s="339" t="s">
        <v>1659</v>
      </c>
      <c r="B100" s="339" t="s">
        <v>31</v>
      </c>
      <c r="C100" s="340">
        <v>599</v>
      </c>
      <c r="D100" s="1">
        <v>28</v>
      </c>
      <c r="E100" s="1">
        <v>2</v>
      </c>
      <c r="F100" s="1">
        <v>7</v>
      </c>
      <c r="G100" s="1">
        <v>5</v>
      </c>
      <c r="H100" s="1">
        <v>6</v>
      </c>
      <c r="I100" s="1">
        <v>142</v>
      </c>
      <c r="J100" s="1">
        <v>23</v>
      </c>
      <c r="K100" s="1">
        <v>91</v>
      </c>
      <c r="L100" s="1">
        <v>50</v>
      </c>
      <c r="M100" s="1">
        <v>54</v>
      </c>
      <c r="N100" s="1">
        <v>5</v>
      </c>
      <c r="O100" s="1">
        <v>-1012</v>
      </c>
      <c r="P100" s="1">
        <v>0</v>
      </c>
    </row>
    <row r="101" spans="1:16" x14ac:dyDescent="0.35">
      <c r="A101" s="339" t="s">
        <v>0</v>
      </c>
      <c r="B101" s="339" t="s">
        <v>0</v>
      </c>
      <c r="C101" s="340">
        <v>599</v>
      </c>
      <c r="D101" s="2">
        <v>627</v>
      </c>
      <c r="E101" s="2">
        <v>629</v>
      </c>
      <c r="F101" s="2">
        <v>636</v>
      </c>
      <c r="G101" s="2">
        <v>641</v>
      </c>
      <c r="H101" s="2">
        <v>647</v>
      </c>
      <c r="I101" s="2">
        <v>789</v>
      </c>
      <c r="J101" s="2">
        <v>812</v>
      </c>
      <c r="K101" s="2">
        <v>903</v>
      </c>
      <c r="L101" s="2">
        <v>953</v>
      </c>
      <c r="M101" s="2">
        <v>1007</v>
      </c>
      <c r="N101" s="2">
        <v>1012</v>
      </c>
      <c r="O101" s="2">
        <v>0</v>
      </c>
      <c r="P101" s="2">
        <v>0</v>
      </c>
    </row>
    <row r="102" spans="1:16" x14ac:dyDescent="0.35">
      <c r="A102" s="339" t="s">
        <v>3685</v>
      </c>
      <c r="B102" s="339" t="s">
        <v>33</v>
      </c>
      <c r="C102" s="340">
        <v>228</v>
      </c>
      <c r="D102" s="1">
        <v>6</v>
      </c>
      <c r="E102" s="1">
        <v>3</v>
      </c>
      <c r="F102" s="1">
        <v>7</v>
      </c>
      <c r="G102" s="1">
        <v>15</v>
      </c>
      <c r="H102" s="1">
        <v>2</v>
      </c>
      <c r="I102" s="1">
        <v>4</v>
      </c>
      <c r="J102" s="1">
        <v>-265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</row>
    <row r="103" spans="1:16" x14ac:dyDescent="0.35">
      <c r="A103" s="339" t="s">
        <v>0</v>
      </c>
      <c r="B103" s="339" t="s">
        <v>0</v>
      </c>
      <c r="C103" s="340">
        <v>228</v>
      </c>
      <c r="D103" s="2">
        <v>234</v>
      </c>
      <c r="E103" s="2">
        <v>237</v>
      </c>
      <c r="F103" s="2">
        <v>244</v>
      </c>
      <c r="G103" s="2">
        <v>259</v>
      </c>
      <c r="H103" s="2">
        <v>261</v>
      </c>
      <c r="I103" s="2">
        <v>265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</row>
    <row r="104" spans="1:16" x14ac:dyDescent="0.35">
      <c r="A104" s="339" t="s">
        <v>3265</v>
      </c>
      <c r="B104" s="339" t="s">
        <v>33</v>
      </c>
      <c r="C104" s="340">
        <v>899</v>
      </c>
      <c r="D104" s="1">
        <v>36</v>
      </c>
      <c r="E104" s="1">
        <v>1</v>
      </c>
      <c r="F104" s="1">
        <v>25</v>
      </c>
      <c r="G104" s="1">
        <v>4</v>
      </c>
      <c r="H104" s="1">
        <v>11</v>
      </c>
      <c r="I104" s="1">
        <v>4</v>
      </c>
      <c r="J104" s="1">
        <v>6</v>
      </c>
      <c r="K104" s="1">
        <v>10</v>
      </c>
      <c r="L104" s="1">
        <v>61</v>
      </c>
      <c r="M104" s="1">
        <v>43</v>
      </c>
      <c r="N104" s="1">
        <v>2</v>
      </c>
      <c r="O104" s="1">
        <v>81</v>
      </c>
      <c r="P104" s="1">
        <v>43</v>
      </c>
    </row>
    <row r="105" spans="1:16" x14ac:dyDescent="0.35">
      <c r="A105" s="339" t="s">
        <v>0</v>
      </c>
      <c r="B105" s="339" t="s">
        <v>0</v>
      </c>
      <c r="C105" s="340">
        <v>899</v>
      </c>
      <c r="D105" s="2">
        <v>935</v>
      </c>
      <c r="E105" s="2">
        <v>936</v>
      </c>
      <c r="F105" s="2">
        <v>961</v>
      </c>
      <c r="G105" s="2">
        <v>965</v>
      </c>
      <c r="H105" s="2">
        <v>976</v>
      </c>
      <c r="I105" s="2">
        <v>980</v>
      </c>
      <c r="J105" s="2">
        <v>986</v>
      </c>
      <c r="K105" s="2">
        <v>996</v>
      </c>
      <c r="L105" s="2">
        <v>1057</v>
      </c>
      <c r="M105" s="2">
        <v>1100</v>
      </c>
      <c r="N105" s="2">
        <v>1102</v>
      </c>
      <c r="O105" s="2">
        <v>1183</v>
      </c>
      <c r="P105" s="2">
        <v>1226</v>
      </c>
    </row>
    <row r="106" spans="1:16" x14ac:dyDescent="0.35">
      <c r="A106" s="339" t="s">
        <v>3282</v>
      </c>
      <c r="B106" s="339" t="s">
        <v>33</v>
      </c>
      <c r="C106" s="340">
        <v>2403</v>
      </c>
      <c r="D106" s="1">
        <v>-526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</row>
    <row r="107" spans="1:16" x14ac:dyDescent="0.35">
      <c r="A107" s="339" t="s">
        <v>0</v>
      </c>
      <c r="B107" s="339" t="s">
        <v>0</v>
      </c>
      <c r="C107" s="340">
        <v>2403</v>
      </c>
      <c r="D107" s="2">
        <v>1877</v>
      </c>
      <c r="E107" s="2">
        <v>1877</v>
      </c>
      <c r="F107" s="2">
        <v>1877</v>
      </c>
      <c r="G107" s="2">
        <v>1877</v>
      </c>
      <c r="H107" s="2">
        <v>1877</v>
      </c>
      <c r="I107" s="2">
        <v>1877</v>
      </c>
      <c r="J107" s="2">
        <v>1877</v>
      </c>
      <c r="K107" s="2">
        <v>1877</v>
      </c>
      <c r="L107" s="2">
        <v>1877</v>
      </c>
      <c r="M107" s="2">
        <v>1877</v>
      </c>
      <c r="N107" s="2">
        <v>1877</v>
      </c>
      <c r="O107" s="2">
        <v>1877</v>
      </c>
      <c r="P107" s="2">
        <v>1877</v>
      </c>
    </row>
    <row r="108" spans="1:16" x14ac:dyDescent="0.35">
      <c r="A108" s="339" t="s">
        <v>3283</v>
      </c>
      <c r="B108" s="339" t="s">
        <v>33</v>
      </c>
      <c r="C108" s="340">
        <v>172</v>
      </c>
      <c r="D108" s="1">
        <v>9</v>
      </c>
      <c r="E108" s="1">
        <v>1</v>
      </c>
      <c r="F108" s="1">
        <v>3</v>
      </c>
      <c r="G108" s="1">
        <v>10</v>
      </c>
      <c r="H108" s="1">
        <v>-195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</row>
    <row r="109" spans="1:16" x14ac:dyDescent="0.35">
      <c r="A109" s="339" t="s">
        <v>0</v>
      </c>
      <c r="B109" s="339" t="s">
        <v>0</v>
      </c>
      <c r="C109" s="340">
        <v>172</v>
      </c>
      <c r="D109" s="2">
        <v>181</v>
      </c>
      <c r="E109" s="2">
        <v>182</v>
      </c>
      <c r="F109" s="2">
        <v>185</v>
      </c>
      <c r="G109" s="2">
        <v>195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35">
      <c r="A110" s="339" t="s">
        <v>3284</v>
      </c>
      <c r="B110" s="339" t="s">
        <v>33</v>
      </c>
      <c r="C110" s="340">
        <v>542</v>
      </c>
      <c r="D110" s="1">
        <v>23</v>
      </c>
      <c r="E110" s="1">
        <v>1</v>
      </c>
      <c r="F110" s="1">
        <v>2</v>
      </c>
      <c r="G110" s="1">
        <v>44</v>
      </c>
      <c r="H110" s="1">
        <v>35</v>
      </c>
      <c r="I110" s="1">
        <v>6</v>
      </c>
      <c r="J110" s="1">
        <v>5</v>
      </c>
      <c r="K110" s="1">
        <v>11</v>
      </c>
      <c r="L110" s="1">
        <v>27</v>
      </c>
      <c r="M110" s="1">
        <v>-696</v>
      </c>
      <c r="N110" s="1">
        <v>0</v>
      </c>
      <c r="O110" s="1">
        <v>0</v>
      </c>
      <c r="P110" s="1">
        <v>0</v>
      </c>
    </row>
    <row r="111" spans="1:16" x14ac:dyDescent="0.35">
      <c r="A111" s="339" t="s">
        <v>0</v>
      </c>
      <c r="B111" s="339" t="s">
        <v>0</v>
      </c>
      <c r="C111" s="340">
        <v>542</v>
      </c>
      <c r="D111" s="2">
        <v>565</v>
      </c>
      <c r="E111" s="2">
        <v>566</v>
      </c>
      <c r="F111" s="2">
        <v>568</v>
      </c>
      <c r="G111" s="2">
        <v>612</v>
      </c>
      <c r="H111" s="2">
        <v>647</v>
      </c>
      <c r="I111" s="2">
        <v>653</v>
      </c>
      <c r="J111" s="2">
        <v>658</v>
      </c>
      <c r="K111" s="2">
        <v>669</v>
      </c>
      <c r="L111" s="2">
        <v>696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35">
      <c r="A112" s="339" t="s">
        <v>1660</v>
      </c>
      <c r="B112" s="339" t="s">
        <v>33</v>
      </c>
      <c r="C112" s="340">
        <v>1631</v>
      </c>
      <c r="D112" s="1">
        <v>72</v>
      </c>
      <c r="E112" s="1">
        <v>6</v>
      </c>
      <c r="F112" s="1">
        <v>1</v>
      </c>
      <c r="G112" s="1">
        <v>7</v>
      </c>
      <c r="H112" s="1">
        <v>5</v>
      </c>
      <c r="I112" s="1">
        <v>12</v>
      </c>
      <c r="J112" s="1">
        <v>17</v>
      </c>
      <c r="K112" s="1">
        <v>15</v>
      </c>
      <c r="L112" s="1">
        <v>29</v>
      </c>
      <c r="M112" s="1">
        <v>39</v>
      </c>
      <c r="N112" s="1">
        <v>5</v>
      </c>
      <c r="O112" s="1">
        <v>79</v>
      </c>
      <c r="P112" s="1">
        <v>0</v>
      </c>
    </row>
    <row r="113" spans="1:17" x14ac:dyDescent="0.35">
      <c r="A113" s="339" t="s">
        <v>0</v>
      </c>
      <c r="B113" s="339" t="s">
        <v>0</v>
      </c>
      <c r="C113" s="340">
        <v>1631</v>
      </c>
      <c r="D113" s="2">
        <v>1703</v>
      </c>
      <c r="E113" s="2">
        <v>1709</v>
      </c>
      <c r="F113" s="2">
        <v>1710</v>
      </c>
      <c r="G113" s="2">
        <v>1717</v>
      </c>
      <c r="H113" s="2">
        <v>1722</v>
      </c>
      <c r="I113" s="2">
        <v>1734</v>
      </c>
      <c r="J113" s="2">
        <v>1751</v>
      </c>
      <c r="K113" s="2">
        <v>1766</v>
      </c>
      <c r="L113" s="2">
        <v>1795</v>
      </c>
      <c r="M113" s="2">
        <v>1834</v>
      </c>
      <c r="N113" s="2">
        <v>1839</v>
      </c>
      <c r="O113" s="2">
        <v>1918</v>
      </c>
      <c r="P113" s="2">
        <v>1918</v>
      </c>
    </row>
    <row r="114" spans="1:17" x14ac:dyDescent="0.35">
      <c r="A114" s="339" t="s">
        <v>1661</v>
      </c>
      <c r="B114" s="339" t="s">
        <v>33</v>
      </c>
      <c r="C114" s="340">
        <v>835</v>
      </c>
      <c r="D114" s="1">
        <v>32</v>
      </c>
      <c r="E114" s="1">
        <v>8</v>
      </c>
      <c r="F114" s="1">
        <v>0</v>
      </c>
      <c r="G114" s="1">
        <v>5</v>
      </c>
      <c r="H114" s="1">
        <v>12</v>
      </c>
      <c r="I114" s="1">
        <v>7</v>
      </c>
      <c r="J114" s="1">
        <v>5</v>
      </c>
      <c r="K114" s="1">
        <v>8</v>
      </c>
      <c r="L114" s="1">
        <v>16</v>
      </c>
      <c r="M114" s="1">
        <v>126</v>
      </c>
      <c r="N114" s="1">
        <v>14</v>
      </c>
      <c r="O114" s="1">
        <v>45</v>
      </c>
      <c r="P114" s="1">
        <v>-1113</v>
      </c>
    </row>
    <row r="115" spans="1:17" x14ac:dyDescent="0.35">
      <c r="A115" s="339" t="s">
        <v>0</v>
      </c>
      <c r="B115" s="339" t="s">
        <v>0</v>
      </c>
      <c r="C115" s="340">
        <v>835</v>
      </c>
      <c r="D115" s="2">
        <v>867</v>
      </c>
      <c r="E115" s="2">
        <v>875</v>
      </c>
      <c r="F115" s="2">
        <v>875</v>
      </c>
      <c r="G115" s="2">
        <v>880</v>
      </c>
      <c r="H115" s="2">
        <v>892</v>
      </c>
      <c r="I115" s="2">
        <v>899</v>
      </c>
      <c r="J115" s="2">
        <v>904</v>
      </c>
      <c r="K115" s="2">
        <v>912</v>
      </c>
      <c r="L115" s="2">
        <v>928</v>
      </c>
      <c r="M115" s="2">
        <v>1054</v>
      </c>
      <c r="N115" s="2">
        <v>1068</v>
      </c>
      <c r="O115" s="2">
        <v>1113</v>
      </c>
      <c r="P115" s="2">
        <v>0</v>
      </c>
    </row>
    <row r="116" spans="1:17" x14ac:dyDescent="0.35">
      <c r="A116" s="339" t="s">
        <v>1662</v>
      </c>
      <c r="B116" s="339" t="s">
        <v>33</v>
      </c>
      <c r="C116" s="340">
        <v>42</v>
      </c>
      <c r="D116" s="1">
        <v>3</v>
      </c>
      <c r="E116" s="1">
        <v>0</v>
      </c>
      <c r="F116" s="1">
        <v>-45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</row>
    <row r="117" spans="1:17" x14ac:dyDescent="0.35">
      <c r="A117" s="339" t="s">
        <v>0</v>
      </c>
      <c r="B117" s="339" t="s">
        <v>0</v>
      </c>
      <c r="C117" s="340">
        <v>42</v>
      </c>
      <c r="D117" s="2">
        <v>45</v>
      </c>
      <c r="E117" s="2">
        <v>45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</row>
    <row r="118" spans="1:17" x14ac:dyDescent="0.35">
      <c r="A118" s="339" t="s">
        <v>1663</v>
      </c>
      <c r="B118" s="339" t="s">
        <v>31</v>
      </c>
      <c r="C118" s="340">
        <v>206</v>
      </c>
      <c r="D118" s="1">
        <v>10</v>
      </c>
      <c r="E118" s="1">
        <v>1</v>
      </c>
      <c r="F118" s="1">
        <v>3</v>
      </c>
      <c r="G118" s="1">
        <v>2</v>
      </c>
      <c r="H118" s="1">
        <v>4</v>
      </c>
      <c r="I118" s="1">
        <v>-226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</row>
    <row r="119" spans="1:17" x14ac:dyDescent="0.35">
      <c r="A119" s="339" t="s">
        <v>0</v>
      </c>
      <c r="B119" s="339" t="s">
        <v>0</v>
      </c>
      <c r="C119" s="340">
        <v>206</v>
      </c>
      <c r="D119" s="2">
        <v>216</v>
      </c>
      <c r="E119" s="2">
        <v>217</v>
      </c>
      <c r="F119" s="2">
        <v>220</v>
      </c>
      <c r="G119" s="2">
        <v>222</v>
      </c>
      <c r="H119" s="2">
        <v>226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</row>
    <row r="120" spans="1:17" x14ac:dyDescent="0.35">
      <c r="A120" s="339" t="s">
        <v>3264</v>
      </c>
      <c r="B120" s="339" t="s">
        <v>33</v>
      </c>
      <c r="C120" s="340">
        <v>35</v>
      </c>
      <c r="D120" s="1">
        <v>1</v>
      </c>
      <c r="E120" s="1">
        <v>0</v>
      </c>
      <c r="F120" s="1">
        <v>-36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</row>
    <row r="121" spans="1:17" x14ac:dyDescent="0.35">
      <c r="A121" s="339" t="s">
        <v>0</v>
      </c>
      <c r="B121" s="339" t="s">
        <v>0</v>
      </c>
      <c r="C121" s="340">
        <v>35</v>
      </c>
      <c r="D121" s="2">
        <v>36</v>
      </c>
      <c r="E121" s="2">
        <v>36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</row>
    <row r="122" spans="1:17" x14ac:dyDescent="0.35">
      <c r="A122" s="339" t="s">
        <v>1664</v>
      </c>
      <c r="B122" s="339" t="s">
        <v>31</v>
      </c>
      <c r="C122" s="340">
        <v>996</v>
      </c>
      <c r="D122" s="1">
        <v>41</v>
      </c>
      <c r="E122" s="1">
        <v>14</v>
      </c>
      <c r="F122" s="1">
        <v>4</v>
      </c>
      <c r="G122" s="1">
        <v>7</v>
      </c>
      <c r="H122" s="1">
        <v>17</v>
      </c>
      <c r="I122" s="1">
        <v>9</v>
      </c>
      <c r="J122" s="1">
        <v>12</v>
      </c>
      <c r="K122" s="1">
        <v>18</v>
      </c>
      <c r="L122" s="1">
        <v>38</v>
      </c>
      <c r="M122" s="1">
        <v>61</v>
      </c>
      <c r="N122" s="1">
        <v>13</v>
      </c>
      <c r="O122" s="1">
        <v>127</v>
      </c>
      <c r="P122" s="1">
        <v>176</v>
      </c>
    </row>
    <row r="123" spans="1:17" x14ac:dyDescent="0.35">
      <c r="A123" s="339" t="s">
        <v>0</v>
      </c>
      <c r="B123" s="339" t="s">
        <v>0</v>
      </c>
      <c r="C123" s="340">
        <v>996</v>
      </c>
      <c r="D123" s="2">
        <v>1037</v>
      </c>
      <c r="E123" s="2">
        <v>1051</v>
      </c>
      <c r="F123" s="2">
        <v>1055</v>
      </c>
      <c r="G123" s="2">
        <v>1062</v>
      </c>
      <c r="H123" s="2">
        <v>1079</v>
      </c>
      <c r="I123" s="2">
        <v>1088</v>
      </c>
      <c r="J123" s="2">
        <v>1100</v>
      </c>
      <c r="K123" s="2">
        <v>1118</v>
      </c>
      <c r="L123" s="2">
        <v>1156</v>
      </c>
      <c r="M123" s="2">
        <v>1217</v>
      </c>
      <c r="N123" s="2">
        <v>1230</v>
      </c>
      <c r="O123" s="2">
        <v>1357</v>
      </c>
      <c r="P123" s="2">
        <v>1533</v>
      </c>
    </row>
    <row r="124" spans="1:17" x14ac:dyDescent="0.35">
      <c r="A124" s="339" t="s">
        <v>47</v>
      </c>
      <c r="B124" s="339" t="s">
        <v>0</v>
      </c>
      <c r="C124" s="341">
        <v>0</v>
      </c>
      <c r="D124" s="1">
        <f>(D86+D88+D90+D92+D94+D96+D98+D100+D102+D104+D106+D108+D110+D112+D114+D116+D118+D120+D122)*(-1)</f>
        <v>0</v>
      </c>
      <c r="E124" s="1">
        <f t="shared" ref="E124:P124" si="2">(E86+E88+E90+E92+E94+E96+E98+E100+E102+E104+E106+E108+E110+E112+E114+E116+E118+E120+E122)*(-1)</f>
        <v>0</v>
      </c>
      <c r="F124" s="1">
        <f t="shared" si="2"/>
        <v>11</v>
      </c>
      <c r="G124" s="1">
        <f t="shared" si="2"/>
        <v>9</v>
      </c>
      <c r="H124" s="1">
        <f t="shared" si="2"/>
        <v>22</v>
      </c>
      <c r="I124" s="1">
        <f t="shared" si="2"/>
        <v>10</v>
      </c>
      <c r="J124" s="1">
        <f t="shared" si="2"/>
        <v>80</v>
      </c>
      <c r="K124" s="1">
        <f t="shared" si="2"/>
        <v>46</v>
      </c>
      <c r="L124" s="1">
        <f t="shared" si="2"/>
        <v>90</v>
      </c>
      <c r="M124" s="1">
        <f t="shared" si="2"/>
        <v>152</v>
      </c>
      <c r="N124" s="1">
        <f t="shared" si="2"/>
        <v>0</v>
      </c>
      <c r="O124" s="1">
        <f t="shared" si="2"/>
        <v>404</v>
      </c>
      <c r="P124" s="1">
        <f t="shared" si="2"/>
        <v>529</v>
      </c>
      <c r="Q124" s="1"/>
    </row>
    <row r="125" spans="1:17" x14ac:dyDescent="0.35">
      <c r="A125" s="339" t="s">
        <v>0</v>
      </c>
      <c r="B125" s="339" t="s">
        <v>0</v>
      </c>
      <c r="C125" s="340">
        <v>0</v>
      </c>
      <c r="D125" s="2">
        <v>0</v>
      </c>
      <c r="E125" s="2">
        <v>0</v>
      </c>
      <c r="F125" s="2">
        <v>11</v>
      </c>
      <c r="G125" s="2">
        <v>20</v>
      </c>
      <c r="H125" s="2">
        <v>42</v>
      </c>
      <c r="I125" s="2">
        <v>52</v>
      </c>
      <c r="J125" s="2">
        <v>132</v>
      </c>
      <c r="K125" s="2">
        <v>178</v>
      </c>
      <c r="L125" s="2">
        <v>268</v>
      </c>
      <c r="M125" s="2">
        <v>420</v>
      </c>
      <c r="N125" s="2">
        <v>420</v>
      </c>
      <c r="O125" s="2">
        <v>824</v>
      </c>
      <c r="P125" s="2">
        <v>1353</v>
      </c>
    </row>
    <row r="126" spans="1:17" x14ac:dyDescent="0.35">
      <c r="A126" t="s">
        <v>48</v>
      </c>
      <c r="B126" t="s">
        <v>0</v>
      </c>
      <c r="C126" s="2">
        <v>15015</v>
      </c>
      <c r="D126" s="2">
        <v>15015</v>
      </c>
      <c r="E126" s="2">
        <v>15015</v>
      </c>
      <c r="F126" s="2">
        <v>15015</v>
      </c>
      <c r="G126" s="2">
        <v>15015</v>
      </c>
      <c r="H126" s="2">
        <v>15015</v>
      </c>
      <c r="I126" s="2">
        <v>15015</v>
      </c>
      <c r="J126" s="2">
        <v>15015</v>
      </c>
      <c r="K126" s="2">
        <v>15015</v>
      </c>
      <c r="L126" s="2">
        <v>15015</v>
      </c>
      <c r="M126" s="2">
        <v>15015</v>
      </c>
      <c r="N126" s="2">
        <v>15015</v>
      </c>
      <c r="O126" s="2">
        <v>15015</v>
      </c>
      <c r="P126" s="2">
        <v>15015</v>
      </c>
    </row>
    <row r="130" spans="1:9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</row>
    <row r="131" spans="1:9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</row>
    <row r="132" spans="1:9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</row>
    <row r="133" spans="1:9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</row>
    <row r="134" spans="1:9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</row>
    <row r="135" spans="1:9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</row>
    <row r="136" spans="1:9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</row>
    <row r="137" spans="1:9" x14ac:dyDescent="0.35">
      <c r="A137" s="339" t="s">
        <v>79</v>
      </c>
      <c r="B137" s="339" t="s">
        <v>2</v>
      </c>
      <c r="C137" s="339" t="s">
        <v>3</v>
      </c>
      <c r="D137" t="s">
        <v>4</v>
      </c>
      <c r="E137" t="s">
        <v>5</v>
      </c>
      <c r="F137" t="s">
        <v>6</v>
      </c>
      <c r="G137" t="s">
        <v>7</v>
      </c>
      <c r="H137" t="s">
        <v>8</v>
      </c>
      <c r="I137" t="s">
        <v>9</v>
      </c>
    </row>
    <row r="138" spans="1:9" x14ac:dyDescent="0.35">
      <c r="A138" s="339" t="s">
        <v>0</v>
      </c>
      <c r="B138" s="339" t="s">
        <v>0</v>
      </c>
      <c r="C138" s="339" t="s">
        <v>17</v>
      </c>
      <c r="D138" t="s">
        <v>783</v>
      </c>
      <c r="E138" t="s">
        <v>1665</v>
      </c>
      <c r="F138" t="s">
        <v>1666</v>
      </c>
      <c r="G138" t="s">
        <v>1667</v>
      </c>
      <c r="H138" t="s">
        <v>1668</v>
      </c>
      <c r="I138" t="s">
        <v>1669</v>
      </c>
    </row>
    <row r="139" spans="1:9" x14ac:dyDescent="0.35">
      <c r="A139" s="339" t="s">
        <v>1670</v>
      </c>
      <c r="B139" s="339" t="s">
        <v>33</v>
      </c>
      <c r="C139" s="340">
        <v>1456</v>
      </c>
      <c r="D139" s="1">
        <v>194</v>
      </c>
      <c r="E139" s="1">
        <v>76</v>
      </c>
      <c r="F139" s="1">
        <v>6</v>
      </c>
      <c r="G139" s="1">
        <v>27</v>
      </c>
      <c r="H139" s="1">
        <v>11</v>
      </c>
      <c r="I139" s="1">
        <v>7</v>
      </c>
    </row>
    <row r="140" spans="1:9" x14ac:dyDescent="0.35">
      <c r="A140" s="339" t="s">
        <v>0</v>
      </c>
      <c r="B140" s="339" t="s">
        <v>0</v>
      </c>
      <c r="C140" s="340">
        <v>1456</v>
      </c>
      <c r="D140" s="2">
        <v>1650</v>
      </c>
      <c r="E140" s="2">
        <v>1726</v>
      </c>
      <c r="F140" s="2">
        <v>1732</v>
      </c>
      <c r="G140" s="2">
        <v>1759</v>
      </c>
      <c r="H140" s="2">
        <v>1770</v>
      </c>
      <c r="I140" s="2">
        <v>1777</v>
      </c>
    </row>
    <row r="141" spans="1:9" x14ac:dyDescent="0.35">
      <c r="A141" s="339" t="s">
        <v>1671</v>
      </c>
      <c r="B141" s="339" t="s">
        <v>33</v>
      </c>
      <c r="C141" s="340">
        <v>92</v>
      </c>
      <c r="D141" s="1">
        <v>9</v>
      </c>
      <c r="E141" s="1">
        <v>-101</v>
      </c>
      <c r="F141" s="1">
        <v>0</v>
      </c>
      <c r="G141" s="1">
        <v>0</v>
      </c>
      <c r="H141" s="1">
        <v>0</v>
      </c>
      <c r="I141" s="1">
        <v>0</v>
      </c>
    </row>
    <row r="142" spans="1:9" x14ac:dyDescent="0.35">
      <c r="A142" s="339" t="s">
        <v>0</v>
      </c>
      <c r="B142" s="339" t="s">
        <v>0</v>
      </c>
      <c r="C142" s="340">
        <v>92</v>
      </c>
      <c r="D142" s="2">
        <v>101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</row>
    <row r="143" spans="1:9" x14ac:dyDescent="0.35">
      <c r="A143" s="339" t="s">
        <v>1672</v>
      </c>
      <c r="B143" s="339" t="s">
        <v>33</v>
      </c>
      <c r="C143" s="340">
        <v>1216</v>
      </c>
      <c r="D143" s="1">
        <v>84</v>
      </c>
      <c r="E143" s="1">
        <v>19</v>
      </c>
      <c r="F143" s="1">
        <v>23</v>
      </c>
      <c r="G143" s="1">
        <v>140</v>
      </c>
      <c r="H143" s="1">
        <v>54</v>
      </c>
      <c r="I143" s="1">
        <v>32</v>
      </c>
    </row>
    <row r="144" spans="1:9" x14ac:dyDescent="0.35">
      <c r="A144" s="339" t="s">
        <v>0</v>
      </c>
      <c r="B144" s="339" t="s">
        <v>0</v>
      </c>
      <c r="C144" s="340">
        <v>1216</v>
      </c>
      <c r="D144" s="2">
        <v>1300</v>
      </c>
      <c r="E144" s="2">
        <v>1319</v>
      </c>
      <c r="F144" s="2">
        <v>1342</v>
      </c>
      <c r="G144" s="2">
        <v>1482</v>
      </c>
      <c r="H144" s="2">
        <v>1536</v>
      </c>
      <c r="I144" s="2">
        <v>1568</v>
      </c>
    </row>
    <row r="145" spans="1:9" x14ac:dyDescent="0.35">
      <c r="A145" s="339" t="s">
        <v>3292</v>
      </c>
      <c r="B145" s="339" t="s">
        <v>33</v>
      </c>
      <c r="C145" s="340">
        <v>676</v>
      </c>
      <c r="D145" s="1">
        <v>51</v>
      </c>
      <c r="E145" s="1">
        <v>68</v>
      </c>
      <c r="F145" s="1">
        <v>25</v>
      </c>
      <c r="G145" s="1">
        <v>-820</v>
      </c>
      <c r="H145" s="1">
        <v>0</v>
      </c>
      <c r="I145" s="1">
        <v>0</v>
      </c>
    </row>
    <row r="146" spans="1:9" x14ac:dyDescent="0.35">
      <c r="A146" s="339" t="s">
        <v>0</v>
      </c>
      <c r="B146" s="339" t="s">
        <v>0</v>
      </c>
      <c r="C146" s="340">
        <v>676</v>
      </c>
      <c r="D146" s="2">
        <v>727</v>
      </c>
      <c r="E146" s="2">
        <v>795</v>
      </c>
      <c r="F146" s="2">
        <v>820</v>
      </c>
      <c r="G146" s="2">
        <v>0</v>
      </c>
      <c r="H146" s="2">
        <v>0</v>
      </c>
      <c r="I146" s="2">
        <v>0</v>
      </c>
    </row>
    <row r="147" spans="1:9" x14ac:dyDescent="0.35">
      <c r="A147" s="339" t="s">
        <v>3285</v>
      </c>
      <c r="B147" s="339" t="s">
        <v>33</v>
      </c>
      <c r="C147" s="340">
        <v>1831</v>
      </c>
      <c r="D147" s="1">
        <v>95</v>
      </c>
      <c r="E147" s="1">
        <v>121</v>
      </c>
      <c r="F147" s="1">
        <v>-93</v>
      </c>
      <c r="G147" s="1">
        <v>0</v>
      </c>
      <c r="H147" s="1">
        <v>0</v>
      </c>
      <c r="I147" s="1">
        <v>0</v>
      </c>
    </row>
    <row r="148" spans="1:9" x14ac:dyDescent="0.35">
      <c r="A148" s="339" t="s">
        <v>0</v>
      </c>
      <c r="B148" s="339" t="s">
        <v>0</v>
      </c>
      <c r="C148" s="340">
        <v>1831</v>
      </c>
      <c r="D148" s="2">
        <v>1926</v>
      </c>
      <c r="E148" s="2">
        <v>2047</v>
      </c>
      <c r="F148" s="2">
        <v>1954</v>
      </c>
      <c r="G148" s="2">
        <v>1954</v>
      </c>
      <c r="H148" s="2">
        <v>1954</v>
      </c>
      <c r="I148" s="2">
        <v>1954</v>
      </c>
    </row>
    <row r="149" spans="1:9" x14ac:dyDescent="0.35">
      <c r="A149" s="339" t="s">
        <v>1673</v>
      </c>
      <c r="B149" s="339" t="s">
        <v>31</v>
      </c>
      <c r="C149" s="340">
        <v>1471</v>
      </c>
      <c r="D149" s="1">
        <v>29</v>
      </c>
      <c r="E149" s="1">
        <v>36</v>
      </c>
      <c r="F149" s="1">
        <v>9</v>
      </c>
      <c r="G149" s="1">
        <v>132</v>
      </c>
      <c r="H149" s="1">
        <v>364</v>
      </c>
      <c r="I149" s="1">
        <v>0</v>
      </c>
    </row>
    <row r="150" spans="1:9" x14ac:dyDescent="0.35">
      <c r="A150" s="339" t="s">
        <v>0</v>
      </c>
      <c r="B150" s="339" t="s">
        <v>0</v>
      </c>
      <c r="C150" s="340">
        <v>1471</v>
      </c>
      <c r="D150" s="2">
        <v>1500</v>
      </c>
      <c r="E150" s="2">
        <v>1536</v>
      </c>
      <c r="F150" s="2">
        <v>1545</v>
      </c>
      <c r="G150" s="2">
        <v>1677</v>
      </c>
      <c r="H150" s="2">
        <v>2041</v>
      </c>
      <c r="I150" s="2">
        <v>2041</v>
      </c>
    </row>
    <row r="151" spans="1:9" x14ac:dyDescent="0.35">
      <c r="A151" s="339" t="s">
        <v>3286</v>
      </c>
      <c r="B151" s="339" t="s">
        <v>31</v>
      </c>
      <c r="C151" s="340">
        <v>156</v>
      </c>
      <c r="D151" s="1">
        <v>35</v>
      </c>
      <c r="E151" s="1">
        <v>-191</v>
      </c>
      <c r="F151" s="1">
        <v>0</v>
      </c>
      <c r="G151" s="1">
        <v>0</v>
      </c>
      <c r="H151" s="1">
        <v>0</v>
      </c>
      <c r="I151" s="1">
        <v>0</v>
      </c>
    </row>
    <row r="152" spans="1:9" x14ac:dyDescent="0.35">
      <c r="A152" s="339" t="s">
        <v>0</v>
      </c>
      <c r="B152" s="339" t="s">
        <v>0</v>
      </c>
      <c r="C152" s="340">
        <v>156</v>
      </c>
      <c r="D152" s="2">
        <v>191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35">
      <c r="A153" s="339" t="s">
        <v>3268</v>
      </c>
      <c r="B153" s="339" t="s">
        <v>33</v>
      </c>
      <c r="C153" s="340">
        <v>1177</v>
      </c>
      <c r="D153" s="1">
        <v>41</v>
      </c>
      <c r="E153" s="1">
        <v>107</v>
      </c>
      <c r="F153" s="1">
        <v>9</v>
      </c>
      <c r="G153" s="1">
        <v>271</v>
      </c>
      <c r="H153" s="1">
        <v>165</v>
      </c>
      <c r="I153" s="1">
        <v>33</v>
      </c>
    </row>
    <row r="154" spans="1:9" x14ac:dyDescent="0.35">
      <c r="A154" s="339" t="s">
        <v>0</v>
      </c>
      <c r="B154" s="339" t="s">
        <v>0</v>
      </c>
      <c r="C154" s="340">
        <v>1177</v>
      </c>
      <c r="D154" s="2">
        <v>1218</v>
      </c>
      <c r="E154" s="2">
        <v>1325</v>
      </c>
      <c r="F154" s="2">
        <v>1334</v>
      </c>
      <c r="G154" s="2">
        <v>1605</v>
      </c>
      <c r="H154" s="2">
        <v>1770</v>
      </c>
      <c r="I154" s="2">
        <v>1803</v>
      </c>
    </row>
    <row r="155" spans="1:9" x14ac:dyDescent="0.35">
      <c r="A155" s="339" t="s">
        <v>1674</v>
      </c>
      <c r="B155" s="339" t="s">
        <v>33</v>
      </c>
      <c r="C155" s="340">
        <v>880</v>
      </c>
      <c r="D155" s="1">
        <v>9</v>
      </c>
      <c r="E155" s="1">
        <v>12</v>
      </c>
      <c r="F155" s="1">
        <v>5</v>
      </c>
      <c r="G155" s="1">
        <v>39</v>
      </c>
      <c r="H155" s="1">
        <v>-945</v>
      </c>
      <c r="I155" s="1">
        <v>0</v>
      </c>
    </row>
    <row r="156" spans="1:9" x14ac:dyDescent="0.35">
      <c r="A156" s="339" t="s">
        <v>0</v>
      </c>
      <c r="B156" s="339" t="s">
        <v>0</v>
      </c>
      <c r="C156" s="340">
        <v>880</v>
      </c>
      <c r="D156" s="2">
        <v>889</v>
      </c>
      <c r="E156" s="2">
        <v>901</v>
      </c>
      <c r="F156" s="2">
        <v>906</v>
      </c>
      <c r="G156" s="2">
        <v>945</v>
      </c>
      <c r="H156" s="2">
        <v>0</v>
      </c>
      <c r="I156" s="2">
        <v>0</v>
      </c>
    </row>
    <row r="157" spans="1:9" x14ac:dyDescent="0.35">
      <c r="A157" s="339" t="s">
        <v>3287</v>
      </c>
      <c r="B157" s="339" t="s">
        <v>33</v>
      </c>
      <c r="C157" s="340">
        <v>2738</v>
      </c>
      <c r="D157" s="1">
        <v>-784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</row>
    <row r="158" spans="1:9" x14ac:dyDescent="0.35">
      <c r="A158" s="339" t="s">
        <v>0</v>
      </c>
      <c r="B158" s="339" t="s">
        <v>0</v>
      </c>
      <c r="C158" s="340">
        <v>2738</v>
      </c>
      <c r="D158" s="2">
        <v>1954</v>
      </c>
      <c r="E158" s="2">
        <v>1954</v>
      </c>
      <c r="F158" s="2">
        <v>1954</v>
      </c>
      <c r="G158" s="2">
        <v>1954</v>
      </c>
      <c r="H158" s="2">
        <v>1954</v>
      </c>
      <c r="I158" s="2">
        <v>1954</v>
      </c>
    </row>
    <row r="159" spans="1:9" x14ac:dyDescent="0.35">
      <c r="A159" s="339" t="s">
        <v>1675</v>
      </c>
      <c r="B159" s="339" t="s">
        <v>33</v>
      </c>
      <c r="C159" s="340">
        <v>311</v>
      </c>
      <c r="D159" s="1">
        <v>18</v>
      </c>
      <c r="E159" s="1">
        <v>-329</v>
      </c>
      <c r="F159" s="1">
        <v>0</v>
      </c>
      <c r="G159" s="1">
        <v>0</v>
      </c>
      <c r="H159" s="1">
        <v>0</v>
      </c>
      <c r="I159" s="1">
        <v>0</v>
      </c>
    </row>
    <row r="160" spans="1:9" x14ac:dyDescent="0.35">
      <c r="A160" s="339" t="s">
        <v>0</v>
      </c>
      <c r="B160" s="339" t="s">
        <v>0</v>
      </c>
      <c r="C160" s="340">
        <v>311</v>
      </c>
      <c r="D160" s="2">
        <v>329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</row>
    <row r="161" spans="1:9" x14ac:dyDescent="0.35">
      <c r="A161" s="339" t="s">
        <v>1676</v>
      </c>
      <c r="B161" s="339" t="s">
        <v>33</v>
      </c>
      <c r="C161" s="340">
        <v>1616</v>
      </c>
      <c r="D161" s="1">
        <v>212</v>
      </c>
      <c r="E161" s="1">
        <v>73</v>
      </c>
      <c r="F161" s="1">
        <v>6</v>
      </c>
      <c r="G161" s="1">
        <v>36</v>
      </c>
      <c r="H161" s="1">
        <v>173</v>
      </c>
      <c r="I161" s="1">
        <v>-162</v>
      </c>
    </row>
    <row r="162" spans="1:9" x14ac:dyDescent="0.35">
      <c r="A162" s="339" t="s">
        <v>0</v>
      </c>
      <c r="B162" s="339" t="s">
        <v>0</v>
      </c>
      <c r="C162" s="340">
        <v>1616</v>
      </c>
      <c r="D162" s="2">
        <v>1828</v>
      </c>
      <c r="E162" s="2">
        <v>1901</v>
      </c>
      <c r="F162" s="2">
        <v>1907</v>
      </c>
      <c r="G162" s="2">
        <v>1943</v>
      </c>
      <c r="H162" s="2">
        <v>2116</v>
      </c>
      <c r="I162" s="2">
        <v>1954</v>
      </c>
    </row>
    <row r="163" spans="1:9" x14ac:dyDescent="0.35">
      <c r="A163" s="339" t="s">
        <v>3288</v>
      </c>
      <c r="B163" s="339" t="s">
        <v>31</v>
      </c>
      <c r="C163" s="340">
        <v>56</v>
      </c>
      <c r="D163" s="1">
        <v>7</v>
      </c>
      <c r="E163" s="1">
        <v>-63</v>
      </c>
      <c r="F163" s="1">
        <v>0</v>
      </c>
      <c r="G163" s="1">
        <v>0</v>
      </c>
      <c r="H163" s="1">
        <v>0</v>
      </c>
      <c r="I163" s="1">
        <v>0</v>
      </c>
    </row>
    <row r="164" spans="1:9" x14ac:dyDescent="0.35">
      <c r="A164" s="339" t="s">
        <v>0</v>
      </c>
      <c r="B164" s="339" t="s">
        <v>0</v>
      </c>
      <c r="C164" s="340">
        <v>56</v>
      </c>
      <c r="D164" s="2">
        <v>63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</row>
    <row r="165" spans="1:9" x14ac:dyDescent="0.35">
      <c r="A165" s="339" t="s">
        <v>47</v>
      </c>
      <c r="B165" s="339" t="s">
        <v>0</v>
      </c>
      <c r="C165" s="341">
        <v>0</v>
      </c>
      <c r="D165" s="1">
        <f>(D139+D141+D143+D145+D147+D149+D151+D153+D155+D157+D159+D161+D163)*(-1)</f>
        <v>0</v>
      </c>
      <c r="E165" s="1">
        <f t="shared" ref="E165:I165" si="3">(E139+E141+E143+E145+E147+E149+E151+E153+E155+E157+E159+E161+E163)*(-1)</f>
        <v>172</v>
      </c>
      <c r="F165" s="1">
        <f t="shared" si="3"/>
        <v>10</v>
      </c>
      <c r="G165" s="1">
        <f t="shared" si="3"/>
        <v>175</v>
      </c>
      <c r="H165" s="1">
        <f t="shared" si="3"/>
        <v>178</v>
      </c>
      <c r="I165" s="1">
        <f t="shared" si="3"/>
        <v>90</v>
      </c>
    </row>
    <row r="166" spans="1:9" x14ac:dyDescent="0.35">
      <c r="A166" s="339" t="s">
        <v>0</v>
      </c>
      <c r="B166" s="339" t="s">
        <v>0</v>
      </c>
      <c r="C166" s="340">
        <v>0</v>
      </c>
      <c r="D166" s="2">
        <v>0</v>
      </c>
      <c r="E166" s="2">
        <v>172</v>
      </c>
      <c r="F166" s="2">
        <v>182</v>
      </c>
      <c r="G166" s="2">
        <v>357</v>
      </c>
      <c r="H166" s="2">
        <v>535</v>
      </c>
      <c r="I166" s="2">
        <v>625</v>
      </c>
    </row>
    <row r="167" spans="1:9" x14ac:dyDescent="0.35">
      <c r="A167" t="s">
        <v>48</v>
      </c>
      <c r="B167" t="s">
        <v>0</v>
      </c>
      <c r="C167" s="2">
        <v>13676</v>
      </c>
      <c r="D167" s="2">
        <v>13676</v>
      </c>
      <c r="E167" s="2">
        <v>13676</v>
      </c>
      <c r="F167" s="2">
        <v>13676</v>
      </c>
      <c r="G167" s="2">
        <v>13676</v>
      </c>
      <c r="H167" s="2">
        <v>13676</v>
      </c>
      <c r="I167" s="2">
        <v>13676</v>
      </c>
    </row>
    <row r="171" spans="1:9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</row>
    <row r="172" spans="1:9" x14ac:dyDescent="0.35">
      <c r="A172" t="s">
        <v>0</v>
      </c>
      <c r="B172" t="s">
        <v>0</v>
      </c>
      <c r="C172" t="s">
        <v>0</v>
      </c>
      <c r="D172" t="s">
        <v>0</v>
      </c>
      <c r="E172" t="s">
        <v>0</v>
      </c>
      <c r="F172" t="s">
        <v>0</v>
      </c>
      <c r="G172" t="s">
        <v>0</v>
      </c>
    </row>
    <row r="173" spans="1:9" x14ac:dyDescent="0.35">
      <c r="A173" t="s">
        <v>0</v>
      </c>
      <c r="B173" t="s">
        <v>0</v>
      </c>
      <c r="C173" t="s">
        <v>0</v>
      </c>
      <c r="D173" t="s">
        <v>0</v>
      </c>
      <c r="E173" t="s">
        <v>0</v>
      </c>
      <c r="F173" t="s">
        <v>0</v>
      </c>
      <c r="G173" t="s">
        <v>0</v>
      </c>
    </row>
    <row r="174" spans="1:9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  <c r="F174" t="s">
        <v>0</v>
      </c>
      <c r="G174" t="s">
        <v>0</v>
      </c>
    </row>
    <row r="175" spans="1:9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  <c r="F175" t="s">
        <v>0</v>
      </c>
      <c r="G175" t="s">
        <v>0</v>
      </c>
    </row>
    <row r="176" spans="1:9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  <c r="F176" t="s">
        <v>0</v>
      </c>
      <c r="G176" t="s">
        <v>0</v>
      </c>
    </row>
    <row r="177" spans="1:7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  <c r="F177" t="s">
        <v>0</v>
      </c>
      <c r="G177" t="s">
        <v>0</v>
      </c>
    </row>
    <row r="178" spans="1:7" x14ac:dyDescent="0.35">
      <c r="A178" s="339" t="s">
        <v>131</v>
      </c>
      <c r="B178" s="339" t="s">
        <v>2</v>
      </c>
      <c r="C178" s="339" t="s">
        <v>3</v>
      </c>
      <c r="D178" t="s">
        <v>4</v>
      </c>
      <c r="E178" t="s">
        <v>5</v>
      </c>
      <c r="F178" t="s">
        <v>6</v>
      </c>
      <c r="G178" t="s">
        <v>7</v>
      </c>
    </row>
    <row r="179" spans="1:7" x14ac:dyDescent="0.35">
      <c r="A179" s="339" t="s">
        <v>0</v>
      </c>
      <c r="B179" s="339" t="s">
        <v>0</v>
      </c>
      <c r="C179" s="339" t="s">
        <v>17</v>
      </c>
      <c r="D179" t="s">
        <v>1677</v>
      </c>
      <c r="E179" t="s">
        <v>1678</v>
      </c>
      <c r="F179" t="s">
        <v>1679</v>
      </c>
      <c r="G179" t="s">
        <v>1680</v>
      </c>
    </row>
    <row r="180" spans="1:7" x14ac:dyDescent="0.35">
      <c r="A180" s="339" t="s">
        <v>1681</v>
      </c>
      <c r="B180" s="339" t="s">
        <v>33</v>
      </c>
      <c r="C180" s="340">
        <v>1326</v>
      </c>
      <c r="D180" s="1">
        <v>13</v>
      </c>
      <c r="E180" s="1">
        <v>137</v>
      </c>
      <c r="F180" s="1">
        <v>125</v>
      </c>
      <c r="G180" s="1">
        <v>42</v>
      </c>
    </row>
    <row r="181" spans="1:7" x14ac:dyDescent="0.35">
      <c r="A181" s="339" t="s">
        <v>0</v>
      </c>
      <c r="B181" s="339" t="s">
        <v>0</v>
      </c>
      <c r="C181" s="340">
        <v>1326</v>
      </c>
      <c r="D181" s="2">
        <v>1339</v>
      </c>
      <c r="E181" s="2">
        <v>1476</v>
      </c>
      <c r="F181" s="2">
        <v>1601</v>
      </c>
      <c r="G181" s="2">
        <v>1643</v>
      </c>
    </row>
    <row r="182" spans="1:7" x14ac:dyDescent="0.35">
      <c r="A182" s="339" t="s">
        <v>1682</v>
      </c>
      <c r="B182" s="339" t="s">
        <v>33</v>
      </c>
      <c r="C182" s="340">
        <v>1251</v>
      </c>
      <c r="D182" s="1">
        <v>31</v>
      </c>
      <c r="E182" s="1">
        <v>26</v>
      </c>
      <c r="F182" s="1">
        <v>325</v>
      </c>
      <c r="G182" s="1">
        <v>4</v>
      </c>
    </row>
    <row r="183" spans="1:7" x14ac:dyDescent="0.35">
      <c r="A183" s="339" t="s">
        <v>0</v>
      </c>
      <c r="B183" s="339" t="s">
        <v>0</v>
      </c>
      <c r="C183" s="340">
        <v>1251</v>
      </c>
      <c r="D183" s="2">
        <v>1282</v>
      </c>
      <c r="E183" s="2">
        <v>1308</v>
      </c>
      <c r="F183" s="2">
        <v>1633</v>
      </c>
      <c r="G183" s="2">
        <v>1637</v>
      </c>
    </row>
    <row r="184" spans="1:7" x14ac:dyDescent="0.35">
      <c r="A184" s="339" t="s">
        <v>1683</v>
      </c>
      <c r="B184" s="339" t="s">
        <v>33</v>
      </c>
      <c r="C184" s="340">
        <v>1459</v>
      </c>
      <c r="D184" s="1">
        <v>17</v>
      </c>
      <c r="E184" s="1">
        <v>49</v>
      </c>
      <c r="F184" s="1">
        <v>138</v>
      </c>
      <c r="G184" s="1">
        <v>4</v>
      </c>
    </row>
    <row r="185" spans="1:7" x14ac:dyDescent="0.35">
      <c r="A185" s="339" t="s">
        <v>0</v>
      </c>
      <c r="B185" s="339" t="s">
        <v>0</v>
      </c>
      <c r="C185" s="340">
        <v>1459</v>
      </c>
      <c r="D185" s="2">
        <v>1476</v>
      </c>
      <c r="E185" s="2">
        <v>1525</v>
      </c>
      <c r="F185" s="2">
        <v>1663</v>
      </c>
      <c r="G185" s="2">
        <v>1667</v>
      </c>
    </row>
    <row r="186" spans="1:7" x14ac:dyDescent="0.35">
      <c r="A186" s="339" t="s">
        <v>3289</v>
      </c>
      <c r="B186" s="339" t="s">
        <v>33</v>
      </c>
      <c r="C186" s="340">
        <v>100</v>
      </c>
      <c r="D186" s="1">
        <v>-100</v>
      </c>
      <c r="E186" s="1">
        <v>0</v>
      </c>
      <c r="F186" s="1">
        <v>0</v>
      </c>
      <c r="G186" s="1">
        <v>0</v>
      </c>
    </row>
    <row r="187" spans="1:7" x14ac:dyDescent="0.35">
      <c r="A187" s="339" t="s">
        <v>0</v>
      </c>
      <c r="B187" s="339" t="s">
        <v>0</v>
      </c>
      <c r="C187" s="340">
        <v>100</v>
      </c>
      <c r="D187" s="2">
        <v>0</v>
      </c>
      <c r="E187" s="2">
        <v>0</v>
      </c>
      <c r="F187" s="2">
        <v>0</v>
      </c>
      <c r="G187" s="2">
        <v>0</v>
      </c>
    </row>
    <row r="188" spans="1:7" x14ac:dyDescent="0.35">
      <c r="A188" s="339" t="s">
        <v>1684</v>
      </c>
      <c r="B188" s="339" t="s">
        <v>31</v>
      </c>
      <c r="C188" s="340">
        <v>191</v>
      </c>
      <c r="D188" s="1">
        <v>-191</v>
      </c>
      <c r="E188" s="1">
        <v>0</v>
      </c>
      <c r="F188" s="1">
        <v>0</v>
      </c>
      <c r="G188" s="1">
        <v>0</v>
      </c>
    </row>
    <row r="189" spans="1:7" x14ac:dyDescent="0.35">
      <c r="A189" s="339" t="s">
        <v>0</v>
      </c>
      <c r="B189" s="339" t="s">
        <v>0</v>
      </c>
      <c r="C189" s="340">
        <v>191</v>
      </c>
      <c r="D189" s="2">
        <v>0</v>
      </c>
      <c r="E189" s="2">
        <v>0</v>
      </c>
      <c r="F189" s="2">
        <v>0</v>
      </c>
      <c r="G189" s="2">
        <v>0</v>
      </c>
    </row>
    <row r="190" spans="1:7" x14ac:dyDescent="0.35">
      <c r="A190" s="339" t="s">
        <v>3269</v>
      </c>
      <c r="B190" s="339" t="s">
        <v>33</v>
      </c>
      <c r="C190" s="340">
        <v>620</v>
      </c>
      <c r="D190" s="1">
        <v>84</v>
      </c>
      <c r="E190" s="1">
        <v>-704</v>
      </c>
      <c r="F190" s="1">
        <v>0</v>
      </c>
      <c r="G190" s="1">
        <v>0</v>
      </c>
    </row>
    <row r="191" spans="1:7" x14ac:dyDescent="0.35">
      <c r="A191" s="339" t="s">
        <v>0</v>
      </c>
      <c r="B191" s="339" t="s">
        <v>0</v>
      </c>
      <c r="C191" s="340">
        <v>620</v>
      </c>
      <c r="D191" s="2">
        <v>704</v>
      </c>
      <c r="E191" s="2">
        <v>0</v>
      </c>
      <c r="F191" s="2">
        <v>0</v>
      </c>
      <c r="G191" s="2">
        <v>0</v>
      </c>
    </row>
    <row r="192" spans="1:7" x14ac:dyDescent="0.35">
      <c r="A192" s="339" t="s">
        <v>1685</v>
      </c>
      <c r="B192" s="339" t="s">
        <v>33</v>
      </c>
      <c r="C192" s="340">
        <v>1587</v>
      </c>
      <c r="D192" s="1">
        <v>28</v>
      </c>
      <c r="E192" s="1">
        <v>205</v>
      </c>
      <c r="F192" s="1">
        <v>0</v>
      </c>
      <c r="G192" s="1">
        <v>-76</v>
      </c>
    </row>
    <row r="193" spans="1:7" x14ac:dyDescent="0.35">
      <c r="A193" s="339" t="s">
        <v>0</v>
      </c>
      <c r="B193" s="339" t="s">
        <v>0</v>
      </c>
      <c r="C193" s="340">
        <v>1587</v>
      </c>
      <c r="D193" s="2">
        <v>1615</v>
      </c>
      <c r="E193" s="2">
        <v>1820</v>
      </c>
      <c r="F193" s="2">
        <v>1820</v>
      </c>
      <c r="G193" s="2">
        <v>1744</v>
      </c>
    </row>
    <row r="194" spans="1:7" x14ac:dyDescent="0.35">
      <c r="A194" s="339" t="s">
        <v>3270</v>
      </c>
      <c r="B194" s="339" t="s">
        <v>31</v>
      </c>
      <c r="C194" s="340">
        <v>878</v>
      </c>
      <c r="D194" s="1">
        <v>12</v>
      </c>
      <c r="E194" s="1">
        <v>63</v>
      </c>
      <c r="F194" s="1">
        <v>-953</v>
      </c>
      <c r="G194" s="1">
        <v>0</v>
      </c>
    </row>
    <row r="195" spans="1:7" x14ac:dyDescent="0.35">
      <c r="A195" s="339" t="s">
        <v>0</v>
      </c>
      <c r="B195" s="339" t="s">
        <v>0</v>
      </c>
      <c r="C195" s="340">
        <v>878</v>
      </c>
      <c r="D195" s="2">
        <v>890</v>
      </c>
      <c r="E195" s="2">
        <v>953</v>
      </c>
      <c r="F195" s="2">
        <v>0</v>
      </c>
      <c r="G195" s="2">
        <v>0</v>
      </c>
    </row>
    <row r="196" spans="1:7" x14ac:dyDescent="0.35">
      <c r="A196" s="339" t="s">
        <v>1686</v>
      </c>
      <c r="B196" s="339" t="s">
        <v>33</v>
      </c>
      <c r="C196" s="340">
        <v>1304</v>
      </c>
      <c r="D196" s="1">
        <v>12</v>
      </c>
      <c r="E196" s="1">
        <v>43</v>
      </c>
      <c r="F196" s="1">
        <v>251</v>
      </c>
      <c r="G196" s="1">
        <v>26</v>
      </c>
    </row>
    <row r="197" spans="1:7" x14ac:dyDescent="0.35">
      <c r="A197" s="339" t="s">
        <v>0</v>
      </c>
      <c r="B197" s="339" t="s">
        <v>0</v>
      </c>
      <c r="C197" s="340">
        <v>1304</v>
      </c>
      <c r="D197" s="2">
        <v>1316</v>
      </c>
      <c r="E197" s="2">
        <v>1359</v>
      </c>
      <c r="F197" s="2">
        <v>1610</v>
      </c>
      <c r="G197" s="2">
        <v>1636</v>
      </c>
    </row>
    <row r="198" spans="1:7" x14ac:dyDescent="0.35">
      <c r="A198" s="339" t="s">
        <v>47</v>
      </c>
      <c r="B198" s="339" t="s">
        <v>0</v>
      </c>
      <c r="C198" s="341">
        <v>0</v>
      </c>
      <c r="D198" s="1">
        <f>(D180+D182+D184+D186+D188+D190+D192+D194+D196)*(-1)</f>
        <v>94</v>
      </c>
      <c r="E198" s="1">
        <f t="shared" ref="E198:G198" si="4">(E180+E182+E184+E186+E188+E190+E192+E194+E196)*(-1)</f>
        <v>181</v>
      </c>
      <c r="F198" s="1">
        <f t="shared" si="4"/>
        <v>114</v>
      </c>
      <c r="G198" s="1">
        <f t="shared" si="4"/>
        <v>0</v>
      </c>
    </row>
    <row r="199" spans="1:7" x14ac:dyDescent="0.35">
      <c r="A199" s="339" t="s">
        <v>0</v>
      </c>
      <c r="B199" s="339" t="s">
        <v>0</v>
      </c>
      <c r="C199" s="340">
        <v>0</v>
      </c>
      <c r="D199" s="2">
        <v>94</v>
      </c>
      <c r="E199" s="2">
        <v>275</v>
      </c>
      <c r="F199" s="2">
        <v>389</v>
      </c>
      <c r="G199" s="2">
        <v>389</v>
      </c>
    </row>
    <row r="200" spans="1:7" x14ac:dyDescent="0.35">
      <c r="A200" t="s">
        <v>48</v>
      </c>
      <c r="B200" t="s">
        <v>0</v>
      </c>
      <c r="C200" s="2">
        <v>8716</v>
      </c>
      <c r="D200" s="2">
        <v>8716</v>
      </c>
      <c r="E200" s="2">
        <v>8716</v>
      </c>
      <c r="F200" s="2">
        <v>8716</v>
      </c>
      <c r="G200" s="2">
        <v>8716</v>
      </c>
    </row>
    <row r="204" spans="1:7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</row>
    <row r="205" spans="1:7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</row>
    <row r="206" spans="1:7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</row>
    <row r="207" spans="1:7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</row>
    <row r="208" spans="1:7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</row>
    <row r="209" spans="1:7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</row>
    <row r="210" spans="1:7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</row>
    <row r="211" spans="1:7" x14ac:dyDescent="0.35">
      <c r="A211" s="339" t="s">
        <v>131</v>
      </c>
      <c r="B211" s="339" t="s">
        <v>2</v>
      </c>
      <c r="C211" s="339" t="s">
        <v>3</v>
      </c>
      <c r="D211" t="s">
        <v>4</v>
      </c>
      <c r="E211" t="s">
        <v>5</v>
      </c>
      <c r="F211" t="s">
        <v>6</v>
      </c>
      <c r="G211" t="s">
        <v>7</v>
      </c>
    </row>
    <row r="212" spans="1:7" x14ac:dyDescent="0.35">
      <c r="A212" s="339" t="s">
        <v>0</v>
      </c>
      <c r="B212" s="339" t="s">
        <v>0</v>
      </c>
      <c r="C212" s="339" t="s">
        <v>17</v>
      </c>
      <c r="D212" t="s">
        <v>1687</v>
      </c>
      <c r="E212" t="s">
        <v>1688</v>
      </c>
      <c r="F212" t="s">
        <v>1689</v>
      </c>
      <c r="G212" t="s">
        <v>1690</v>
      </c>
    </row>
    <row r="213" spans="1:7" x14ac:dyDescent="0.35">
      <c r="A213" s="339" t="s">
        <v>1691</v>
      </c>
      <c r="B213" s="339" t="s">
        <v>33</v>
      </c>
      <c r="C213" s="340">
        <v>1559</v>
      </c>
      <c r="D213" s="1">
        <v>135</v>
      </c>
      <c r="E213" s="1">
        <v>6</v>
      </c>
      <c r="F213" s="1">
        <v>556</v>
      </c>
      <c r="G213" s="1">
        <v>-391</v>
      </c>
    </row>
    <row r="214" spans="1:7" x14ac:dyDescent="0.35">
      <c r="A214" s="339" t="s">
        <v>0</v>
      </c>
      <c r="B214" s="339" t="s">
        <v>0</v>
      </c>
      <c r="C214" s="340">
        <v>1559</v>
      </c>
      <c r="D214" s="2">
        <v>1694</v>
      </c>
      <c r="E214" s="2">
        <v>1700</v>
      </c>
      <c r="F214" s="2">
        <v>2256</v>
      </c>
      <c r="G214" s="2">
        <v>1865</v>
      </c>
    </row>
    <row r="215" spans="1:7" x14ac:dyDescent="0.35">
      <c r="A215" s="339" t="s">
        <v>1692</v>
      </c>
      <c r="B215" s="339" t="s">
        <v>31</v>
      </c>
      <c r="C215" s="340">
        <v>432</v>
      </c>
      <c r="D215" s="1">
        <v>-432</v>
      </c>
      <c r="E215" s="1">
        <v>0</v>
      </c>
      <c r="F215" s="1">
        <v>0</v>
      </c>
      <c r="G215" s="1">
        <v>0</v>
      </c>
    </row>
    <row r="216" spans="1:7" x14ac:dyDescent="0.35">
      <c r="A216" s="339" t="s">
        <v>0</v>
      </c>
      <c r="B216" s="339" t="s">
        <v>0</v>
      </c>
      <c r="C216" s="340">
        <v>432</v>
      </c>
      <c r="D216" s="2">
        <v>0</v>
      </c>
      <c r="E216" s="2">
        <v>0</v>
      </c>
      <c r="F216" s="2">
        <v>0</v>
      </c>
      <c r="G216" s="2">
        <v>0</v>
      </c>
    </row>
    <row r="217" spans="1:7" x14ac:dyDescent="0.35">
      <c r="A217" s="339" t="s">
        <v>3266</v>
      </c>
      <c r="B217" s="339" t="s">
        <v>33</v>
      </c>
      <c r="C217" s="340">
        <v>1221</v>
      </c>
      <c r="D217" s="1">
        <v>122</v>
      </c>
      <c r="E217" s="1">
        <v>20</v>
      </c>
      <c r="F217" s="1">
        <v>225</v>
      </c>
      <c r="G217" s="1">
        <v>154</v>
      </c>
    </row>
    <row r="218" spans="1:7" x14ac:dyDescent="0.35">
      <c r="A218" s="339" t="s">
        <v>0</v>
      </c>
      <c r="B218" s="339" t="s">
        <v>0</v>
      </c>
      <c r="C218" s="340">
        <v>1221</v>
      </c>
      <c r="D218" s="2">
        <v>1343</v>
      </c>
      <c r="E218" s="2">
        <v>1363</v>
      </c>
      <c r="F218" s="2">
        <v>1588</v>
      </c>
      <c r="G218" s="2">
        <v>1742</v>
      </c>
    </row>
    <row r="219" spans="1:7" x14ac:dyDescent="0.35">
      <c r="A219" s="339" t="s">
        <v>1693</v>
      </c>
      <c r="B219" s="339" t="s">
        <v>31</v>
      </c>
      <c r="C219" s="340">
        <v>1184</v>
      </c>
      <c r="D219" s="1">
        <v>98</v>
      </c>
      <c r="E219" s="1">
        <v>8</v>
      </c>
      <c r="F219" s="1">
        <v>-1290</v>
      </c>
      <c r="G219" s="1">
        <v>0</v>
      </c>
    </row>
    <row r="220" spans="1:7" x14ac:dyDescent="0.35">
      <c r="A220" s="339" t="s">
        <v>0</v>
      </c>
      <c r="B220" s="339" t="s">
        <v>0</v>
      </c>
      <c r="C220" s="340">
        <v>1184</v>
      </c>
      <c r="D220" s="2">
        <v>1282</v>
      </c>
      <c r="E220" s="2">
        <v>1290</v>
      </c>
      <c r="F220" s="2">
        <v>0</v>
      </c>
      <c r="G220" s="2">
        <v>0</v>
      </c>
    </row>
    <row r="221" spans="1:7" x14ac:dyDescent="0.35">
      <c r="A221" s="339" t="s">
        <v>3293</v>
      </c>
      <c r="B221" s="339" t="s">
        <v>33</v>
      </c>
      <c r="C221" s="340">
        <v>1793</v>
      </c>
      <c r="D221" s="1">
        <v>146</v>
      </c>
      <c r="E221" s="1">
        <v>-74</v>
      </c>
      <c r="F221" s="1">
        <v>0</v>
      </c>
      <c r="G221" s="1">
        <v>0</v>
      </c>
    </row>
    <row r="222" spans="1:7" x14ac:dyDescent="0.35">
      <c r="A222" s="339" t="s">
        <v>0</v>
      </c>
      <c r="B222" s="339" t="s">
        <v>0</v>
      </c>
      <c r="C222" s="340">
        <v>1793</v>
      </c>
      <c r="D222" s="2">
        <v>1939</v>
      </c>
      <c r="E222" s="2">
        <v>1865</v>
      </c>
      <c r="F222" s="2">
        <v>1865</v>
      </c>
      <c r="G222" s="2">
        <v>1865</v>
      </c>
    </row>
    <row r="223" spans="1:7" x14ac:dyDescent="0.35">
      <c r="A223" s="339" t="s">
        <v>1694</v>
      </c>
      <c r="B223" s="339" t="s">
        <v>33</v>
      </c>
      <c r="C223" s="340">
        <v>160</v>
      </c>
      <c r="D223" s="1">
        <v>-160</v>
      </c>
      <c r="E223" s="1">
        <v>0</v>
      </c>
      <c r="F223" s="1">
        <v>0</v>
      </c>
      <c r="G223" s="1">
        <v>0</v>
      </c>
    </row>
    <row r="224" spans="1:7" x14ac:dyDescent="0.35">
      <c r="A224" s="339" t="s">
        <v>0</v>
      </c>
      <c r="B224" s="339" t="s">
        <v>0</v>
      </c>
      <c r="C224" s="340">
        <v>160</v>
      </c>
      <c r="D224" s="2">
        <v>0</v>
      </c>
      <c r="E224" s="2">
        <v>0</v>
      </c>
      <c r="F224" s="2">
        <v>0</v>
      </c>
      <c r="G224" s="2">
        <v>0</v>
      </c>
    </row>
    <row r="225" spans="1:12" x14ac:dyDescent="0.35">
      <c r="A225" s="339" t="s">
        <v>1695</v>
      </c>
      <c r="B225" s="339" t="s">
        <v>33</v>
      </c>
      <c r="C225" s="340">
        <v>1328</v>
      </c>
      <c r="D225" s="1">
        <v>82</v>
      </c>
      <c r="E225" s="1">
        <v>10</v>
      </c>
      <c r="F225" s="1">
        <v>217</v>
      </c>
      <c r="G225" s="1">
        <v>155</v>
      </c>
    </row>
    <row r="226" spans="1:12" x14ac:dyDescent="0.35">
      <c r="A226" s="339" t="s">
        <v>0</v>
      </c>
      <c r="B226" s="339" t="s">
        <v>0</v>
      </c>
      <c r="C226" s="340">
        <v>1328</v>
      </c>
      <c r="D226" s="2">
        <v>1410</v>
      </c>
      <c r="E226" s="2">
        <v>1420</v>
      </c>
      <c r="F226" s="2">
        <v>1637</v>
      </c>
      <c r="G226" s="2">
        <v>1792</v>
      </c>
    </row>
    <row r="227" spans="1:12" x14ac:dyDescent="0.35">
      <c r="A227" s="339" t="s">
        <v>3272</v>
      </c>
      <c r="B227" s="339" t="s">
        <v>33</v>
      </c>
      <c r="C227" s="340">
        <v>293</v>
      </c>
      <c r="D227" s="1">
        <v>-293</v>
      </c>
      <c r="E227" s="1">
        <v>0</v>
      </c>
      <c r="F227" s="1">
        <v>0</v>
      </c>
      <c r="G227" s="1">
        <v>0</v>
      </c>
    </row>
    <row r="228" spans="1:12" x14ac:dyDescent="0.35">
      <c r="A228" s="339" t="s">
        <v>0</v>
      </c>
      <c r="B228" s="339" t="s">
        <v>0</v>
      </c>
      <c r="C228" s="340">
        <v>293</v>
      </c>
      <c r="D228" s="2">
        <v>0</v>
      </c>
      <c r="E228" s="2">
        <v>0</v>
      </c>
      <c r="F228" s="2">
        <v>0</v>
      </c>
      <c r="G228" s="2">
        <v>0</v>
      </c>
    </row>
    <row r="229" spans="1:12" x14ac:dyDescent="0.35">
      <c r="A229" s="339" t="s">
        <v>3290</v>
      </c>
      <c r="B229" s="339" t="s">
        <v>33</v>
      </c>
      <c r="C229" s="340">
        <v>1350</v>
      </c>
      <c r="D229" s="1">
        <v>145</v>
      </c>
      <c r="E229" s="1">
        <v>30</v>
      </c>
      <c r="F229" s="1">
        <v>190</v>
      </c>
      <c r="G229" s="1">
        <v>82</v>
      </c>
    </row>
    <row r="230" spans="1:12" x14ac:dyDescent="0.35">
      <c r="A230" s="339" t="s">
        <v>0</v>
      </c>
      <c r="B230" s="339" t="s">
        <v>0</v>
      </c>
      <c r="C230" s="340">
        <v>1350</v>
      </c>
      <c r="D230" s="2">
        <v>1495</v>
      </c>
      <c r="E230" s="2">
        <v>1525</v>
      </c>
      <c r="F230" s="2">
        <v>1715</v>
      </c>
      <c r="G230" s="2">
        <v>1797</v>
      </c>
    </row>
    <row r="231" spans="1:12" x14ac:dyDescent="0.35">
      <c r="A231" s="339" t="s">
        <v>47</v>
      </c>
      <c r="B231" s="339" t="s">
        <v>0</v>
      </c>
      <c r="C231" s="341">
        <v>0</v>
      </c>
      <c r="D231" s="1">
        <f>(D213+D215+D217+D219+D221+D223+D225+D227+D229)*(-1)</f>
        <v>157</v>
      </c>
      <c r="E231" s="1">
        <f t="shared" ref="E231:G231" si="5">(E213+E215+E217+E219+E221+E223+E225+E227+E229)*(-1)</f>
        <v>0</v>
      </c>
      <c r="F231" s="1">
        <f t="shared" si="5"/>
        <v>102</v>
      </c>
      <c r="G231" s="1">
        <f t="shared" si="5"/>
        <v>0</v>
      </c>
    </row>
    <row r="232" spans="1:12" x14ac:dyDescent="0.35">
      <c r="A232" s="339" t="s">
        <v>0</v>
      </c>
      <c r="B232" s="339" t="s">
        <v>0</v>
      </c>
      <c r="C232" s="340">
        <v>0</v>
      </c>
      <c r="D232" s="2">
        <v>157</v>
      </c>
      <c r="E232" s="2">
        <v>157</v>
      </c>
      <c r="F232" s="2">
        <v>259</v>
      </c>
      <c r="G232" s="2">
        <v>259</v>
      </c>
    </row>
    <row r="233" spans="1:12" x14ac:dyDescent="0.35">
      <c r="A233" t="s">
        <v>48</v>
      </c>
      <c r="B233" t="s">
        <v>0</v>
      </c>
      <c r="C233" s="2">
        <v>9320</v>
      </c>
      <c r="D233" s="2">
        <v>9320</v>
      </c>
      <c r="E233" s="2">
        <v>9320</v>
      </c>
      <c r="F233" s="2">
        <v>9320</v>
      </c>
      <c r="G233" s="2">
        <v>9320</v>
      </c>
    </row>
    <row r="237" spans="1:12" x14ac:dyDescent="0.35">
      <c r="A237" s="2"/>
      <c r="B237" s="2"/>
      <c r="C237" s="2"/>
      <c r="D237" s="2"/>
      <c r="E237" s="2"/>
      <c r="F237" s="2"/>
      <c r="G237" s="2"/>
      <c r="H237" s="239" t="s">
        <v>2648</v>
      </c>
      <c r="I237" s="2"/>
      <c r="J237" s="2"/>
      <c r="K237" s="2"/>
      <c r="L237" s="239" t="s">
        <v>2649</v>
      </c>
    </row>
    <row r="238" spans="1:12" x14ac:dyDescent="0.35">
      <c r="D238" s="240" t="s">
        <v>2529</v>
      </c>
      <c r="E238" s="240" t="s">
        <v>2650</v>
      </c>
      <c r="F238" s="240" t="s">
        <v>2651</v>
      </c>
      <c r="G238" s="240" t="s">
        <v>2650</v>
      </c>
      <c r="H238" s="240" t="s">
        <v>2652</v>
      </c>
      <c r="I238" s="240" t="s">
        <v>2653</v>
      </c>
      <c r="J238" s="240" t="s">
        <v>2649</v>
      </c>
      <c r="K238" s="240" t="s">
        <v>2654</v>
      </c>
      <c r="L238" s="240" t="s">
        <v>2652</v>
      </c>
    </row>
    <row r="239" spans="1:12" x14ac:dyDescent="0.35">
      <c r="D239" s="240" t="s">
        <v>2655</v>
      </c>
      <c r="E239" s="240" t="s">
        <v>2655</v>
      </c>
      <c r="F239" s="240" t="s">
        <v>2652</v>
      </c>
      <c r="G239" s="240" t="s">
        <v>2656</v>
      </c>
      <c r="H239" s="240" t="s">
        <v>2656</v>
      </c>
      <c r="I239" s="240" t="s">
        <v>2655</v>
      </c>
      <c r="J239" s="240" t="s">
        <v>2652</v>
      </c>
      <c r="K239" s="240" t="s">
        <v>2656</v>
      </c>
      <c r="L239" s="240" t="s">
        <v>2656</v>
      </c>
    </row>
    <row r="240" spans="1:12" x14ac:dyDescent="0.35">
      <c r="A240" s="238" t="e">
        <f>SUMIFS($C$10:$C$505,#REF!, B240)</f>
        <v>#REF!</v>
      </c>
      <c r="B240" t="s">
        <v>2657</v>
      </c>
      <c r="C240" t="s">
        <v>2535</v>
      </c>
      <c r="D240" s="241" t="e">
        <f>E240+I240</f>
        <v>#REF!</v>
      </c>
      <c r="E240" s="238" t="e">
        <f>COUNTIFS(#REF!, B240,$B$10:$B$505,"F")</f>
        <v>#REF!</v>
      </c>
      <c r="F240" s="242">
        <f t="shared" ref="F240:F266" si="6">IFERROR(E240/D240,0)</f>
        <v>0</v>
      </c>
      <c r="G240" t="e">
        <f>COUNTIFS(#REF!, B240,$B$10:$B$505,"F",#REF!,"Elected")</f>
        <v>#REF!</v>
      </c>
      <c r="H240" s="243">
        <f>IFERROR(G240/D240,0)</f>
        <v>0</v>
      </c>
      <c r="I240" s="244" t="e">
        <f>COUNTIFS(#REF!, B240,$B$10:$B$505,"M")</f>
        <v>#REF!</v>
      </c>
      <c r="J240" s="242">
        <f>IFERROR(I240/D240,0)</f>
        <v>0</v>
      </c>
      <c r="K240" t="e">
        <f>COUNTIFS(#REF!, B240,$B$10:$B$505,"M",#REF!,"Elected")</f>
        <v>#REF!</v>
      </c>
      <c r="L240" s="242">
        <f>IFERROR(K240/D240,0)</f>
        <v>0</v>
      </c>
    </row>
    <row r="241" spans="1:12" x14ac:dyDescent="0.35">
      <c r="A241" s="238" t="e">
        <f>SUMIFS($C$10:$C$505,#REF!, B241)</f>
        <v>#REF!</v>
      </c>
      <c r="B241" t="s">
        <v>2658</v>
      </c>
      <c r="C241" t="s">
        <v>2534</v>
      </c>
      <c r="D241" s="241" t="e">
        <f t="shared" ref="D241:D266" si="7">E241+I241</f>
        <v>#REF!</v>
      </c>
      <c r="E241" s="238" t="e">
        <f>COUNTIFS(#REF!, B241,$B$10:$B$505,"F")</f>
        <v>#REF!</v>
      </c>
      <c r="F241" s="242">
        <f t="shared" si="6"/>
        <v>0</v>
      </c>
      <c r="G241" t="e">
        <f>COUNTIFS(#REF!, B241,$B$10:$B$283,"F",#REF!,"Elected")</f>
        <v>#REF!</v>
      </c>
      <c r="H241" s="243">
        <f t="shared" ref="H241:H266" si="8">IFERROR(G241/D241,0)</f>
        <v>0</v>
      </c>
      <c r="I241" s="244" t="e">
        <f>COUNTIFS(#REF!, B241,$B$10:$B$505,"M")</f>
        <v>#REF!</v>
      </c>
      <c r="J241" s="242">
        <f t="shared" ref="J241:J266" si="9">IFERROR(I241/D241,0)</f>
        <v>0</v>
      </c>
      <c r="K241" t="e">
        <f>COUNTIFS(#REF!, B241,$B$10:$B$505,"M",#REF!,"Elected")</f>
        <v>#REF!</v>
      </c>
      <c r="L241" s="242">
        <f t="shared" ref="L241:L266" si="10">IFERROR(K241/D241,0)</f>
        <v>0</v>
      </c>
    </row>
    <row r="242" spans="1:12" x14ac:dyDescent="0.35">
      <c r="A242" s="238" t="e">
        <f>SUMIFS($C$10:$C$505,#REF!, B242)</f>
        <v>#REF!</v>
      </c>
      <c r="B242" t="s">
        <v>2659</v>
      </c>
      <c r="C242" t="s">
        <v>2536</v>
      </c>
      <c r="D242" s="241" t="e">
        <f t="shared" si="7"/>
        <v>#REF!</v>
      </c>
      <c r="E242" s="238" t="e">
        <f>COUNTIFS(#REF!, B242,$B$10:$B$505,"F")</f>
        <v>#REF!</v>
      </c>
      <c r="F242" s="242">
        <f t="shared" si="6"/>
        <v>0</v>
      </c>
      <c r="G242" t="e">
        <f>COUNTIFS(#REF!, B242,$B$10:$B$283,"F",#REF!,"Elected")</f>
        <v>#REF!</v>
      </c>
      <c r="H242" s="243">
        <f t="shared" si="8"/>
        <v>0</v>
      </c>
      <c r="I242" s="244" t="e">
        <f>COUNTIFS(#REF!, B242,$B$10:$B$505,"M")</f>
        <v>#REF!</v>
      </c>
      <c r="J242" s="242">
        <f t="shared" si="9"/>
        <v>0</v>
      </c>
      <c r="K242" t="e">
        <f>COUNTIFS(#REF!, B242,$B$10:$B$505,"M",#REF!,"Elected")</f>
        <v>#REF!</v>
      </c>
      <c r="L242" s="242">
        <f t="shared" si="10"/>
        <v>0</v>
      </c>
    </row>
    <row r="243" spans="1:12" x14ac:dyDescent="0.35">
      <c r="A243" s="238" t="e">
        <f>SUMIFS($C$10:$C$505,#REF!, B243)</f>
        <v>#REF!</v>
      </c>
      <c r="B243" t="s">
        <v>2661</v>
      </c>
      <c r="C243" t="s">
        <v>2727</v>
      </c>
      <c r="D243" s="241" t="e">
        <f t="shared" si="7"/>
        <v>#REF!</v>
      </c>
      <c r="E243" s="238" t="e">
        <f>COUNTIFS(#REF!, B243,$B$10:$B$505,"F")</f>
        <v>#REF!</v>
      </c>
      <c r="F243" s="242">
        <f t="shared" si="6"/>
        <v>0</v>
      </c>
      <c r="G243" t="e">
        <f>COUNTIFS(#REF!, B243,$B$10:$B$283,"F",#REF!,"Elected")</f>
        <v>#REF!</v>
      </c>
      <c r="H243" s="243">
        <f t="shared" si="8"/>
        <v>0</v>
      </c>
      <c r="I243" s="244" t="e">
        <f>COUNTIFS(#REF!, B243,$B$10:$B$505,"M")</f>
        <v>#REF!</v>
      </c>
      <c r="J243" s="242">
        <f t="shared" si="9"/>
        <v>0</v>
      </c>
      <c r="K243" t="e">
        <f>COUNTIFS(#REF!, B243,$B$10:$B$505,"M",#REF!,"Elected")</f>
        <v>#REF!</v>
      </c>
      <c r="L243" s="242">
        <f t="shared" si="10"/>
        <v>0</v>
      </c>
    </row>
    <row r="244" spans="1:12" x14ac:dyDescent="0.35">
      <c r="A244" s="238" t="e">
        <f>SUMIFS($C$10:$C$505,#REF!, B244)</f>
        <v>#REF!</v>
      </c>
      <c r="B244" t="s">
        <v>2663</v>
      </c>
      <c r="C244" t="s">
        <v>2574</v>
      </c>
      <c r="D244" s="241" t="e">
        <f t="shared" si="7"/>
        <v>#REF!</v>
      </c>
      <c r="E244" s="238" t="e">
        <f>COUNTIFS(#REF!, B244,$B$10:$B$505,"F")</f>
        <v>#REF!</v>
      </c>
      <c r="F244" s="242">
        <f t="shared" si="6"/>
        <v>0</v>
      </c>
      <c r="G244" t="e">
        <f>COUNTIFS(#REF!, B244,$B$10:$B$283,"F",#REF!,"Elected")</f>
        <v>#REF!</v>
      </c>
      <c r="H244" s="243">
        <f t="shared" si="8"/>
        <v>0</v>
      </c>
      <c r="I244" s="244" t="e">
        <f>COUNTIFS(#REF!, B244,$B$10:$B$505,"M")</f>
        <v>#REF!</v>
      </c>
      <c r="J244" s="242">
        <f t="shared" si="9"/>
        <v>0</v>
      </c>
      <c r="K244" t="e">
        <f>COUNTIFS(#REF!, B244,$B$10:$B$505,"M",#REF!,"Elected")</f>
        <v>#REF!</v>
      </c>
      <c r="L244" s="242">
        <f t="shared" si="10"/>
        <v>0</v>
      </c>
    </row>
    <row r="245" spans="1:12" x14ac:dyDescent="0.35">
      <c r="A245" s="238" t="e">
        <f>SUMIFS($C$10:$C$505,#REF!, B245)</f>
        <v>#REF!</v>
      </c>
      <c r="B245" t="s">
        <v>2689</v>
      </c>
      <c r="C245" t="s">
        <v>2573</v>
      </c>
      <c r="D245" s="241" t="e">
        <f t="shared" si="7"/>
        <v>#REF!</v>
      </c>
      <c r="E245" s="238" t="e">
        <f>COUNTIFS(#REF!, B245,$B$10:$B$505,"F")</f>
        <v>#REF!</v>
      </c>
      <c r="F245" s="242">
        <f t="shared" si="6"/>
        <v>0</v>
      </c>
      <c r="G245" t="e">
        <f>COUNTIFS(#REF!, B245,$B$10:$B$283,"F",#REF!,"Elected")</f>
        <v>#REF!</v>
      </c>
      <c r="H245" s="243">
        <f t="shared" si="8"/>
        <v>0</v>
      </c>
      <c r="I245" s="244" t="e">
        <f>COUNTIFS(#REF!, B245,$B$10:$B$505,"M")</f>
        <v>#REF!</v>
      </c>
      <c r="J245" s="242">
        <f t="shared" si="9"/>
        <v>0</v>
      </c>
      <c r="K245" t="e">
        <f>COUNTIFS(#REF!, B245,$B$10:$B$505,"M",#REF!,"Elected")</f>
        <v>#REF!</v>
      </c>
      <c r="L245" s="242">
        <f t="shared" si="10"/>
        <v>0</v>
      </c>
    </row>
    <row r="246" spans="1:12" x14ac:dyDescent="0.35">
      <c r="A246" s="238" t="e">
        <f>SUMIFS($C$10:$C$505,#REF!, B246)</f>
        <v>#REF!</v>
      </c>
      <c r="B246" t="s">
        <v>2662</v>
      </c>
      <c r="C246" t="s">
        <v>2575</v>
      </c>
      <c r="D246" s="241" t="e">
        <f t="shared" si="7"/>
        <v>#REF!</v>
      </c>
      <c r="E246" s="238" t="e">
        <f>COUNTIFS(#REF!, B246,$B$10:$B$505,"F")</f>
        <v>#REF!</v>
      </c>
      <c r="F246" s="242">
        <f t="shared" si="6"/>
        <v>0</v>
      </c>
      <c r="G246" t="e">
        <f>COUNTIFS(#REF!, B246,$B$10:$B$283,"F",#REF!,"Elected")</f>
        <v>#REF!</v>
      </c>
      <c r="H246" s="243">
        <f t="shared" si="8"/>
        <v>0</v>
      </c>
      <c r="I246" s="244" t="e">
        <f>COUNTIFS(#REF!, B246,$B$10:$B$505,"M")</f>
        <v>#REF!</v>
      </c>
      <c r="J246" s="242">
        <f t="shared" si="9"/>
        <v>0</v>
      </c>
      <c r="K246" t="e">
        <f>COUNTIFS(#REF!, B246,$B$10:$B$505,"M",#REF!,"Elected")</f>
        <v>#REF!</v>
      </c>
      <c r="L246" s="242">
        <f t="shared" si="10"/>
        <v>0</v>
      </c>
    </row>
    <row r="247" spans="1:12" x14ac:dyDescent="0.35">
      <c r="A247" s="238" t="e">
        <f>SUMIFS($C$10:$C$505,#REF!, B247)</f>
        <v>#REF!</v>
      </c>
      <c r="B247" t="s">
        <v>2660</v>
      </c>
      <c r="C247" t="s">
        <v>2594</v>
      </c>
      <c r="D247" s="241" t="e">
        <f t="shared" si="7"/>
        <v>#REF!</v>
      </c>
      <c r="E247" s="238" t="e">
        <f>COUNTIFS(#REF!, B247,$B$10:$B$505,"F")</f>
        <v>#REF!</v>
      </c>
      <c r="F247" s="242">
        <f t="shared" si="6"/>
        <v>0</v>
      </c>
      <c r="G247" t="e">
        <f>COUNTIFS(#REF!, B247,$B$10:$B$283,"F",#REF!,"Elected")</f>
        <v>#REF!</v>
      </c>
      <c r="H247" s="243">
        <f t="shared" si="8"/>
        <v>0</v>
      </c>
      <c r="I247" s="244" t="e">
        <f>COUNTIFS(#REF!, B247,$B$10:$B$505,"M")</f>
        <v>#REF!</v>
      </c>
      <c r="J247" s="242">
        <f t="shared" si="9"/>
        <v>0</v>
      </c>
      <c r="K247" t="e">
        <f>COUNTIFS(#REF!, B247,$B$10:$B$505,"M",#REF!,"Elected")</f>
        <v>#REF!</v>
      </c>
      <c r="L247" s="242">
        <f t="shared" si="10"/>
        <v>0</v>
      </c>
    </row>
    <row r="248" spans="1:12" x14ac:dyDescent="0.35">
      <c r="A248" s="238" t="e">
        <f>SUMIFS($C$10:$C$505,#REF!, B248)</f>
        <v>#REF!</v>
      </c>
      <c r="B248" t="s">
        <v>3107</v>
      </c>
      <c r="C248" t="s">
        <v>2576</v>
      </c>
      <c r="D248" s="241" t="e">
        <f t="shared" si="7"/>
        <v>#REF!</v>
      </c>
      <c r="E248" s="238" t="e">
        <f>COUNTIFS(#REF!, B248,$B$10:$B$505,"F")</f>
        <v>#REF!</v>
      </c>
      <c r="F248" s="242">
        <f t="shared" si="6"/>
        <v>0</v>
      </c>
      <c r="G248" t="e">
        <f>COUNTIFS(#REF!, B248,$B$10:$B$283,"F",#REF!,"Elected")</f>
        <v>#REF!</v>
      </c>
      <c r="H248" s="243">
        <f t="shared" si="8"/>
        <v>0</v>
      </c>
      <c r="I248" s="244" t="e">
        <f>COUNTIFS(#REF!, B248,$B$10:$B$505,"M")</f>
        <v>#REF!</v>
      </c>
      <c r="J248" s="242">
        <f t="shared" si="9"/>
        <v>0</v>
      </c>
      <c r="K248" t="e">
        <f>COUNTIFS(#REF!, B248,$B$10:$B$505,"M",#REF!,"Elected")</f>
        <v>#REF!</v>
      </c>
      <c r="L248" s="242">
        <f t="shared" si="10"/>
        <v>0</v>
      </c>
    </row>
    <row r="249" spans="1:12" x14ac:dyDescent="0.35">
      <c r="A249" s="238" t="e">
        <f>SUMIFS($C$10:$C$505,#REF!, B249)</f>
        <v>#REF!</v>
      </c>
      <c r="C249" t="s">
        <v>2590</v>
      </c>
      <c r="D249" s="241" t="e">
        <f t="shared" si="7"/>
        <v>#REF!</v>
      </c>
      <c r="E249" s="238" t="e">
        <f>COUNTIFS(#REF!, B249,$B$10:$B$505,"F")</f>
        <v>#REF!</v>
      </c>
      <c r="F249" s="242">
        <f t="shared" si="6"/>
        <v>0</v>
      </c>
      <c r="G249" t="e">
        <f>COUNTIFS(#REF!, B249,$B$10:$B$283,"F",#REF!,"Elected")</f>
        <v>#REF!</v>
      </c>
      <c r="H249" s="243">
        <f t="shared" si="8"/>
        <v>0</v>
      </c>
      <c r="I249" s="244" t="e">
        <f>COUNTIFS(#REF!, B249,$B$10:$B$505,"M")</f>
        <v>#REF!</v>
      </c>
      <c r="J249" s="242">
        <f t="shared" si="9"/>
        <v>0</v>
      </c>
      <c r="K249" t="e">
        <f>COUNTIFS(#REF!, B249,$B$10:$B$505,"M",#REF!,"Elected")</f>
        <v>#REF!</v>
      </c>
      <c r="L249" s="242">
        <f t="shared" si="10"/>
        <v>0</v>
      </c>
    </row>
    <row r="250" spans="1:12" x14ac:dyDescent="0.35">
      <c r="A250" s="238" t="e">
        <f>SUMIFS($C$10:$C$505,#REF!, B250)</f>
        <v>#REF!</v>
      </c>
      <c r="B250" t="s">
        <v>2671</v>
      </c>
      <c r="C250" t="s">
        <v>2582</v>
      </c>
      <c r="D250" s="241" t="e">
        <f t="shared" si="7"/>
        <v>#REF!</v>
      </c>
      <c r="E250" s="238" t="e">
        <f>COUNTIFS(#REF!, B250,$B$10:$B$505,"F")</f>
        <v>#REF!</v>
      </c>
      <c r="F250" s="242">
        <f t="shared" si="6"/>
        <v>0</v>
      </c>
      <c r="G250" t="e">
        <f>COUNTIFS(#REF!, B250,$B$10:$B$283,"F",#REF!,"Elected")</f>
        <v>#REF!</v>
      </c>
      <c r="H250" s="243">
        <f t="shared" si="8"/>
        <v>0</v>
      </c>
      <c r="I250" s="244" t="e">
        <f>COUNTIFS(#REF!, B250,$B$10:$B$505,"M")</f>
        <v>#REF!</v>
      </c>
      <c r="J250" s="242">
        <f t="shared" si="9"/>
        <v>0</v>
      </c>
      <c r="K250" t="e">
        <f>COUNTIFS(#REF!, B250,$B$10:$B$505,"M",#REF!,"Elected")</f>
        <v>#REF!</v>
      </c>
      <c r="L250" s="242">
        <f t="shared" si="10"/>
        <v>0</v>
      </c>
    </row>
    <row r="251" spans="1:12" x14ac:dyDescent="0.35">
      <c r="A251" s="238" t="e">
        <f>SUMIFS($C$10:$C$505,#REF!, B251)</f>
        <v>#REF!</v>
      </c>
      <c r="B251" t="s">
        <v>2665</v>
      </c>
      <c r="C251" t="s">
        <v>2598</v>
      </c>
      <c r="D251" s="241" t="e">
        <f t="shared" si="7"/>
        <v>#REF!</v>
      </c>
      <c r="E251" s="238" t="e">
        <f>COUNTIFS(#REF!, B251,$B$10:$B$505,"F")</f>
        <v>#REF!</v>
      </c>
      <c r="F251" s="242">
        <f t="shared" si="6"/>
        <v>0</v>
      </c>
      <c r="G251" t="e">
        <f>COUNTIFS(#REF!, B251,$B$10:$B$283,"F",#REF!,"Elected")</f>
        <v>#REF!</v>
      </c>
      <c r="H251" s="243">
        <f t="shared" si="8"/>
        <v>0</v>
      </c>
      <c r="I251" s="244" t="e">
        <f>COUNTIFS(#REF!, B251,$B$10:$B$505,"M")</f>
        <v>#REF!</v>
      </c>
      <c r="J251" s="242">
        <f t="shared" si="9"/>
        <v>0</v>
      </c>
      <c r="K251" t="e">
        <f>COUNTIFS(#REF!, B251,$B$10:$B$505,"M",#REF!,"Elected")</f>
        <v>#REF!</v>
      </c>
      <c r="L251" s="242">
        <f t="shared" si="10"/>
        <v>0</v>
      </c>
    </row>
    <row r="252" spans="1:12" x14ac:dyDescent="0.35">
      <c r="A252" s="238" t="e">
        <f>SUMIFS($C$10:$C$505,#REF!, B252)</f>
        <v>#REF!</v>
      </c>
      <c r="B252" t="s">
        <v>2666</v>
      </c>
      <c r="C252" t="s">
        <v>2584</v>
      </c>
      <c r="D252" s="241" t="e">
        <f t="shared" si="7"/>
        <v>#REF!</v>
      </c>
      <c r="E252" s="238" t="e">
        <f>COUNTIFS(#REF!, B252,$B$10:$B$505,"F")</f>
        <v>#REF!</v>
      </c>
      <c r="F252" s="242">
        <f t="shared" si="6"/>
        <v>0</v>
      </c>
      <c r="G252" t="e">
        <f>COUNTIFS(#REF!, B252,$B$10:$B$283,"F",#REF!,"Elected")</f>
        <v>#REF!</v>
      </c>
      <c r="H252" s="243">
        <f t="shared" si="8"/>
        <v>0</v>
      </c>
      <c r="I252" s="244" t="e">
        <f>COUNTIFS(#REF!, B252,$B$10:$B$505,"M")</f>
        <v>#REF!</v>
      </c>
      <c r="J252" s="242">
        <f t="shared" si="9"/>
        <v>0</v>
      </c>
      <c r="K252" t="e">
        <f>COUNTIFS(#REF!, B252,$B$10:$B$505,"M",#REF!,"Elected")</f>
        <v>#REF!</v>
      </c>
      <c r="L252" s="242">
        <f t="shared" si="10"/>
        <v>0</v>
      </c>
    </row>
    <row r="253" spans="1:12" x14ac:dyDescent="0.35">
      <c r="A253" s="238" t="e">
        <f>SUMIFS($C$10:$C$505,#REF!, B253)</f>
        <v>#REF!</v>
      </c>
      <c r="B253" t="s">
        <v>2667</v>
      </c>
      <c r="C253" t="s">
        <v>2577</v>
      </c>
      <c r="D253" s="241" t="e">
        <f t="shared" si="7"/>
        <v>#REF!</v>
      </c>
      <c r="E253" s="238" t="e">
        <f>COUNTIFS(#REF!, B253,$B$10:$B$505,"F")</f>
        <v>#REF!</v>
      </c>
      <c r="F253" s="242">
        <f t="shared" si="6"/>
        <v>0</v>
      </c>
      <c r="G253" t="e">
        <f>COUNTIFS(#REF!, B253,$B$10:$B$283,"F",#REF!,"Elected")</f>
        <v>#REF!</v>
      </c>
      <c r="H253" s="243">
        <f t="shared" si="8"/>
        <v>0</v>
      </c>
      <c r="I253" s="244" t="e">
        <f>COUNTIFS(#REF!, B253,$B$10:$B$505,"M")</f>
        <v>#REF!</v>
      </c>
      <c r="J253" s="242">
        <f t="shared" si="9"/>
        <v>0</v>
      </c>
      <c r="K253" t="e">
        <f>COUNTIFS(#REF!, B253,$B$10:$B$505,"M",#REF!,"Elected")</f>
        <v>#REF!</v>
      </c>
      <c r="L253" s="242">
        <f t="shared" si="10"/>
        <v>0</v>
      </c>
    </row>
    <row r="254" spans="1:12" x14ac:dyDescent="0.35">
      <c r="A254" s="238" t="e">
        <f>SUMIFS($C$10:$C$505,#REF!, B254)</f>
        <v>#REF!</v>
      </c>
      <c r="B254" t="s">
        <v>2670</v>
      </c>
      <c r="C254" t="s">
        <v>2578</v>
      </c>
      <c r="D254" s="241" t="e">
        <f t="shared" si="7"/>
        <v>#REF!</v>
      </c>
      <c r="E254" s="238" t="e">
        <f>COUNTIFS(#REF!, B254,$B$10:$B$505,"F")</f>
        <v>#REF!</v>
      </c>
      <c r="F254" s="242">
        <f t="shared" si="6"/>
        <v>0</v>
      </c>
      <c r="G254" t="e">
        <f>COUNTIFS(#REF!, B254,$B$10:$B$283,"F",#REF!,"Elected")</f>
        <v>#REF!</v>
      </c>
      <c r="H254" s="243">
        <f t="shared" si="8"/>
        <v>0</v>
      </c>
      <c r="I254" s="244" t="e">
        <f>COUNTIFS(#REF!, B254,$B$10:$B$505,"M")</f>
        <v>#REF!</v>
      </c>
      <c r="J254" s="242">
        <f t="shared" si="9"/>
        <v>0</v>
      </c>
      <c r="K254" t="e">
        <f>COUNTIFS(#REF!, B254,$B$10:$B$505,"M",#REF!,"Elected")</f>
        <v>#REF!</v>
      </c>
      <c r="L254" s="242">
        <f t="shared" si="10"/>
        <v>0</v>
      </c>
    </row>
    <row r="255" spans="1:12" x14ac:dyDescent="0.35">
      <c r="A255" s="238" t="e">
        <f>SUMIFS($C$10:$C$505,#REF!, B255)</f>
        <v>#REF!</v>
      </c>
      <c r="C255" t="s">
        <v>2581</v>
      </c>
      <c r="D255" s="241" t="e">
        <f t="shared" si="7"/>
        <v>#REF!</v>
      </c>
      <c r="E255" s="238" t="e">
        <f>COUNTIFS(#REF!, B255,$B$10:$B$505,"F")</f>
        <v>#REF!</v>
      </c>
      <c r="F255" s="242">
        <f t="shared" si="6"/>
        <v>0</v>
      </c>
      <c r="G255" t="e">
        <f>COUNTIFS(#REF!, B255,$B$10:$B$283,"F",#REF!,"Elected")</f>
        <v>#REF!</v>
      </c>
      <c r="H255" s="243">
        <f t="shared" si="8"/>
        <v>0</v>
      </c>
      <c r="I255" s="244" t="e">
        <f>COUNTIFS(#REF!, B255,$B$10:$B$505,"M")</f>
        <v>#REF!</v>
      </c>
      <c r="J255" s="242">
        <f t="shared" si="9"/>
        <v>0</v>
      </c>
      <c r="K255" t="e">
        <f>COUNTIFS(#REF!, B255,$B$10:$B$505,"M",#REF!,"Elected")</f>
        <v>#REF!</v>
      </c>
      <c r="L255" s="242">
        <f t="shared" si="10"/>
        <v>0</v>
      </c>
    </row>
    <row r="256" spans="1:12" x14ac:dyDescent="0.35">
      <c r="A256" s="238" t="e">
        <f>SUMIFS($C$10:$C$505,#REF!, B256)</f>
        <v>#REF!</v>
      </c>
      <c r="B256" t="s">
        <v>3073</v>
      </c>
      <c r="C256" t="s">
        <v>2579</v>
      </c>
      <c r="D256" s="241" t="e">
        <f t="shared" si="7"/>
        <v>#REF!</v>
      </c>
      <c r="E256" s="238" t="e">
        <f>COUNTIFS(#REF!, B256,$B$10:$B$505,"F")</f>
        <v>#REF!</v>
      </c>
      <c r="F256" s="242">
        <f t="shared" si="6"/>
        <v>0</v>
      </c>
      <c r="G256" t="e">
        <f>COUNTIFS(#REF!, B256,$B$10:$B$283,"F",#REF!,"Elected")</f>
        <v>#REF!</v>
      </c>
      <c r="H256" s="243">
        <f t="shared" si="8"/>
        <v>0</v>
      </c>
      <c r="I256" s="244" t="e">
        <f>COUNTIFS(#REF!, B256,$B$10:$B$505,"M")</f>
        <v>#REF!</v>
      </c>
      <c r="J256" s="242">
        <f t="shared" si="9"/>
        <v>0</v>
      </c>
      <c r="K256" t="e">
        <f>COUNTIFS(#REF!, B256,$B$10:$B$505,"M",#REF!,"Elected")</f>
        <v>#REF!</v>
      </c>
      <c r="L256" s="242">
        <f t="shared" si="10"/>
        <v>0</v>
      </c>
    </row>
    <row r="257" spans="1:12" x14ac:dyDescent="0.35">
      <c r="A257" s="238" t="e">
        <f>SUMIFS($C$10:$C$505,#REF!, B257)</f>
        <v>#REF!</v>
      </c>
      <c r="B257" t="s">
        <v>2690</v>
      </c>
      <c r="C257" t="s">
        <v>2585</v>
      </c>
      <c r="D257" s="241" t="e">
        <f t="shared" si="7"/>
        <v>#REF!</v>
      </c>
      <c r="E257" s="238" t="e">
        <f>COUNTIFS(#REF!, B257,$B$10:$B$505,"F")</f>
        <v>#REF!</v>
      </c>
      <c r="F257" s="242">
        <f t="shared" si="6"/>
        <v>0</v>
      </c>
      <c r="G257" t="e">
        <f>COUNTIFS(#REF!, B257,$B$10:$B$283,"F",#REF!,"Elected")</f>
        <v>#REF!</v>
      </c>
      <c r="H257" s="243">
        <f t="shared" si="8"/>
        <v>0</v>
      </c>
      <c r="I257" s="244" t="e">
        <f>COUNTIFS(#REF!, B257,$B$10:$B$505,"M")</f>
        <v>#REF!</v>
      </c>
      <c r="J257" s="242">
        <f t="shared" si="9"/>
        <v>0</v>
      </c>
      <c r="K257" t="e">
        <f>COUNTIFS(#REF!, B257,$B$10:$B$505,"M",#REF!,"Elected")</f>
        <v>#REF!</v>
      </c>
      <c r="L257" s="242">
        <f t="shared" si="10"/>
        <v>0</v>
      </c>
    </row>
    <row r="258" spans="1:12" x14ac:dyDescent="0.35">
      <c r="A258" s="238" t="e">
        <f>SUMIFS($C$10:$C$505,#REF!, B258)</f>
        <v>#REF!</v>
      </c>
      <c r="C258" t="s">
        <v>2591</v>
      </c>
      <c r="D258" s="241" t="e">
        <f t="shared" si="7"/>
        <v>#REF!</v>
      </c>
      <c r="E258" s="238" t="e">
        <f>COUNTIFS(#REF!, B258,$B$10:$B$505,"F")</f>
        <v>#REF!</v>
      </c>
      <c r="F258" s="242">
        <f t="shared" si="6"/>
        <v>0</v>
      </c>
      <c r="G258" t="e">
        <f>COUNTIFS(#REF!, B258,$B$10:$B$283,"F",#REF!,"Elected")</f>
        <v>#REF!</v>
      </c>
      <c r="H258" s="243">
        <f t="shared" si="8"/>
        <v>0</v>
      </c>
      <c r="I258" s="244" t="e">
        <f>COUNTIFS(#REF!, B258,$B$10:$B$505,"M")</f>
        <v>#REF!</v>
      </c>
      <c r="J258" s="242">
        <f t="shared" si="9"/>
        <v>0</v>
      </c>
      <c r="K258" t="e">
        <f>COUNTIFS(#REF!, B258,$B$10:$B$505,"M",#REF!,"Elected")</f>
        <v>#REF!</v>
      </c>
      <c r="L258" s="242">
        <f t="shared" si="10"/>
        <v>0</v>
      </c>
    </row>
    <row r="259" spans="1:12" x14ac:dyDescent="0.35">
      <c r="A259" s="238" t="e">
        <f>SUMIFS($C$10:$C$505,#REF!, B259)</f>
        <v>#REF!</v>
      </c>
      <c r="B259" t="s">
        <v>2664</v>
      </c>
      <c r="C259" t="s">
        <v>2586</v>
      </c>
      <c r="D259" s="241" t="e">
        <f t="shared" si="7"/>
        <v>#REF!</v>
      </c>
      <c r="E259" s="238" t="e">
        <f>COUNTIFS(#REF!, B259,$B$10:$B$505,"F")</f>
        <v>#REF!</v>
      </c>
      <c r="F259" s="242">
        <f t="shared" si="6"/>
        <v>0</v>
      </c>
      <c r="G259" t="e">
        <f>COUNTIFS(#REF!, B259,$B$10:$B$283,"F",#REF!,"Elected")</f>
        <v>#REF!</v>
      </c>
      <c r="H259" s="243">
        <f t="shared" si="8"/>
        <v>0</v>
      </c>
      <c r="I259" s="244" t="e">
        <f>COUNTIFS(#REF!, B259,$B$10:$B$505,"M")</f>
        <v>#REF!</v>
      </c>
      <c r="J259" s="242">
        <f t="shared" si="9"/>
        <v>0</v>
      </c>
      <c r="K259" t="e">
        <f>COUNTIFS(#REF!, B259,$B$10:$B$505,"M",#REF!,"Elected")</f>
        <v>#REF!</v>
      </c>
      <c r="L259" s="242">
        <f t="shared" si="10"/>
        <v>0</v>
      </c>
    </row>
    <row r="260" spans="1:12" x14ac:dyDescent="0.35">
      <c r="A260" s="238" t="e">
        <f>SUMIFS($C$10:$C$505,#REF!, B260)</f>
        <v>#REF!</v>
      </c>
      <c r="B260" t="s">
        <v>2669</v>
      </c>
      <c r="C260" t="s">
        <v>2587</v>
      </c>
      <c r="D260" s="241" t="e">
        <f>E260+I260</f>
        <v>#REF!</v>
      </c>
      <c r="E260" s="238" t="e">
        <f>COUNTIFS(#REF!, B260,$B$10:$B$505,"F")</f>
        <v>#REF!</v>
      </c>
      <c r="F260" s="242">
        <f t="shared" si="6"/>
        <v>0</v>
      </c>
      <c r="G260" t="e">
        <f>COUNTIFS(#REF!, B260,$B$10:$B$283,"F",#REF!,"Elected")</f>
        <v>#REF!</v>
      </c>
      <c r="H260" s="243">
        <f t="shared" si="8"/>
        <v>0</v>
      </c>
      <c r="I260" s="244" t="e">
        <f>COUNTIFS(#REF!, B260,$B$10:$B$505,"M")</f>
        <v>#REF!</v>
      </c>
      <c r="J260" s="242">
        <f t="shared" si="9"/>
        <v>0</v>
      </c>
      <c r="K260" t="e">
        <f>COUNTIFS(#REF!, B260,$B$10:$B$505,"M",#REF!,"Elected")</f>
        <v>#REF!</v>
      </c>
      <c r="L260" s="242">
        <f t="shared" si="10"/>
        <v>0</v>
      </c>
    </row>
    <row r="261" spans="1:12" x14ac:dyDescent="0.35">
      <c r="A261" s="238" t="e">
        <f>SUMIFS($C$10:$C$505,#REF!, B261)</f>
        <v>#REF!</v>
      </c>
      <c r="B261" t="s">
        <v>2928</v>
      </c>
      <c r="C261" t="s">
        <v>2580</v>
      </c>
      <c r="D261" s="241" t="e">
        <f t="shared" si="7"/>
        <v>#REF!</v>
      </c>
      <c r="E261" s="238" t="e">
        <f>COUNTIFS(#REF!, B261,$B$10:$B$505,"F")</f>
        <v>#REF!</v>
      </c>
      <c r="F261" s="242">
        <f t="shared" si="6"/>
        <v>0</v>
      </c>
      <c r="G261" t="e">
        <f>COUNTIFS(#REF!, B261,$B$10:$B$283,"F",#REF!,"Elected")</f>
        <v>#REF!</v>
      </c>
      <c r="H261" s="243">
        <f t="shared" si="8"/>
        <v>0</v>
      </c>
      <c r="I261" s="244" t="e">
        <f>COUNTIFS(#REF!, B261,$B$10:$B$505,"M")</f>
        <v>#REF!</v>
      </c>
      <c r="J261" s="242">
        <f t="shared" si="9"/>
        <v>0</v>
      </c>
      <c r="K261" t="e">
        <f>COUNTIFS(#REF!, B261,$B$10:$B$505,"M",#REF!,"Elected")</f>
        <v>#REF!</v>
      </c>
      <c r="L261" s="242">
        <f t="shared" si="10"/>
        <v>0</v>
      </c>
    </row>
    <row r="262" spans="1:12" x14ac:dyDescent="0.35">
      <c r="A262" s="238" t="e">
        <f>SUMIFS($C$10:$C$505,#REF!, B262)</f>
        <v>#REF!</v>
      </c>
      <c r="C262" t="s">
        <v>2592</v>
      </c>
      <c r="D262" s="241" t="e">
        <f t="shared" si="7"/>
        <v>#REF!</v>
      </c>
      <c r="E262" s="238" t="e">
        <f>COUNTIFS(#REF!, B262,$B$10:$B$505,"F")</f>
        <v>#REF!</v>
      </c>
      <c r="F262" s="242">
        <f t="shared" si="6"/>
        <v>0</v>
      </c>
      <c r="G262" t="e">
        <f>COUNTIFS(#REF!, B262,$B$10:$B$283,"F",#REF!,"Elected")</f>
        <v>#REF!</v>
      </c>
      <c r="H262" s="243">
        <f t="shared" si="8"/>
        <v>0</v>
      </c>
      <c r="I262" s="244" t="e">
        <f>COUNTIFS(#REF!, B262,$B$10:$B$505,"M")</f>
        <v>#REF!</v>
      </c>
      <c r="J262" s="242">
        <f t="shared" si="9"/>
        <v>0</v>
      </c>
      <c r="K262" t="e">
        <f>COUNTIFS(#REF!, B262,$B$10:$B$505,"M",#REF!,"Elected")</f>
        <v>#REF!</v>
      </c>
      <c r="L262" s="242">
        <f t="shared" si="10"/>
        <v>0</v>
      </c>
    </row>
    <row r="263" spans="1:12" x14ac:dyDescent="0.35">
      <c r="A263" s="238" t="e">
        <f>SUMIFS($C$10:$C$505,#REF!, B263)</f>
        <v>#REF!</v>
      </c>
      <c r="B263" t="s">
        <v>2807</v>
      </c>
      <c r="C263" t="s">
        <v>2597</v>
      </c>
      <c r="D263" s="241" t="e">
        <f t="shared" si="7"/>
        <v>#REF!</v>
      </c>
      <c r="E263" s="238" t="e">
        <f>COUNTIFS(#REF!, B263,$B$10:$B$505,"F")</f>
        <v>#REF!</v>
      </c>
      <c r="F263" s="242">
        <f t="shared" si="6"/>
        <v>0</v>
      </c>
      <c r="G263" t="e">
        <f>COUNTIFS(#REF!, B263,$B$10:$B$283,"F",#REF!,"Elected")</f>
        <v>#REF!</v>
      </c>
      <c r="H263" s="243">
        <f t="shared" si="8"/>
        <v>0</v>
      </c>
      <c r="I263" s="244" t="e">
        <f>COUNTIFS(#REF!, B263,$B$10:$B$505,"M")</f>
        <v>#REF!</v>
      </c>
      <c r="J263" s="242">
        <f t="shared" si="9"/>
        <v>0</v>
      </c>
      <c r="K263" t="e">
        <f>COUNTIFS(#REF!, B263,$B$10:$B$505,"M",#REF!,"Elected")</f>
        <v>#REF!</v>
      </c>
      <c r="L263" s="242">
        <f t="shared" si="10"/>
        <v>0</v>
      </c>
    </row>
    <row r="264" spans="1:12" x14ac:dyDescent="0.35">
      <c r="A264" s="238" t="e">
        <f>SUMIFS($C$10:$C$505,#REF!, B264)</f>
        <v>#REF!</v>
      </c>
      <c r="B264" t="s">
        <v>2668</v>
      </c>
      <c r="C264" t="s">
        <v>2588</v>
      </c>
      <c r="D264" s="241" t="e">
        <f t="shared" si="7"/>
        <v>#REF!</v>
      </c>
      <c r="E264" s="238" t="e">
        <f>COUNTIFS(#REF!, B264,$B$10:$B$505,"F")</f>
        <v>#REF!</v>
      </c>
      <c r="F264" s="242">
        <f t="shared" si="6"/>
        <v>0</v>
      </c>
      <c r="G264" t="e">
        <f>COUNTIFS(#REF!, B264,$B$10:$B$283,"F",#REF!,"Elected")</f>
        <v>#REF!</v>
      </c>
      <c r="H264" s="243">
        <f t="shared" si="8"/>
        <v>0</v>
      </c>
      <c r="I264" s="244" t="e">
        <f>COUNTIFS(#REF!, B264,$B$10:$B$505,"M")</f>
        <v>#REF!</v>
      </c>
      <c r="J264" s="242">
        <f t="shared" si="9"/>
        <v>0</v>
      </c>
      <c r="K264" t="e">
        <f>COUNTIFS(#REF!, B264,$B$10:$B$505,"M",#REF!,"Elected")</f>
        <v>#REF!</v>
      </c>
      <c r="L264" s="242">
        <f t="shared" si="10"/>
        <v>0</v>
      </c>
    </row>
    <row r="265" spans="1:12" x14ac:dyDescent="0.35">
      <c r="A265" s="238" t="e">
        <f>SUMIFS($C$10:$C$505,#REF!, B265)</f>
        <v>#REF!</v>
      </c>
      <c r="B265" t="s">
        <v>2692</v>
      </c>
      <c r="C265" t="s">
        <v>2589</v>
      </c>
      <c r="D265" s="241" t="e">
        <f t="shared" si="7"/>
        <v>#REF!</v>
      </c>
      <c r="E265" s="238" t="e">
        <f>COUNTIFS(#REF!, B265,$B$10:$B$505,"F")</f>
        <v>#REF!</v>
      </c>
      <c r="F265" s="242">
        <f t="shared" si="6"/>
        <v>0</v>
      </c>
      <c r="G265" t="e">
        <f>COUNTIFS(#REF!, B265,$B$10:$B$283,"F",#REF!,"Elected")</f>
        <v>#REF!</v>
      </c>
      <c r="H265" s="243">
        <f t="shared" si="8"/>
        <v>0</v>
      </c>
      <c r="I265" s="244" t="e">
        <f>COUNTIFS(#REF!, B265,$B$10:$B$505,"M")</f>
        <v>#REF!</v>
      </c>
      <c r="J265" s="242">
        <f t="shared" si="9"/>
        <v>0</v>
      </c>
      <c r="K265" t="e">
        <f>COUNTIFS(#REF!, B265,$B$10:$B$505,"M",#REF!,"Elected")</f>
        <v>#REF!</v>
      </c>
      <c r="L265" s="242">
        <f t="shared" si="10"/>
        <v>0</v>
      </c>
    </row>
    <row r="266" spans="1:12" x14ac:dyDescent="0.35">
      <c r="A266" s="238" t="e">
        <f>SUMIFS($C$10:$C$505,#REF!, B266)</f>
        <v>#REF!</v>
      </c>
      <c r="B266" t="s">
        <v>2672</v>
      </c>
      <c r="C266" t="s">
        <v>2530</v>
      </c>
      <c r="D266" s="241" t="e">
        <f t="shared" si="7"/>
        <v>#REF!</v>
      </c>
      <c r="E266" s="238" t="e">
        <f>COUNTIFS(#REF!, B266,$B$10:$B$505,"F")</f>
        <v>#REF!</v>
      </c>
      <c r="F266" s="242">
        <f t="shared" si="6"/>
        <v>0</v>
      </c>
      <c r="G266" t="e">
        <f>COUNTIFS(#REF!, B266,$B$10:$B$283,"F",#REF!,"Elected")</f>
        <v>#REF!</v>
      </c>
      <c r="H266" s="243">
        <f t="shared" si="8"/>
        <v>0</v>
      </c>
      <c r="I266" s="244" t="e">
        <f>COUNTIFS(#REF!, B266,$B$10:$B$505,"M")</f>
        <v>#REF!</v>
      </c>
      <c r="J266" s="242">
        <f t="shared" si="9"/>
        <v>0</v>
      </c>
      <c r="K266" t="e">
        <f>COUNTIFS(#REF!, B266,$B$10:$B$505,"M",#REF!,"Elected")</f>
        <v>#REF!</v>
      </c>
      <c r="L266" s="242">
        <f t="shared" si="10"/>
        <v>0</v>
      </c>
    </row>
    <row r="267" spans="1:12" x14ac:dyDescent="0.35">
      <c r="A267" s="238" t="e">
        <f>SUM(A240:A266)</f>
        <v>#REF!</v>
      </c>
      <c r="B267" s="238"/>
      <c r="D267" s="241" t="e">
        <f>SUM(D240:D266)</f>
        <v>#REF!</v>
      </c>
      <c r="E267" s="238" t="e">
        <f>SUM(E240:E266)</f>
        <v>#REF!</v>
      </c>
      <c r="G267" t="e">
        <f>SUM(G240:G266)</f>
        <v>#REF!</v>
      </c>
      <c r="I267" s="244" t="e">
        <f>SUM(I240:I266)</f>
        <v>#REF!</v>
      </c>
      <c r="K267" t="e">
        <f>SUM(K240:K266)</f>
        <v>#REF!</v>
      </c>
    </row>
    <row r="268" spans="1:12" ht="15" thickBot="1" x14ac:dyDescent="0.4"/>
    <row r="269" spans="1:12" x14ac:dyDescent="0.35">
      <c r="C269" s="245" t="s">
        <v>2673</v>
      </c>
      <c r="D269" s="246"/>
      <c r="E269" s="247" t="e">
        <f>E267+I267</f>
        <v>#REF!</v>
      </c>
      <c r="F269" s="246" t="s">
        <v>2674</v>
      </c>
      <c r="G269" s="248"/>
      <c r="H269" s="248"/>
      <c r="I269" s="245" t="s">
        <v>2675</v>
      </c>
      <c r="J269" s="246" t="s">
        <v>2676</v>
      </c>
      <c r="K269" s="249" t="e">
        <f>K267</f>
        <v>#REF!</v>
      </c>
    </row>
    <row r="270" spans="1:12" ht="15" thickBot="1" x14ac:dyDescent="0.4">
      <c r="C270" s="250" t="s">
        <v>2677</v>
      </c>
      <c r="D270" s="251" t="e">
        <f>LEFT(MID(#REF!,FIND("(",#REF!)+1,LEN(#REF!)),FIND(")",MID(#REF!,FIND("(",#REF!)+1,LEN(#REF!)))-1)</f>
        <v>#REF!</v>
      </c>
      <c r="E270" s="251" t="e">
        <f>#REF!</f>
        <v>#REF!</v>
      </c>
      <c r="F270" s="251" t="s">
        <v>2678</v>
      </c>
      <c r="G270" s="252"/>
      <c r="H270" s="252"/>
      <c r="I270" s="253"/>
      <c r="J270" s="240" t="s">
        <v>2679</v>
      </c>
      <c r="K270" s="254" t="e">
        <f>G267</f>
        <v>#REF!</v>
      </c>
    </row>
    <row r="271" spans="1:12" ht="15" thickBot="1" x14ac:dyDescent="0.4">
      <c r="I271" s="250"/>
      <c r="J271" s="251" t="s">
        <v>2680</v>
      </c>
      <c r="K271" s="255" t="e">
        <f>SUM(K269:K270)</f>
        <v>#REF!</v>
      </c>
    </row>
  </sheetData>
  <mergeCells count="255">
    <mergeCell ref="A231:A232"/>
    <mergeCell ref="B231:B232"/>
    <mergeCell ref="C231:C232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65:A166"/>
    <mergeCell ref="B165:B166"/>
    <mergeCell ref="C165:C166"/>
    <mergeCell ref="A178:A179"/>
    <mergeCell ref="B178:B179"/>
    <mergeCell ref="C178:C179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71:A72"/>
    <mergeCell ref="B71:B72"/>
    <mergeCell ref="C71:C72"/>
    <mergeCell ref="A84:A85"/>
    <mergeCell ref="B84:B85"/>
    <mergeCell ref="C84:C85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309"/>
  <sheetViews>
    <sheetView zoomScale="53" zoomScaleNormal="90" workbookViewId="0">
      <selection activeCell="BD5" sqref="V5:BD305"/>
    </sheetView>
  </sheetViews>
  <sheetFormatPr defaultRowHeight="14.5" x14ac:dyDescent="0.35"/>
  <cols>
    <col min="1" max="1" width="54.453125" bestFit="1" customWidth="1"/>
  </cols>
  <sheetData>
    <row r="1" spans="1:13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35">
      <c r="A8" s="339" t="s">
        <v>243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</row>
    <row r="9" spans="1:13" x14ac:dyDescent="0.35">
      <c r="A9" s="339" t="s">
        <v>0</v>
      </c>
      <c r="B9" s="339" t="s">
        <v>0</v>
      </c>
      <c r="C9" s="339" t="s">
        <v>17</v>
      </c>
      <c r="D9" t="s">
        <v>1696</v>
      </c>
      <c r="E9" t="s">
        <v>1697</v>
      </c>
      <c r="F9" t="s">
        <v>1698</v>
      </c>
      <c r="G9" t="s">
        <v>1699</v>
      </c>
      <c r="H9" t="s">
        <v>610</v>
      </c>
      <c r="I9" t="s">
        <v>1700</v>
      </c>
      <c r="J9" t="s">
        <v>108</v>
      </c>
      <c r="K9" t="s">
        <v>1701</v>
      </c>
      <c r="L9" t="s">
        <v>1702</v>
      </c>
      <c r="M9" t="s">
        <v>1703</v>
      </c>
    </row>
    <row r="10" spans="1:13" x14ac:dyDescent="0.35">
      <c r="A10" s="339" t="s">
        <v>3310</v>
      </c>
      <c r="B10" s="339" t="s">
        <v>33</v>
      </c>
      <c r="C10" s="340">
        <v>73</v>
      </c>
      <c r="D10" s="1">
        <v>54</v>
      </c>
      <c r="E10" s="1">
        <v>-127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35">
      <c r="A11" s="339" t="s">
        <v>0</v>
      </c>
      <c r="B11" s="339" t="s">
        <v>0</v>
      </c>
      <c r="C11" s="340">
        <v>73</v>
      </c>
      <c r="D11" s="2">
        <v>127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</row>
    <row r="12" spans="1:13" x14ac:dyDescent="0.35">
      <c r="A12" s="339" t="s">
        <v>3311</v>
      </c>
      <c r="B12" s="339" t="s">
        <v>33</v>
      </c>
      <c r="C12" s="340">
        <v>154</v>
      </c>
      <c r="D12" s="1">
        <v>116</v>
      </c>
      <c r="E12" s="1">
        <v>52</v>
      </c>
      <c r="F12" s="1">
        <v>2</v>
      </c>
      <c r="G12" s="1">
        <v>26</v>
      </c>
      <c r="H12" s="1">
        <v>61</v>
      </c>
      <c r="I12" s="1">
        <v>-411</v>
      </c>
      <c r="J12" s="1">
        <v>0</v>
      </c>
      <c r="K12" s="1">
        <v>0</v>
      </c>
      <c r="L12" s="1">
        <v>0</v>
      </c>
      <c r="M12" s="1">
        <v>0</v>
      </c>
    </row>
    <row r="13" spans="1:13" x14ac:dyDescent="0.35">
      <c r="A13" s="339" t="s">
        <v>0</v>
      </c>
      <c r="B13" s="339" t="s">
        <v>0</v>
      </c>
      <c r="C13" s="340">
        <v>154</v>
      </c>
      <c r="D13" s="2">
        <v>270</v>
      </c>
      <c r="E13" s="2">
        <v>322</v>
      </c>
      <c r="F13" s="2">
        <v>324</v>
      </c>
      <c r="G13" s="2">
        <v>350</v>
      </c>
      <c r="H13" s="2">
        <v>411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</row>
    <row r="14" spans="1:13" x14ac:dyDescent="0.35">
      <c r="A14" s="339" t="s">
        <v>3312</v>
      </c>
      <c r="B14" s="339" t="s">
        <v>33</v>
      </c>
      <c r="C14" s="340">
        <v>2685</v>
      </c>
      <c r="D14" s="1">
        <v>-1153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35">
      <c r="A15" s="339" t="s">
        <v>0</v>
      </c>
      <c r="B15" s="339" t="s">
        <v>0</v>
      </c>
      <c r="C15" s="340">
        <v>2685</v>
      </c>
      <c r="D15" s="2">
        <v>1532</v>
      </c>
      <c r="E15" s="2">
        <v>1532</v>
      </c>
      <c r="F15" s="2">
        <v>1532</v>
      </c>
      <c r="G15" s="2">
        <v>1532</v>
      </c>
      <c r="H15" s="2">
        <v>1532</v>
      </c>
      <c r="I15" s="2">
        <v>1532</v>
      </c>
      <c r="J15" s="2">
        <v>1532</v>
      </c>
      <c r="K15" s="2">
        <v>1532</v>
      </c>
      <c r="L15" s="2">
        <v>1532</v>
      </c>
      <c r="M15" s="2">
        <v>1532</v>
      </c>
    </row>
    <row r="16" spans="1:13" x14ac:dyDescent="0.35">
      <c r="A16" s="339" t="s">
        <v>3313</v>
      </c>
      <c r="B16" s="339" t="s">
        <v>33</v>
      </c>
      <c r="C16" s="340">
        <v>19</v>
      </c>
      <c r="D16" s="1">
        <v>13</v>
      </c>
      <c r="E16" s="1">
        <v>-32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35">
      <c r="A17" s="339" t="s">
        <v>0</v>
      </c>
      <c r="B17" s="339" t="s">
        <v>0</v>
      </c>
      <c r="C17" s="340">
        <v>19</v>
      </c>
      <c r="D17" s="2">
        <v>32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</row>
    <row r="18" spans="1:13" x14ac:dyDescent="0.35">
      <c r="A18" s="339" t="s">
        <v>3306</v>
      </c>
      <c r="B18" s="339" t="s">
        <v>31</v>
      </c>
      <c r="C18" s="340">
        <v>164</v>
      </c>
      <c r="D18" s="1">
        <v>16</v>
      </c>
      <c r="E18" s="1">
        <v>1</v>
      </c>
      <c r="F18" s="1">
        <v>-181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35">
      <c r="A19" s="339" t="s">
        <v>0</v>
      </c>
      <c r="B19" s="339" t="s">
        <v>0</v>
      </c>
      <c r="C19" s="340">
        <v>164</v>
      </c>
      <c r="D19" s="2">
        <v>180</v>
      </c>
      <c r="E19" s="2">
        <v>181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</row>
    <row r="20" spans="1:13" x14ac:dyDescent="0.35">
      <c r="A20" s="339" t="s">
        <v>1704</v>
      </c>
      <c r="B20" s="339" t="s">
        <v>31</v>
      </c>
      <c r="C20" s="340">
        <v>1244</v>
      </c>
      <c r="D20" s="1">
        <v>55</v>
      </c>
      <c r="E20" s="1">
        <v>4</v>
      </c>
      <c r="F20" s="1">
        <v>31</v>
      </c>
      <c r="G20" s="1">
        <v>21</v>
      </c>
      <c r="H20" s="1">
        <v>2</v>
      </c>
      <c r="I20" s="1">
        <v>33</v>
      </c>
      <c r="J20" s="1">
        <v>4</v>
      </c>
      <c r="K20" s="1">
        <v>38</v>
      </c>
      <c r="L20" s="1">
        <v>178</v>
      </c>
      <c r="M20" s="1">
        <v>0</v>
      </c>
    </row>
    <row r="21" spans="1:13" x14ac:dyDescent="0.35">
      <c r="A21" s="339" t="s">
        <v>0</v>
      </c>
      <c r="B21" s="339" t="s">
        <v>0</v>
      </c>
      <c r="C21" s="340">
        <v>1244</v>
      </c>
      <c r="D21" s="2">
        <v>1299</v>
      </c>
      <c r="E21" s="2">
        <v>1303</v>
      </c>
      <c r="F21" s="2">
        <v>1334</v>
      </c>
      <c r="G21" s="2">
        <v>1355</v>
      </c>
      <c r="H21" s="2">
        <v>1357</v>
      </c>
      <c r="I21" s="2">
        <v>1390</v>
      </c>
      <c r="J21" s="2">
        <v>1394</v>
      </c>
      <c r="K21" s="2">
        <v>1432</v>
      </c>
      <c r="L21" s="2">
        <v>1610</v>
      </c>
      <c r="M21" s="2">
        <v>1610</v>
      </c>
    </row>
    <row r="22" spans="1:13" x14ac:dyDescent="0.35">
      <c r="A22" s="339" t="s">
        <v>1705</v>
      </c>
      <c r="B22" s="339" t="s">
        <v>33</v>
      </c>
      <c r="C22" s="340">
        <v>567</v>
      </c>
      <c r="D22" s="1">
        <v>17</v>
      </c>
      <c r="E22" s="1">
        <v>3</v>
      </c>
      <c r="F22" s="1">
        <v>16</v>
      </c>
      <c r="G22" s="1">
        <v>4</v>
      </c>
      <c r="H22" s="1">
        <v>6</v>
      </c>
      <c r="I22" s="1">
        <v>16</v>
      </c>
      <c r="J22" s="1">
        <v>0</v>
      </c>
      <c r="K22" s="1">
        <v>23</v>
      </c>
      <c r="L22" s="1">
        <v>-652</v>
      </c>
      <c r="M22" s="1">
        <v>0</v>
      </c>
    </row>
    <row r="23" spans="1:13" x14ac:dyDescent="0.35">
      <c r="A23" s="339" t="s">
        <v>0</v>
      </c>
      <c r="B23" s="339" t="s">
        <v>0</v>
      </c>
      <c r="C23" s="340">
        <v>567</v>
      </c>
      <c r="D23" s="2">
        <v>584</v>
      </c>
      <c r="E23" s="2">
        <v>587</v>
      </c>
      <c r="F23" s="2">
        <v>603</v>
      </c>
      <c r="G23" s="2">
        <v>607</v>
      </c>
      <c r="H23" s="2">
        <v>613</v>
      </c>
      <c r="I23" s="2">
        <v>629</v>
      </c>
      <c r="J23" s="2">
        <v>629</v>
      </c>
      <c r="K23" s="2">
        <v>652</v>
      </c>
      <c r="L23" s="2">
        <v>0</v>
      </c>
      <c r="M23" s="2">
        <v>0</v>
      </c>
    </row>
    <row r="24" spans="1:13" x14ac:dyDescent="0.35">
      <c r="A24" s="339" t="s">
        <v>1706</v>
      </c>
      <c r="B24" s="339" t="s">
        <v>31</v>
      </c>
      <c r="C24" s="340">
        <v>539</v>
      </c>
      <c r="D24" s="1">
        <v>96</v>
      </c>
      <c r="E24" s="1">
        <v>8</v>
      </c>
      <c r="F24" s="1">
        <v>4</v>
      </c>
      <c r="G24" s="1">
        <v>7</v>
      </c>
      <c r="H24" s="1">
        <v>10</v>
      </c>
      <c r="I24" s="1">
        <v>21</v>
      </c>
      <c r="J24" s="1">
        <v>1</v>
      </c>
      <c r="K24" s="1">
        <v>286</v>
      </c>
      <c r="L24" s="1">
        <v>29</v>
      </c>
      <c r="M24" s="1">
        <v>241</v>
      </c>
    </row>
    <row r="25" spans="1:13" x14ac:dyDescent="0.35">
      <c r="A25" s="339" t="s">
        <v>0</v>
      </c>
      <c r="B25" s="339" t="s">
        <v>0</v>
      </c>
      <c r="C25" s="340">
        <v>539</v>
      </c>
      <c r="D25" s="2">
        <v>635</v>
      </c>
      <c r="E25" s="2">
        <v>643</v>
      </c>
      <c r="F25" s="2">
        <v>647</v>
      </c>
      <c r="G25" s="2">
        <v>654</v>
      </c>
      <c r="H25" s="2">
        <v>664</v>
      </c>
      <c r="I25" s="2">
        <v>685</v>
      </c>
      <c r="J25" s="2">
        <v>686</v>
      </c>
      <c r="K25" s="2">
        <v>972</v>
      </c>
      <c r="L25" s="2">
        <v>1001</v>
      </c>
      <c r="M25" s="2">
        <v>1242</v>
      </c>
    </row>
    <row r="26" spans="1:13" x14ac:dyDescent="0.35">
      <c r="A26" s="339" t="s">
        <v>623</v>
      </c>
      <c r="B26" s="339" t="s">
        <v>31</v>
      </c>
      <c r="C26" s="340">
        <v>247</v>
      </c>
      <c r="D26" s="1">
        <v>38</v>
      </c>
      <c r="E26" s="1">
        <v>5</v>
      </c>
      <c r="F26" s="1">
        <v>5</v>
      </c>
      <c r="G26" s="1">
        <v>3</v>
      </c>
      <c r="H26" s="1">
        <v>-298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</row>
    <row r="27" spans="1:13" x14ac:dyDescent="0.35">
      <c r="A27" s="339" t="s">
        <v>0</v>
      </c>
      <c r="B27" s="339" t="s">
        <v>0</v>
      </c>
      <c r="C27" s="340">
        <v>247</v>
      </c>
      <c r="D27" s="2">
        <v>285</v>
      </c>
      <c r="E27" s="2">
        <v>290</v>
      </c>
      <c r="F27" s="2">
        <v>295</v>
      </c>
      <c r="G27" s="2">
        <v>298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</row>
    <row r="28" spans="1:13" x14ac:dyDescent="0.35">
      <c r="A28" s="339" t="s">
        <v>3314</v>
      </c>
      <c r="B28" s="339" t="s">
        <v>33</v>
      </c>
      <c r="C28" s="340">
        <v>172</v>
      </c>
      <c r="D28" s="1">
        <v>46</v>
      </c>
      <c r="E28" s="1">
        <v>12</v>
      </c>
      <c r="F28" s="1">
        <v>17</v>
      </c>
      <c r="G28" s="1">
        <v>-247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</row>
    <row r="29" spans="1:13" x14ac:dyDescent="0.35">
      <c r="A29" s="339" t="s">
        <v>0</v>
      </c>
      <c r="B29" s="339" t="s">
        <v>0</v>
      </c>
      <c r="C29" s="340">
        <v>172</v>
      </c>
      <c r="D29" s="2">
        <v>218</v>
      </c>
      <c r="E29" s="2">
        <v>230</v>
      </c>
      <c r="F29" s="2">
        <v>247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</row>
    <row r="30" spans="1:13" x14ac:dyDescent="0.35">
      <c r="A30" s="339" t="s">
        <v>1707</v>
      </c>
      <c r="B30" s="339" t="s">
        <v>33</v>
      </c>
      <c r="C30" s="340">
        <v>453</v>
      </c>
      <c r="D30" s="1">
        <v>141</v>
      </c>
      <c r="E30" s="1">
        <v>9</v>
      </c>
      <c r="F30" s="1">
        <v>43</v>
      </c>
      <c r="G30" s="1">
        <v>44</v>
      </c>
      <c r="H30" s="1">
        <v>20</v>
      </c>
      <c r="I30" s="1">
        <v>43</v>
      </c>
      <c r="J30" s="1">
        <v>2</v>
      </c>
      <c r="K30" s="1">
        <v>24</v>
      </c>
      <c r="L30" s="1">
        <v>29</v>
      </c>
      <c r="M30" s="1">
        <v>-808</v>
      </c>
    </row>
    <row r="31" spans="1:13" x14ac:dyDescent="0.35">
      <c r="A31" s="339" t="s">
        <v>0</v>
      </c>
      <c r="B31" s="339" t="s">
        <v>0</v>
      </c>
      <c r="C31" s="340">
        <v>453</v>
      </c>
      <c r="D31" s="2">
        <v>594</v>
      </c>
      <c r="E31" s="2">
        <v>603</v>
      </c>
      <c r="F31" s="2">
        <v>646</v>
      </c>
      <c r="G31" s="2">
        <v>690</v>
      </c>
      <c r="H31" s="2">
        <v>710</v>
      </c>
      <c r="I31" s="2">
        <v>753</v>
      </c>
      <c r="J31" s="2">
        <v>755</v>
      </c>
      <c r="K31" s="2">
        <v>779</v>
      </c>
      <c r="L31" s="2">
        <v>808</v>
      </c>
      <c r="M31" s="2">
        <v>0</v>
      </c>
    </row>
    <row r="32" spans="1:13" x14ac:dyDescent="0.35">
      <c r="A32" s="339" t="s">
        <v>3296</v>
      </c>
      <c r="B32" s="339" t="s">
        <v>33</v>
      </c>
      <c r="C32" s="340">
        <v>564</v>
      </c>
      <c r="D32" s="1">
        <v>57</v>
      </c>
      <c r="E32" s="1">
        <v>17</v>
      </c>
      <c r="F32" s="1">
        <v>11</v>
      </c>
      <c r="G32" s="1">
        <v>9</v>
      </c>
      <c r="H32" s="1">
        <v>99</v>
      </c>
      <c r="I32" s="1">
        <v>54</v>
      </c>
      <c r="J32" s="1">
        <v>2</v>
      </c>
      <c r="K32" s="1">
        <v>49</v>
      </c>
      <c r="L32" s="1">
        <v>71</v>
      </c>
      <c r="M32" s="1">
        <v>107</v>
      </c>
    </row>
    <row r="33" spans="1:13" x14ac:dyDescent="0.35">
      <c r="A33" s="339" t="s">
        <v>0</v>
      </c>
      <c r="B33" s="339" t="s">
        <v>0</v>
      </c>
      <c r="C33" s="340">
        <v>564</v>
      </c>
      <c r="D33" s="2">
        <v>621</v>
      </c>
      <c r="E33" s="2">
        <v>638</v>
      </c>
      <c r="F33" s="2">
        <v>649</v>
      </c>
      <c r="G33" s="2">
        <v>658</v>
      </c>
      <c r="H33" s="2">
        <v>757</v>
      </c>
      <c r="I33" s="2">
        <v>811</v>
      </c>
      <c r="J33" s="2">
        <v>813</v>
      </c>
      <c r="K33" s="2">
        <v>862</v>
      </c>
      <c r="L33" s="2">
        <v>933</v>
      </c>
      <c r="M33" s="2">
        <v>1040</v>
      </c>
    </row>
    <row r="34" spans="1:13" x14ac:dyDescent="0.35">
      <c r="A34" s="339" t="s">
        <v>3315</v>
      </c>
      <c r="B34" s="339" t="s">
        <v>31</v>
      </c>
      <c r="C34" s="340">
        <v>1514</v>
      </c>
      <c r="D34" s="1">
        <v>32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-14</v>
      </c>
      <c r="K34" s="1">
        <v>0</v>
      </c>
      <c r="L34" s="1">
        <v>0</v>
      </c>
      <c r="M34" s="1">
        <v>0</v>
      </c>
    </row>
    <row r="35" spans="1:13" x14ac:dyDescent="0.35">
      <c r="A35" s="339" t="s">
        <v>0</v>
      </c>
      <c r="B35" s="339" t="s">
        <v>0</v>
      </c>
      <c r="C35" s="340">
        <v>1514</v>
      </c>
      <c r="D35" s="2">
        <v>1546</v>
      </c>
      <c r="E35" s="2">
        <v>1546</v>
      </c>
      <c r="F35" s="2">
        <v>1546</v>
      </c>
      <c r="G35" s="2">
        <v>1546</v>
      </c>
      <c r="H35" s="2">
        <v>1546</v>
      </c>
      <c r="I35" s="2">
        <v>1546</v>
      </c>
      <c r="J35" s="2">
        <v>1532</v>
      </c>
      <c r="K35" s="2">
        <v>1532</v>
      </c>
      <c r="L35" s="2">
        <v>1532</v>
      </c>
      <c r="M35" s="2">
        <v>1532</v>
      </c>
    </row>
    <row r="36" spans="1:13" x14ac:dyDescent="0.35">
      <c r="A36" s="339" t="s">
        <v>1708</v>
      </c>
      <c r="B36" s="339" t="s">
        <v>33</v>
      </c>
      <c r="C36" s="340">
        <v>1119</v>
      </c>
      <c r="D36" s="1">
        <v>272</v>
      </c>
      <c r="E36" s="1">
        <v>18</v>
      </c>
      <c r="F36" s="1">
        <v>19</v>
      </c>
      <c r="G36" s="1">
        <v>51</v>
      </c>
      <c r="H36" s="1">
        <v>4</v>
      </c>
      <c r="I36" s="1">
        <v>46</v>
      </c>
      <c r="J36" s="1">
        <v>2</v>
      </c>
      <c r="K36" s="1">
        <v>13</v>
      </c>
      <c r="L36" s="1">
        <v>0</v>
      </c>
      <c r="M36" s="1">
        <v>0</v>
      </c>
    </row>
    <row r="37" spans="1:13" x14ac:dyDescent="0.35">
      <c r="A37" s="339" t="s">
        <v>0</v>
      </c>
      <c r="B37" s="339" t="s">
        <v>0</v>
      </c>
      <c r="C37" s="340">
        <v>1119</v>
      </c>
      <c r="D37" s="2">
        <v>1391</v>
      </c>
      <c r="E37" s="2">
        <v>1409</v>
      </c>
      <c r="F37" s="2">
        <v>1428</v>
      </c>
      <c r="G37" s="2">
        <v>1479</v>
      </c>
      <c r="H37" s="2">
        <v>1483</v>
      </c>
      <c r="I37" s="2">
        <v>1529</v>
      </c>
      <c r="J37" s="2">
        <v>1531</v>
      </c>
      <c r="K37" s="2">
        <v>1544</v>
      </c>
      <c r="L37" s="2">
        <v>1544</v>
      </c>
      <c r="M37" s="2">
        <v>1544</v>
      </c>
    </row>
    <row r="38" spans="1:13" x14ac:dyDescent="0.35">
      <c r="A38" s="339" t="s">
        <v>1709</v>
      </c>
      <c r="B38" s="339" t="s">
        <v>33</v>
      </c>
      <c r="C38" s="340">
        <v>773</v>
      </c>
      <c r="D38" s="1">
        <v>176</v>
      </c>
      <c r="E38" s="1">
        <v>6</v>
      </c>
      <c r="F38" s="1">
        <v>2</v>
      </c>
      <c r="G38" s="1">
        <v>18</v>
      </c>
      <c r="H38" s="1">
        <v>4</v>
      </c>
      <c r="I38" s="1">
        <v>38</v>
      </c>
      <c r="J38" s="1">
        <v>2</v>
      </c>
      <c r="K38" s="1">
        <v>17</v>
      </c>
      <c r="L38" s="1">
        <v>207</v>
      </c>
      <c r="M38" s="1">
        <v>152</v>
      </c>
    </row>
    <row r="39" spans="1:13" x14ac:dyDescent="0.35">
      <c r="A39" s="339" t="s">
        <v>0</v>
      </c>
      <c r="B39" s="339" t="s">
        <v>0</v>
      </c>
      <c r="C39" s="340">
        <v>773</v>
      </c>
      <c r="D39" s="2">
        <v>949</v>
      </c>
      <c r="E39" s="2">
        <v>955</v>
      </c>
      <c r="F39" s="2">
        <v>957</v>
      </c>
      <c r="G39" s="2">
        <v>975</v>
      </c>
      <c r="H39" s="2">
        <v>979</v>
      </c>
      <c r="I39" s="2">
        <v>1017</v>
      </c>
      <c r="J39" s="2">
        <v>1019</v>
      </c>
      <c r="K39" s="2">
        <v>1036</v>
      </c>
      <c r="L39" s="2">
        <v>1243</v>
      </c>
      <c r="M39" s="2">
        <v>1395</v>
      </c>
    </row>
    <row r="40" spans="1:13" x14ac:dyDescent="0.35">
      <c r="A40" s="339" t="s">
        <v>1710</v>
      </c>
      <c r="B40" s="339" t="s">
        <v>31</v>
      </c>
      <c r="C40" s="340">
        <v>434</v>
      </c>
      <c r="D40" s="1">
        <v>24</v>
      </c>
      <c r="E40" s="1">
        <v>6</v>
      </c>
      <c r="F40" s="1">
        <v>6</v>
      </c>
      <c r="G40" s="1">
        <v>6</v>
      </c>
      <c r="H40" s="1">
        <v>10</v>
      </c>
      <c r="I40" s="1">
        <v>16</v>
      </c>
      <c r="J40" s="1">
        <v>1</v>
      </c>
      <c r="K40" s="1">
        <v>-503</v>
      </c>
      <c r="L40" s="1">
        <v>0</v>
      </c>
      <c r="M40" s="1">
        <v>0</v>
      </c>
    </row>
    <row r="41" spans="1:13" x14ac:dyDescent="0.35">
      <c r="A41" s="339" t="s">
        <v>0</v>
      </c>
      <c r="B41" s="339" t="s">
        <v>0</v>
      </c>
      <c r="C41" s="340">
        <v>434</v>
      </c>
      <c r="D41" s="2">
        <v>458</v>
      </c>
      <c r="E41" s="2">
        <v>464</v>
      </c>
      <c r="F41" s="2">
        <v>470</v>
      </c>
      <c r="G41" s="2">
        <v>476</v>
      </c>
      <c r="H41" s="2">
        <v>486</v>
      </c>
      <c r="I41" s="2">
        <v>502</v>
      </c>
      <c r="J41" s="2">
        <v>503</v>
      </c>
      <c r="K41" s="2">
        <v>0</v>
      </c>
      <c r="L41" s="2">
        <v>0</v>
      </c>
      <c r="M41" s="2">
        <v>0</v>
      </c>
    </row>
    <row r="42" spans="1:13" x14ac:dyDescent="0.35">
      <c r="A42" s="339" t="s">
        <v>47</v>
      </c>
      <c r="B42" s="339" t="s">
        <v>0</v>
      </c>
      <c r="C42" s="341">
        <v>0</v>
      </c>
      <c r="D42" s="1">
        <f>(D10+D12+D14+D16+D18+D20+D22+D24+D26+D28+D30+D32+D34+D36+D38+D40)*(-1)</f>
        <v>0</v>
      </c>
      <c r="E42" s="1">
        <f t="shared" ref="E42:M42" si="0">(E10+E12+E14+E16+E18+E20+E22+E24+E26+E28+E30+E32+E34+E36+E38+E40)*(-1)</f>
        <v>18</v>
      </c>
      <c r="F42" s="1">
        <f t="shared" si="0"/>
        <v>25</v>
      </c>
      <c r="G42" s="1">
        <f t="shared" si="0"/>
        <v>58</v>
      </c>
      <c r="H42" s="1">
        <f t="shared" si="0"/>
        <v>82</v>
      </c>
      <c r="I42" s="1">
        <f t="shared" si="0"/>
        <v>144</v>
      </c>
      <c r="J42" s="1">
        <f t="shared" si="0"/>
        <v>0</v>
      </c>
      <c r="K42" s="1">
        <f t="shared" si="0"/>
        <v>53</v>
      </c>
      <c r="L42" s="1">
        <f t="shared" si="0"/>
        <v>138</v>
      </c>
      <c r="M42" s="1">
        <f t="shared" si="0"/>
        <v>308</v>
      </c>
    </row>
    <row r="43" spans="1:13" x14ac:dyDescent="0.35">
      <c r="A43" s="339" t="s">
        <v>0</v>
      </c>
      <c r="B43" s="339" t="s">
        <v>0</v>
      </c>
      <c r="C43" s="340">
        <v>0</v>
      </c>
      <c r="D43" s="2">
        <v>0</v>
      </c>
      <c r="E43" s="2">
        <v>18</v>
      </c>
      <c r="F43" s="2">
        <v>43</v>
      </c>
      <c r="G43" s="2">
        <v>101</v>
      </c>
      <c r="H43" s="2">
        <v>183</v>
      </c>
      <c r="I43" s="2">
        <v>327</v>
      </c>
      <c r="J43" s="2">
        <v>327</v>
      </c>
      <c r="K43" s="2">
        <v>380</v>
      </c>
      <c r="L43" s="2">
        <v>518</v>
      </c>
      <c r="M43" s="2">
        <v>826</v>
      </c>
    </row>
    <row r="44" spans="1:13" x14ac:dyDescent="0.35">
      <c r="A44" t="s">
        <v>48</v>
      </c>
      <c r="B44" t="s">
        <v>0</v>
      </c>
      <c r="C44" s="2">
        <v>10721</v>
      </c>
      <c r="D44" s="2">
        <v>10721</v>
      </c>
      <c r="E44" s="2">
        <v>10721</v>
      </c>
      <c r="F44" s="2">
        <v>10721</v>
      </c>
      <c r="G44" s="2">
        <v>10721</v>
      </c>
      <c r="H44" s="2">
        <v>10721</v>
      </c>
      <c r="I44" s="2">
        <v>10721</v>
      </c>
      <c r="J44" s="2">
        <v>10721</v>
      </c>
      <c r="K44" s="2">
        <v>10721</v>
      </c>
      <c r="L44" s="2">
        <v>10721</v>
      </c>
      <c r="M44" s="2">
        <v>10721</v>
      </c>
    </row>
    <row r="48" spans="1:13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</row>
    <row r="49" spans="1:12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</row>
    <row r="50" spans="1:12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</row>
    <row r="51" spans="1:12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</row>
    <row r="52" spans="1:12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</row>
    <row r="53" spans="1:12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</row>
    <row r="54" spans="1:12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</row>
    <row r="55" spans="1:12" x14ac:dyDescent="0.35">
      <c r="A55" s="339" t="s">
        <v>647</v>
      </c>
      <c r="B55" s="339" t="s">
        <v>2</v>
      </c>
      <c r="C55" s="339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  <c r="I55" t="s">
        <v>9</v>
      </c>
      <c r="J55" t="s">
        <v>10</v>
      </c>
      <c r="K55" t="s">
        <v>11</v>
      </c>
      <c r="L55" t="s">
        <v>12</v>
      </c>
    </row>
    <row r="56" spans="1:12" x14ac:dyDescent="0.35">
      <c r="A56" s="339" t="s">
        <v>0</v>
      </c>
      <c r="B56" s="339" t="s">
        <v>0</v>
      </c>
      <c r="C56" s="339" t="s">
        <v>17</v>
      </c>
      <c r="D56" t="s">
        <v>1711</v>
      </c>
      <c r="E56" t="s">
        <v>1712</v>
      </c>
      <c r="F56" t="s">
        <v>1713</v>
      </c>
      <c r="G56" t="s">
        <v>1714</v>
      </c>
      <c r="H56" t="s">
        <v>1715</v>
      </c>
      <c r="I56" t="s">
        <v>1716</v>
      </c>
      <c r="J56" t="s">
        <v>1717</v>
      </c>
      <c r="K56" t="s">
        <v>1718</v>
      </c>
      <c r="L56" t="s">
        <v>1719</v>
      </c>
    </row>
    <row r="57" spans="1:12" x14ac:dyDescent="0.35">
      <c r="A57" s="339" t="s">
        <v>1720</v>
      </c>
      <c r="B57" s="339" t="s">
        <v>33</v>
      </c>
      <c r="C57" s="340">
        <v>1328</v>
      </c>
      <c r="D57" s="1">
        <v>19</v>
      </c>
      <c r="E57" s="1">
        <v>8</v>
      </c>
      <c r="F57" s="1">
        <v>33</v>
      </c>
      <c r="G57" s="1">
        <v>92</v>
      </c>
      <c r="H57" s="1">
        <v>0</v>
      </c>
      <c r="I57" s="1">
        <v>48</v>
      </c>
      <c r="J57" s="1">
        <v>202</v>
      </c>
      <c r="K57" s="1">
        <v>45</v>
      </c>
      <c r="L57" s="1">
        <v>311</v>
      </c>
    </row>
    <row r="58" spans="1:12" x14ac:dyDescent="0.35">
      <c r="A58" s="339" t="s">
        <v>0</v>
      </c>
      <c r="B58" s="339" t="s">
        <v>0</v>
      </c>
      <c r="C58" s="340">
        <v>1328</v>
      </c>
      <c r="D58" s="2">
        <v>1347</v>
      </c>
      <c r="E58" s="2">
        <v>1355</v>
      </c>
      <c r="F58" s="2">
        <v>1388</v>
      </c>
      <c r="G58" s="2">
        <v>1480</v>
      </c>
      <c r="H58" s="2">
        <v>1480</v>
      </c>
      <c r="I58" s="2">
        <v>1528</v>
      </c>
      <c r="J58" s="2">
        <v>1730</v>
      </c>
      <c r="K58" s="2">
        <v>1775</v>
      </c>
      <c r="L58" s="2">
        <v>2086</v>
      </c>
    </row>
    <row r="59" spans="1:12" x14ac:dyDescent="0.35">
      <c r="A59" s="339" t="s">
        <v>1721</v>
      </c>
      <c r="B59" s="339" t="s">
        <v>33</v>
      </c>
      <c r="C59" s="340">
        <v>987</v>
      </c>
      <c r="D59" s="1">
        <v>4</v>
      </c>
      <c r="E59" s="1">
        <v>4</v>
      </c>
      <c r="F59" s="1">
        <v>18</v>
      </c>
      <c r="G59" s="1">
        <v>256</v>
      </c>
      <c r="H59" s="1">
        <v>0</v>
      </c>
      <c r="I59" s="1">
        <v>51</v>
      </c>
      <c r="J59" s="1">
        <v>12</v>
      </c>
      <c r="K59" s="1">
        <v>3</v>
      </c>
      <c r="L59" s="1">
        <v>189</v>
      </c>
    </row>
    <row r="60" spans="1:12" x14ac:dyDescent="0.35">
      <c r="A60" s="339" t="s">
        <v>0</v>
      </c>
      <c r="B60" s="339" t="s">
        <v>0</v>
      </c>
      <c r="C60" s="340">
        <v>987</v>
      </c>
      <c r="D60" s="2">
        <v>991</v>
      </c>
      <c r="E60" s="2">
        <v>995</v>
      </c>
      <c r="F60" s="2">
        <v>1013</v>
      </c>
      <c r="G60" s="2">
        <v>1269</v>
      </c>
      <c r="H60" s="2">
        <v>1269</v>
      </c>
      <c r="I60" s="2">
        <v>1320</v>
      </c>
      <c r="J60" s="2">
        <v>1332</v>
      </c>
      <c r="K60" s="2">
        <v>1335</v>
      </c>
      <c r="L60" s="2">
        <v>1524</v>
      </c>
    </row>
    <row r="61" spans="1:12" x14ac:dyDescent="0.35">
      <c r="A61" s="339" t="s">
        <v>1722</v>
      </c>
      <c r="B61" s="339" t="s">
        <v>33</v>
      </c>
      <c r="C61" s="340">
        <v>1833</v>
      </c>
      <c r="D61" s="1">
        <v>41</v>
      </c>
      <c r="E61" s="1">
        <v>0</v>
      </c>
      <c r="F61" s="1">
        <v>0</v>
      </c>
      <c r="G61" s="1">
        <v>0</v>
      </c>
      <c r="H61" s="1">
        <v>-3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35">
      <c r="A62" s="339" t="s">
        <v>0</v>
      </c>
      <c r="B62" s="339" t="s">
        <v>0</v>
      </c>
      <c r="C62" s="340">
        <v>1833</v>
      </c>
      <c r="D62" s="2">
        <v>1874</v>
      </c>
      <c r="E62" s="2">
        <v>1874</v>
      </c>
      <c r="F62" s="2">
        <v>1874</v>
      </c>
      <c r="G62" s="2">
        <v>1874</v>
      </c>
      <c r="H62" s="2">
        <v>1871</v>
      </c>
      <c r="I62" s="2">
        <v>1871</v>
      </c>
      <c r="J62" s="2">
        <v>1871</v>
      </c>
      <c r="K62" s="2">
        <v>1871</v>
      </c>
      <c r="L62" s="2">
        <v>1871</v>
      </c>
    </row>
    <row r="63" spans="1:12" x14ac:dyDescent="0.35">
      <c r="A63" s="339" t="s">
        <v>3316</v>
      </c>
      <c r="B63" s="339" t="s">
        <v>33</v>
      </c>
      <c r="C63" s="340">
        <v>547</v>
      </c>
      <c r="D63" s="1">
        <v>11</v>
      </c>
      <c r="E63" s="1">
        <v>30</v>
      </c>
      <c r="F63" s="1">
        <v>-588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35">
      <c r="A64" s="339" t="s">
        <v>0</v>
      </c>
      <c r="B64" s="339" t="s">
        <v>0</v>
      </c>
      <c r="C64" s="340">
        <v>547</v>
      </c>
      <c r="D64" s="2">
        <v>558</v>
      </c>
      <c r="E64" s="2">
        <v>588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</row>
    <row r="65" spans="1:12" x14ac:dyDescent="0.35">
      <c r="A65" s="339" t="s">
        <v>1723</v>
      </c>
      <c r="B65" s="339" t="s">
        <v>33</v>
      </c>
      <c r="C65" s="340">
        <v>955</v>
      </c>
      <c r="D65" s="1">
        <v>5</v>
      </c>
      <c r="E65" s="1">
        <v>8</v>
      </c>
      <c r="F65" s="1">
        <v>79</v>
      </c>
      <c r="G65" s="1">
        <v>6</v>
      </c>
      <c r="H65" s="1">
        <v>0</v>
      </c>
      <c r="I65" s="1">
        <v>66</v>
      </c>
      <c r="J65" s="1">
        <v>53</v>
      </c>
      <c r="K65" s="1">
        <v>6</v>
      </c>
      <c r="L65" s="1">
        <v>56</v>
      </c>
    </row>
    <row r="66" spans="1:12" x14ac:dyDescent="0.35">
      <c r="A66" s="339" t="s">
        <v>0</v>
      </c>
      <c r="B66" s="339" t="s">
        <v>0</v>
      </c>
      <c r="C66" s="340">
        <v>955</v>
      </c>
      <c r="D66" s="2">
        <v>960</v>
      </c>
      <c r="E66" s="2">
        <v>968</v>
      </c>
      <c r="F66" s="2">
        <v>1047</v>
      </c>
      <c r="G66" s="2">
        <v>1053</v>
      </c>
      <c r="H66" s="2">
        <v>1053</v>
      </c>
      <c r="I66" s="2">
        <v>1119</v>
      </c>
      <c r="J66" s="2">
        <v>1172</v>
      </c>
      <c r="K66" s="2">
        <v>1178</v>
      </c>
      <c r="L66" s="2">
        <v>1234</v>
      </c>
    </row>
    <row r="67" spans="1:12" x14ac:dyDescent="0.35">
      <c r="A67" s="339" t="s">
        <v>3297</v>
      </c>
      <c r="B67" s="339" t="s">
        <v>33</v>
      </c>
      <c r="C67" s="340">
        <v>706</v>
      </c>
      <c r="D67" s="1">
        <v>8</v>
      </c>
      <c r="E67" s="1">
        <v>67</v>
      </c>
      <c r="F67" s="1">
        <v>88</v>
      </c>
      <c r="G67" s="1">
        <v>28</v>
      </c>
      <c r="H67" s="1">
        <v>0</v>
      </c>
      <c r="I67" s="1">
        <v>-897</v>
      </c>
      <c r="J67" s="1">
        <v>0</v>
      </c>
      <c r="K67" s="1">
        <v>0</v>
      </c>
      <c r="L67" s="1">
        <v>0</v>
      </c>
    </row>
    <row r="68" spans="1:12" x14ac:dyDescent="0.35">
      <c r="A68" s="339" t="s">
        <v>0</v>
      </c>
      <c r="B68" s="339" t="s">
        <v>0</v>
      </c>
      <c r="C68" s="340">
        <v>706</v>
      </c>
      <c r="D68" s="2">
        <v>714</v>
      </c>
      <c r="E68" s="2">
        <v>781</v>
      </c>
      <c r="F68" s="2">
        <v>869</v>
      </c>
      <c r="G68" s="2">
        <v>897</v>
      </c>
      <c r="H68" s="2">
        <v>897</v>
      </c>
      <c r="I68" s="2">
        <v>0</v>
      </c>
      <c r="J68" s="2">
        <v>0</v>
      </c>
      <c r="K68" s="2">
        <v>0</v>
      </c>
      <c r="L68" s="2">
        <v>0</v>
      </c>
    </row>
    <row r="69" spans="1:12" x14ac:dyDescent="0.35">
      <c r="A69" s="339" t="s">
        <v>1724</v>
      </c>
      <c r="B69" s="339" t="s">
        <v>33</v>
      </c>
      <c r="C69" s="340">
        <v>1476</v>
      </c>
      <c r="D69" s="1">
        <v>30</v>
      </c>
      <c r="E69" s="1">
        <v>7</v>
      </c>
      <c r="F69" s="1">
        <v>81</v>
      </c>
      <c r="G69" s="1">
        <v>45</v>
      </c>
      <c r="H69" s="1">
        <v>0</v>
      </c>
      <c r="I69" s="1">
        <v>65</v>
      </c>
      <c r="J69" s="1">
        <v>235</v>
      </c>
      <c r="K69" s="1">
        <v>-68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1476</v>
      </c>
      <c r="D70" s="2">
        <v>1506</v>
      </c>
      <c r="E70" s="2">
        <v>1513</v>
      </c>
      <c r="F70" s="2">
        <v>1594</v>
      </c>
      <c r="G70" s="2">
        <v>1639</v>
      </c>
      <c r="H70" s="2">
        <v>1639</v>
      </c>
      <c r="I70" s="2">
        <v>1704</v>
      </c>
      <c r="J70" s="2">
        <v>1939</v>
      </c>
      <c r="K70" s="2">
        <v>1871</v>
      </c>
      <c r="L70" s="2">
        <v>1871</v>
      </c>
    </row>
    <row r="71" spans="1:12" x14ac:dyDescent="0.35">
      <c r="A71" s="339" t="s">
        <v>1725</v>
      </c>
      <c r="B71" s="339" t="s">
        <v>33</v>
      </c>
      <c r="C71" s="340">
        <v>1258</v>
      </c>
      <c r="D71" s="1">
        <v>6</v>
      </c>
      <c r="E71" s="1">
        <v>15</v>
      </c>
      <c r="F71" s="1">
        <v>25</v>
      </c>
      <c r="G71" s="1">
        <v>6</v>
      </c>
      <c r="H71" s="1">
        <v>1</v>
      </c>
      <c r="I71" s="1">
        <v>128</v>
      </c>
      <c r="J71" s="1">
        <v>105</v>
      </c>
      <c r="K71" s="1">
        <v>6</v>
      </c>
      <c r="L71" s="1">
        <v>41</v>
      </c>
    </row>
    <row r="72" spans="1:12" x14ac:dyDescent="0.35">
      <c r="A72" s="339" t="s">
        <v>0</v>
      </c>
      <c r="B72" s="339" t="s">
        <v>0</v>
      </c>
      <c r="C72" s="340">
        <v>1258</v>
      </c>
      <c r="D72" s="2">
        <v>1264</v>
      </c>
      <c r="E72" s="2">
        <v>1279</v>
      </c>
      <c r="F72" s="2">
        <v>1304</v>
      </c>
      <c r="G72" s="2">
        <v>1310</v>
      </c>
      <c r="H72" s="2">
        <v>1311</v>
      </c>
      <c r="I72" s="2">
        <v>1439</v>
      </c>
      <c r="J72" s="2">
        <v>1544</v>
      </c>
      <c r="K72" s="2">
        <v>1550</v>
      </c>
      <c r="L72" s="2">
        <v>1591</v>
      </c>
    </row>
    <row r="73" spans="1:12" x14ac:dyDescent="0.35">
      <c r="A73" s="339" t="s">
        <v>3317</v>
      </c>
      <c r="B73" s="339" t="s">
        <v>33</v>
      </c>
      <c r="C73" s="340">
        <v>1231</v>
      </c>
      <c r="D73" s="1">
        <v>8</v>
      </c>
      <c r="E73" s="1">
        <v>70</v>
      </c>
      <c r="F73" s="1">
        <v>118</v>
      </c>
      <c r="G73" s="1">
        <v>15</v>
      </c>
      <c r="H73" s="1">
        <v>0</v>
      </c>
      <c r="I73" s="1">
        <v>246</v>
      </c>
      <c r="J73" s="1">
        <v>47</v>
      </c>
      <c r="K73" s="1">
        <v>3</v>
      </c>
      <c r="L73" s="1">
        <v>138</v>
      </c>
    </row>
    <row r="74" spans="1:12" x14ac:dyDescent="0.35">
      <c r="A74" s="339" t="s">
        <v>0</v>
      </c>
      <c r="B74" s="339" t="s">
        <v>0</v>
      </c>
      <c r="C74" s="340">
        <v>1231</v>
      </c>
      <c r="D74" s="2">
        <v>1239</v>
      </c>
      <c r="E74" s="2">
        <v>1309</v>
      </c>
      <c r="F74" s="2">
        <v>1427</v>
      </c>
      <c r="G74" s="2">
        <v>1442</v>
      </c>
      <c r="H74" s="2">
        <v>1442</v>
      </c>
      <c r="I74" s="2">
        <v>1688</v>
      </c>
      <c r="J74" s="2">
        <v>1735</v>
      </c>
      <c r="K74" s="2">
        <v>1738</v>
      </c>
      <c r="L74" s="2">
        <v>1876</v>
      </c>
    </row>
    <row r="75" spans="1:12" x14ac:dyDescent="0.35">
      <c r="A75" s="339" t="s">
        <v>3294</v>
      </c>
      <c r="B75" s="339" t="s">
        <v>33</v>
      </c>
      <c r="C75" s="340">
        <v>257</v>
      </c>
      <c r="D75" s="1">
        <v>1</v>
      </c>
      <c r="E75" s="1">
        <v>-258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s="339" t="s">
        <v>0</v>
      </c>
      <c r="B76" s="339" t="s">
        <v>0</v>
      </c>
      <c r="C76" s="340">
        <v>257</v>
      </c>
      <c r="D76" s="2">
        <v>258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</row>
    <row r="77" spans="1:12" x14ac:dyDescent="0.35">
      <c r="A77" s="339" t="s">
        <v>1726</v>
      </c>
      <c r="B77" s="339" t="s">
        <v>33</v>
      </c>
      <c r="C77" s="340">
        <v>798</v>
      </c>
      <c r="D77" s="1">
        <v>17</v>
      </c>
      <c r="E77" s="1">
        <v>0</v>
      </c>
      <c r="F77" s="1">
        <v>29</v>
      </c>
      <c r="G77" s="1">
        <v>55</v>
      </c>
      <c r="H77" s="1">
        <v>0</v>
      </c>
      <c r="I77" s="1">
        <v>42</v>
      </c>
      <c r="J77" s="1">
        <v>-941</v>
      </c>
      <c r="K77" s="1">
        <v>0</v>
      </c>
      <c r="L77" s="1">
        <v>0</v>
      </c>
    </row>
    <row r="78" spans="1:12" x14ac:dyDescent="0.35">
      <c r="A78" s="339" t="s">
        <v>0</v>
      </c>
      <c r="B78" s="339" t="s">
        <v>0</v>
      </c>
      <c r="C78" s="340">
        <v>798</v>
      </c>
      <c r="D78" s="2">
        <v>815</v>
      </c>
      <c r="E78" s="2">
        <v>815</v>
      </c>
      <c r="F78" s="2">
        <v>844</v>
      </c>
      <c r="G78" s="2">
        <v>899</v>
      </c>
      <c r="H78" s="2">
        <v>899</v>
      </c>
      <c r="I78" s="2">
        <v>941</v>
      </c>
      <c r="J78" s="2">
        <v>0</v>
      </c>
      <c r="K78" s="2">
        <v>0</v>
      </c>
      <c r="L78" s="2">
        <v>0</v>
      </c>
    </row>
    <row r="79" spans="1:12" x14ac:dyDescent="0.35">
      <c r="A79" s="339" t="s">
        <v>1727</v>
      </c>
      <c r="B79" s="339" t="s">
        <v>33</v>
      </c>
      <c r="C79" s="340">
        <v>798</v>
      </c>
      <c r="D79" s="1">
        <v>47</v>
      </c>
      <c r="E79" s="1">
        <v>3</v>
      </c>
      <c r="F79" s="1">
        <v>30</v>
      </c>
      <c r="G79" s="1">
        <v>146</v>
      </c>
      <c r="H79" s="1">
        <v>2</v>
      </c>
      <c r="I79" s="1">
        <v>31</v>
      </c>
      <c r="J79" s="1">
        <v>82</v>
      </c>
      <c r="K79" s="1">
        <v>5</v>
      </c>
      <c r="L79" s="1">
        <v>-1144</v>
      </c>
    </row>
    <row r="80" spans="1:12" x14ac:dyDescent="0.35">
      <c r="A80" s="339" t="s">
        <v>0</v>
      </c>
      <c r="B80" s="339" t="s">
        <v>0</v>
      </c>
      <c r="C80" s="340">
        <v>798</v>
      </c>
      <c r="D80" s="2">
        <v>845</v>
      </c>
      <c r="E80" s="2">
        <v>848</v>
      </c>
      <c r="F80" s="2">
        <v>878</v>
      </c>
      <c r="G80" s="2">
        <v>1024</v>
      </c>
      <c r="H80" s="2">
        <v>1026</v>
      </c>
      <c r="I80" s="2">
        <v>1057</v>
      </c>
      <c r="J80" s="2">
        <v>1139</v>
      </c>
      <c r="K80" s="2">
        <v>1144</v>
      </c>
      <c r="L80" s="2">
        <v>0</v>
      </c>
    </row>
    <row r="81" spans="1:13" x14ac:dyDescent="0.35">
      <c r="A81" s="339" t="s">
        <v>1728</v>
      </c>
      <c r="B81" s="339" t="s">
        <v>31</v>
      </c>
      <c r="C81" s="340">
        <v>2077</v>
      </c>
      <c r="D81" s="1">
        <v>-206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 spans="1:13" x14ac:dyDescent="0.35">
      <c r="A82" s="339" t="s">
        <v>0</v>
      </c>
      <c r="B82" s="339" t="s">
        <v>0</v>
      </c>
      <c r="C82" s="340">
        <v>2077</v>
      </c>
      <c r="D82" s="2">
        <v>1871</v>
      </c>
      <c r="E82" s="2">
        <v>1871</v>
      </c>
      <c r="F82" s="2">
        <v>1871</v>
      </c>
      <c r="G82" s="2">
        <v>1871</v>
      </c>
      <c r="H82" s="2">
        <v>1871</v>
      </c>
      <c r="I82" s="2">
        <v>1871</v>
      </c>
      <c r="J82" s="2">
        <v>1871</v>
      </c>
      <c r="K82" s="2">
        <v>1871</v>
      </c>
      <c r="L82" s="2">
        <v>1871</v>
      </c>
    </row>
    <row r="83" spans="1:13" x14ac:dyDescent="0.35">
      <c r="A83" s="339" t="s">
        <v>1729</v>
      </c>
      <c r="B83" s="339" t="s">
        <v>33</v>
      </c>
      <c r="C83" s="340">
        <v>712</v>
      </c>
      <c r="D83" s="1">
        <v>9</v>
      </c>
      <c r="E83" s="1">
        <v>1</v>
      </c>
      <c r="F83" s="1">
        <v>6</v>
      </c>
      <c r="G83" s="1">
        <v>-728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</row>
    <row r="84" spans="1:13" x14ac:dyDescent="0.35">
      <c r="A84" s="339" t="s">
        <v>0</v>
      </c>
      <c r="B84" s="339" t="s">
        <v>0</v>
      </c>
      <c r="C84" s="340">
        <v>712</v>
      </c>
      <c r="D84" s="2">
        <v>721</v>
      </c>
      <c r="E84" s="2">
        <v>722</v>
      </c>
      <c r="F84" s="2">
        <v>728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</row>
    <row r="85" spans="1:13" x14ac:dyDescent="0.35">
      <c r="A85" s="339" t="s">
        <v>47</v>
      </c>
      <c r="B85" s="339" t="s">
        <v>0</v>
      </c>
      <c r="C85" s="341">
        <v>0</v>
      </c>
      <c r="D85" s="1">
        <f>(D57+D59+D61+D63+D65+D67+D69+D71+D73+D75+D77+D79+D81+D83)*(-1)</f>
        <v>0</v>
      </c>
      <c r="E85" s="1">
        <f t="shared" ref="E85:L85" si="1">(E57+E59+E61+E63+E65+E67+E69+E71+E73+E75+E77+E79+E81+E83)*(-1)</f>
        <v>45</v>
      </c>
      <c r="F85" s="1">
        <f t="shared" si="1"/>
        <v>81</v>
      </c>
      <c r="G85" s="1">
        <f t="shared" si="1"/>
        <v>79</v>
      </c>
      <c r="H85" s="1">
        <f t="shared" si="1"/>
        <v>0</v>
      </c>
      <c r="I85" s="1">
        <f t="shared" si="1"/>
        <v>220</v>
      </c>
      <c r="J85" s="1">
        <f t="shared" si="1"/>
        <v>205</v>
      </c>
      <c r="K85" s="1">
        <f t="shared" si="1"/>
        <v>0</v>
      </c>
      <c r="L85" s="1">
        <f t="shared" si="1"/>
        <v>409</v>
      </c>
    </row>
    <row r="86" spans="1:13" x14ac:dyDescent="0.35">
      <c r="A86" s="339" t="s">
        <v>0</v>
      </c>
      <c r="B86" s="339" t="s">
        <v>0</v>
      </c>
      <c r="C86" s="340">
        <v>0</v>
      </c>
      <c r="D86" s="2">
        <v>0</v>
      </c>
      <c r="E86" s="2">
        <v>45</v>
      </c>
      <c r="F86" s="2">
        <v>126</v>
      </c>
      <c r="G86" s="2">
        <v>205</v>
      </c>
      <c r="H86" s="2">
        <v>205</v>
      </c>
      <c r="I86" s="2">
        <v>425</v>
      </c>
      <c r="J86" s="2">
        <v>630</v>
      </c>
      <c r="K86" s="2">
        <v>630</v>
      </c>
      <c r="L86" s="2">
        <v>1039</v>
      </c>
    </row>
    <row r="87" spans="1:13" x14ac:dyDescent="0.35">
      <c r="A87" t="s">
        <v>48</v>
      </c>
      <c r="B87" t="s">
        <v>0</v>
      </c>
      <c r="C87" s="2">
        <v>14963</v>
      </c>
      <c r="D87" s="2">
        <v>14963</v>
      </c>
      <c r="E87" s="2">
        <v>14963</v>
      </c>
      <c r="F87" s="2">
        <v>14963</v>
      </c>
      <c r="G87" s="2">
        <v>14963</v>
      </c>
      <c r="H87" s="2">
        <v>14963</v>
      </c>
      <c r="I87" s="2">
        <v>14963</v>
      </c>
      <c r="J87" s="2">
        <v>14963</v>
      </c>
      <c r="K87" s="2">
        <v>14963</v>
      </c>
      <c r="L87" s="2">
        <v>14963</v>
      </c>
    </row>
    <row r="91" spans="1:13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</row>
    <row r="92" spans="1:13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</row>
    <row r="93" spans="1:13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13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</row>
    <row r="95" spans="1:13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</row>
    <row r="96" spans="1:13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</row>
    <row r="97" spans="1:13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</row>
    <row r="98" spans="1:13" x14ac:dyDescent="0.35">
      <c r="A98" s="339" t="s">
        <v>243</v>
      </c>
      <c r="B98" s="339" t="s">
        <v>2</v>
      </c>
      <c r="C98" s="339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  <c r="L98" t="s">
        <v>12</v>
      </c>
      <c r="M98" t="s">
        <v>13</v>
      </c>
    </row>
    <row r="99" spans="1:13" x14ac:dyDescent="0.35">
      <c r="A99" s="339" t="s">
        <v>0</v>
      </c>
      <c r="B99" s="339" t="s">
        <v>0</v>
      </c>
      <c r="C99" s="339" t="s">
        <v>17</v>
      </c>
      <c r="D99" t="s">
        <v>1730</v>
      </c>
      <c r="E99" t="s">
        <v>1731</v>
      </c>
      <c r="F99" t="s">
        <v>1732</v>
      </c>
      <c r="G99" t="s">
        <v>1733</v>
      </c>
      <c r="H99" t="s">
        <v>1734</v>
      </c>
      <c r="I99" t="s">
        <v>1735</v>
      </c>
      <c r="J99" t="s">
        <v>1736</v>
      </c>
      <c r="K99" t="s">
        <v>1737</v>
      </c>
      <c r="L99" t="s">
        <v>1738</v>
      </c>
      <c r="M99" t="s">
        <v>1451</v>
      </c>
    </row>
    <row r="100" spans="1:13" x14ac:dyDescent="0.35">
      <c r="A100" s="339" t="s">
        <v>1739</v>
      </c>
      <c r="B100" s="339" t="s">
        <v>33</v>
      </c>
      <c r="C100" s="340">
        <v>640</v>
      </c>
      <c r="D100" s="1">
        <v>21</v>
      </c>
      <c r="E100" s="1">
        <v>4</v>
      </c>
      <c r="F100" s="1">
        <v>15</v>
      </c>
      <c r="G100" s="1">
        <v>34</v>
      </c>
      <c r="H100" s="1">
        <v>16</v>
      </c>
      <c r="I100" s="1">
        <v>16</v>
      </c>
      <c r="J100" s="1">
        <v>3</v>
      </c>
      <c r="K100" s="1">
        <v>-749</v>
      </c>
      <c r="L100" s="1">
        <v>0</v>
      </c>
      <c r="M100" s="1">
        <v>0</v>
      </c>
    </row>
    <row r="101" spans="1:13" x14ac:dyDescent="0.35">
      <c r="A101" s="339" t="s">
        <v>0</v>
      </c>
      <c r="B101" s="339" t="s">
        <v>0</v>
      </c>
      <c r="C101" s="340">
        <v>640</v>
      </c>
      <c r="D101" s="2">
        <v>661</v>
      </c>
      <c r="E101" s="2">
        <v>665</v>
      </c>
      <c r="F101" s="2">
        <v>680</v>
      </c>
      <c r="G101" s="2">
        <v>714</v>
      </c>
      <c r="H101" s="2">
        <v>730</v>
      </c>
      <c r="I101" s="2">
        <v>746</v>
      </c>
      <c r="J101" s="2">
        <v>749</v>
      </c>
      <c r="K101" s="2">
        <v>0</v>
      </c>
      <c r="L101" s="2">
        <v>0</v>
      </c>
      <c r="M101" s="2">
        <v>0</v>
      </c>
    </row>
    <row r="102" spans="1:13" x14ac:dyDescent="0.35">
      <c r="A102" s="339" t="s">
        <v>1740</v>
      </c>
      <c r="B102" s="339" t="s">
        <v>33</v>
      </c>
      <c r="C102" s="340">
        <v>1278</v>
      </c>
      <c r="D102" s="1">
        <v>1</v>
      </c>
      <c r="E102" s="1">
        <v>3</v>
      </c>
      <c r="F102" s="1">
        <v>2</v>
      </c>
      <c r="G102" s="1">
        <v>15</v>
      </c>
      <c r="H102" s="1">
        <v>43</v>
      </c>
      <c r="I102" s="1">
        <v>126</v>
      </c>
      <c r="J102" s="1">
        <v>14</v>
      </c>
      <c r="K102" s="1">
        <v>187</v>
      </c>
      <c r="L102" s="1">
        <v>57</v>
      </c>
      <c r="M102" s="1">
        <v>0</v>
      </c>
    </row>
    <row r="103" spans="1:13" x14ac:dyDescent="0.35">
      <c r="A103" s="339" t="s">
        <v>0</v>
      </c>
      <c r="B103" s="339" t="s">
        <v>0</v>
      </c>
      <c r="C103" s="340">
        <v>1278</v>
      </c>
      <c r="D103" s="2">
        <v>1279</v>
      </c>
      <c r="E103" s="2">
        <v>1282</v>
      </c>
      <c r="F103" s="2">
        <v>1284</v>
      </c>
      <c r="G103" s="2">
        <v>1299</v>
      </c>
      <c r="H103" s="2">
        <v>1342</v>
      </c>
      <c r="I103" s="2">
        <v>1468</v>
      </c>
      <c r="J103" s="2">
        <v>1482</v>
      </c>
      <c r="K103" s="2">
        <v>1669</v>
      </c>
      <c r="L103" s="2">
        <v>1726</v>
      </c>
      <c r="M103" s="2">
        <v>1726</v>
      </c>
    </row>
    <row r="104" spans="1:13" x14ac:dyDescent="0.35">
      <c r="A104" s="339" t="s">
        <v>3318</v>
      </c>
      <c r="B104" s="339" t="s">
        <v>31</v>
      </c>
      <c r="C104" s="340">
        <v>1538</v>
      </c>
      <c r="D104" s="1">
        <v>2</v>
      </c>
      <c r="E104" s="1">
        <v>17</v>
      </c>
      <c r="F104" s="1">
        <v>38</v>
      </c>
      <c r="G104" s="1">
        <v>17</v>
      </c>
      <c r="H104" s="1">
        <v>54</v>
      </c>
      <c r="I104" s="1">
        <v>158</v>
      </c>
      <c r="J104" s="1">
        <v>-143</v>
      </c>
      <c r="K104" s="1">
        <v>0</v>
      </c>
      <c r="L104" s="1">
        <v>0</v>
      </c>
      <c r="M104" s="1">
        <v>0</v>
      </c>
    </row>
    <row r="105" spans="1:13" x14ac:dyDescent="0.35">
      <c r="A105" s="339" t="s">
        <v>0</v>
      </c>
      <c r="B105" s="339" t="s">
        <v>0</v>
      </c>
      <c r="C105" s="340">
        <v>1538</v>
      </c>
      <c r="D105" s="2">
        <v>1540</v>
      </c>
      <c r="E105" s="2">
        <v>1557</v>
      </c>
      <c r="F105" s="2">
        <v>1595</v>
      </c>
      <c r="G105" s="2">
        <v>1612</v>
      </c>
      <c r="H105" s="2">
        <v>1666</v>
      </c>
      <c r="I105" s="2">
        <v>1824</v>
      </c>
      <c r="J105" s="2">
        <v>1681</v>
      </c>
      <c r="K105" s="2">
        <v>1681</v>
      </c>
      <c r="L105" s="2">
        <v>1681</v>
      </c>
      <c r="M105" s="2">
        <v>1681</v>
      </c>
    </row>
    <row r="106" spans="1:13" x14ac:dyDescent="0.35">
      <c r="A106" s="339" t="s">
        <v>3319</v>
      </c>
      <c r="B106" s="339" t="s">
        <v>31</v>
      </c>
      <c r="C106" s="340">
        <v>934</v>
      </c>
      <c r="D106" s="1">
        <v>10</v>
      </c>
      <c r="E106" s="1">
        <v>46</v>
      </c>
      <c r="F106" s="1">
        <v>45</v>
      </c>
      <c r="G106" s="1">
        <v>18</v>
      </c>
      <c r="H106" s="1">
        <v>2</v>
      </c>
      <c r="I106" s="1">
        <v>81</v>
      </c>
      <c r="J106" s="1">
        <v>60</v>
      </c>
      <c r="K106" s="1">
        <v>106</v>
      </c>
      <c r="L106" s="1">
        <v>17</v>
      </c>
      <c r="M106" s="1">
        <v>39</v>
      </c>
    </row>
    <row r="107" spans="1:13" x14ac:dyDescent="0.35">
      <c r="A107" s="339" t="s">
        <v>0</v>
      </c>
      <c r="B107" s="339" t="s">
        <v>0</v>
      </c>
      <c r="C107" s="340">
        <v>934</v>
      </c>
      <c r="D107" s="2">
        <v>944</v>
      </c>
      <c r="E107" s="2">
        <v>990</v>
      </c>
      <c r="F107" s="2">
        <v>1035</v>
      </c>
      <c r="G107" s="2">
        <v>1053</v>
      </c>
      <c r="H107" s="2">
        <v>1055</v>
      </c>
      <c r="I107" s="2">
        <v>1136</v>
      </c>
      <c r="J107" s="2">
        <v>1196</v>
      </c>
      <c r="K107" s="2">
        <v>1302</v>
      </c>
      <c r="L107" s="2">
        <v>1319</v>
      </c>
      <c r="M107" s="2">
        <v>1358</v>
      </c>
    </row>
    <row r="108" spans="1:13" x14ac:dyDescent="0.35">
      <c r="A108" s="339" t="s">
        <v>1741</v>
      </c>
      <c r="B108" s="339" t="s">
        <v>33</v>
      </c>
      <c r="C108" s="340">
        <v>744</v>
      </c>
      <c r="D108" s="1">
        <v>1</v>
      </c>
      <c r="E108" s="1">
        <v>9</v>
      </c>
      <c r="F108" s="1">
        <v>2</v>
      </c>
      <c r="G108" s="1">
        <v>10</v>
      </c>
      <c r="H108" s="1">
        <v>22</v>
      </c>
      <c r="I108" s="1">
        <v>66</v>
      </c>
      <c r="J108" s="1">
        <v>9</v>
      </c>
      <c r="K108" s="1">
        <v>23</v>
      </c>
      <c r="L108" s="1">
        <v>5</v>
      </c>
      <c r="M108" s="1">
        <v>-891</v>
      </c>
    </row>
    <row r="109" spans="1:13" x14ac:dyDescent="0.35">
      <c r="A109" s="339" t="s">
        <v>0</v>
      </c>
      <c r="B109" s="339" t="s">
        <v>0</v>
      </c>
      <c r="C109" s="340">
        <v>744</v>
      </c>
      <c r="D109" s="2">
        <v>745</v>
      </c>
      <c r="E109" s="2">
        <v>754</v>
      </c>
      <c r="F109" s="2">
        <v>756</v>
      </c>
      <c r="G109" s="2">
        <v>766</v>
      </c>
      <c r="H109" s="2">
        <v>788</v>
      </c>
      <c r="I109" s="2">
        <v>854</v>
      </c>
      <c r="J109" s="2">
        <v>863</v>
      </c>
      <c r="K109" s="2">
        <v>886</v>
      </c>
      <c r="L109" s="2">
        <v>891</v>
      </c>
      <c r="M109" s="2">
        <v>0</v>
      </c>
    </row>
    <row r="110" spans="1:13" x14ac:dyDescent="0.35">
      <c r="A110" s="339" t="s">
        <v>3307</v>
      </c>
      <c r="B110" s="339" t="s">
        <v>33</v>
      </c>
      <c r="C110" s="340">
        <v>357</v>
      </c>
      <c r="D110" s="1">
        <v>7</v>
      </c>
      <c r="E110" s="1">
        <v>6</v>
      </c>
      <c r="F110" s="1">
        <v>8</v>
      </c>
      <c r="G110" s="1">
        <v>-378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</row>
    <row r="111" spans="1:13" x14ac:dyDescent="0.35">
      <c r="A111" s="339" t="s">
        <v>0</v>
      </c>
      <c r="B111" s="339" t="s">
        <v>0</v>
      </c>
      <c r="C111" s="340">
        <v>357</v>
      </c>
      <c r="D111" s="2">
        <v>364</v>
      </c>
      <c r="E111" s="2">
        <v>370</v>
      </c>
      <c r="F111" s="2">
        <v>378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</row>
    <row r="112" spans="1:13" x14ac:dyDescent="0.35">
      <c r="A112" s="339" t="s">
        <v>3303</v>
      </c>
      <c r="B112" s="339" t="s">
        <v>31</v>
      </c>
      <c r="C112" s="340">
        <v>729</v>
      </c>
      <c r="D112" s="1">
        <v>8</v>
      </c>
      <c r="E112" s="1">
        <v>9</v>
      </c>
      <c r="F112" s="1">
        <v>4</v>
      </c>
      <c r="G112" s="1">
        <v>132</v>
      </c>
      <c r="H112" s="1">
        <v>12</v>
      </c>
      <c r="I112" s="1">
        <v>25</v>
      </c>
      <c r="J112" s="1">
        <v>4</v>
      </c>
      <c r="K112" s="1">
        <v>71</v>
      </c>
      <c r="L112" s="1">
        <v>19</v>
      </c>
      <c r="M112" s="1">
        <v>50</v>
      </c>
    </row>
    <row r="113" spans="1:13" x14ac:dyDescent="0.35">
      <c r="A113" s="339" t="s">
        <v>0</v>
      </c>
      <c r="B113" s="339" t="s">
        <v>0</v>
      </c>
      <c r="C113" s="340">
        <v>729</v>
      </c>
      <c r="D113" s="2">
        <v>737</v>
      </c>
      <c r="E113" s="2">
        <v>746</v>
      </c>
      <c r="F113" s="2">
        <v>750</v>
      </c>
      <c r="G113" s="2">
        <v>882</v>
      </c>
      <c r="H113" s="2">
        <v>894</v>
      </c>
      <c r="I113" s="2">
        <v>919</v>
      </c>
      <c r="J113" s="2">
        <v>923</v>
      </c>
      <c r="K113" s="2">
        <v>994</v>
      </c>
      <c r="L113" s="2">
        <v>1013</v>
      </c>
      <c r="M113" s="2">
        <v>1063</v>
      </c>
    </row>
    <row r="114" spans="1:13" x14ac:dyDescent="0.35">
      <c r="A114" s="339" t="s">
        <v>1742</v>
      </c>
      <c r="B114" s="339" t="s">
        <v>33</v>
      </c>
      <c r="C114" s="340">
        <v>1499</v>
      </c>
      <c r="D114" s="1">
        <v>16</v>
      </c>
      <c r="E114" s="1">
        <v>6</v>
      </c>
      <c r="F114" s="1">
        <v>7</v>
      </c>
      <c r="G114" s="1">
        <v>33</v>
      </c>
      <c r="H114" s="1">
        <v>64</v>
      </c>
      <c r="I114" s="1">
        <v>26</v>
      </c>
      <c r="J114" s="1">
        <v>6</v>
      </c>
      <c r="K114" s="1">
        <v>167</v>
      </c>
      <c r="L114" s="1">
        <v>-143</v>
      </c>
      <c r="M114" s="1">
        <v>0</v>
      </c>
    </row>
    <row r="115" spans="1:13" x14ac:dyDescent="0.35">
      <c r="A115" s="339" t="s">
        <v>0</v>
      </c>
      <c r="B115" s="339" t="s">
        <v>0</v>
      </c>
      <c r="C115" s="340">
        <v>1499</v>
      </c>
      <c r="D115" s="2">
        <v>1515</v>
      </c>
      <c r="E115" s="2">
        <v>1521</v>
      </c>
      <c r="F115" s="2">
        <v>1528</v>
      </c>
      <c r="G115" s="2">
        <v>1561</v>
      </c>
      <c r="H115" s="2">
        <v>1625</v>
      </c>
      <c r="I115" s="2">
        <v>1651</v>
      </c>
      <c r="J115" s="2">
        <v>1657</v>
      </c>
      <c r="K115" s="2">
        <v>1824</v>
      </c>
      <c r="L115" s="2">
        <v>1681</v>
      </c>
      <c r="M115" s="2">
        <v>1681</v>
      </c>
    </row>
    <row r="116" spans="1:13" x14ac:dyDescent="0.35">
      <c r="A116" s="339" t="s">
        <v>1743</v>
      </c>
      <c r="B116" s="339" t="s">
        <v>33</v>
      </c>
      <c r="C116" s="340">
        <v>1467</v>
      </c>
      <c r="D116" s="1">
        <v>12</v>
      </c>
      <c r="E116" s="1">
        <v>4</v>
      </c>
      <c r="F116" s="1">
        <v>3</v>
      </c>
      <c r="G116" s="1">
        <v>27</v>
      </c>
      <c r="H116" s="1">
        <v>168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</row>
    <row r="117" spans="1:13" x14ac:dyDescent="0.35">
      <c r="A117" s="339" t="s">
        <v>0</v>
      </c>
      <c r="B117" s="339" t="s">
        <v>0</v>
      </c>
      <c r="C117" s="340">
        <v>1467</v>
      </c>
      <c r="D117" s="2">
        <v>1479</v>
      </c>
      <c r="E117" s="2">
        <v>1483</v>
      </c>
      <c r="F117" s="2">
        <v>1486</v>
      </c>
      <c r="G117" s="2">
        <v>1513</v>
      </c>
      <c r="H117" s="2">
        <v>1681</v>
      </c>
      <c r="I117" s="2">
        <v>1681</v>
      </c>
      <c r="J117" s="2">
        <v>1681</v>
      </c>
      <c r="K117" s="2">
        <v>1681</v>
      </c>
      <c r="L117" s="2">
        <v>1681</v>
      </c>
      <c r="M117" s="2">
        <v>1681</v>
      </c>
    </row>
    <row r="118" spans="1:13" x14ac:dyDescent="0.35">
      <c r="A118" s="339" t="s">
        <v>1744</v>
      </c>
      <c r="B118" s="339" t="s">
        <v>33</v>
      </c>
      <c r="C118" s="340">
        <v>430</v>
      </c>
      <c r="D118" s="1">
        <v>10</v>
      </c>
      <c r="E118" s="1">
        <v>0</v>
      </c>
      <c r="F118" s="1">
        <v>6</v>
      </c>
      <c r="G118" s="1">
        <v>18</v>
      </c>
      <c r="H118" s="1">
        <v>-464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</row>
    <row r="119" spans="1:13" x14ac:dyDescent="0.35">
      <c r="A119" s="339" t="s">
        <v>0</v>
      </c>
      <c r="B119" s="339" t="s">
        <v>0</v>
      </c>
      <c r="C119" s="340">
        <v>430</v>
      </c>
      <c r="D119" s="2">
        <v>440</v>
      </c>
      <c r="E119" s="2">
        <v>440</v>
      </c>
      <c r="F119" s="2">
        <v>446</v>
      </c>
      <c r="G119" s="2">
        <v>464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</row>
    <row r="120" spans="1:13" x14ac:dyDescent="0.35">
      <c r="A120" s="339" t="s">
        <v>3320</v>
      </c>
      <c r="B120" s="339" t="s">
        <v>31</v>
      </c>
      <c r="C120" s="340">
        <v>51</v>
      </c>
      <c r="D120" s="1">
        <v>1</v>
      </c>
      <c r="E120" s="1">
        <v>-52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</row>
    <row r="121" spans="1:13" x14ac:dyDescent="0.35">
      <c r="A121" s="339" t="s">
        <v>0</v>
      </c>
      <c r="B121" s="339" t="s">
        <v>0</v>
      </c>
      <c r="C121" s="340">
        <v>51</v>
      </c>
      <c r="D121" s="2">
        <v>52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</row>
    <row r="122" spans="1:13" x14ac:dyDescent="0.35">
      <c r="A122" s="339" t="s">
        <v>3321</v>
      </c>
      <c r="B122" s="339" t="s">
        <v>33</v>
      </c>
      <c r="C122" s="340">
        <v>105</v>
      </c>
      <c r="D122" s="1">
        <v>0</v>
      </c>
      <c r="E122" s="1">
        <v>-105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</row>
    <row r="123" spans="1:13" x14ac:dyDescent="0.35">
      <c r="A123" s="339" t="s">
        <v>0</v>
      </c>
      <c r="B123" s="339" t="s">
        <v>0</v>
      </c>
      <c r="C123" s="340">
        <v>105</v>
      </c>
      <c r="D123" s="2">
        <v>105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</row>
    <row r="124" spans="1:13" x14ac:dyDescent="0.35">
      <c r="A124" s="339" t="s">
        <v>1745</v>
      </c>
      <c r="B124" s="339" t="s">
        <v>31</v>
      </c>
      <c r="C124" s="340">
        <v>1782</v>
      </c>
      <c r="D124" s="1">
        <v>-101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</row>
    <row r="125" spans="1:13" x14ac:dyDescent="0.35">
      <c r="A125" s="339" t="s">
        <v>0</v>
      </c>
      <c r="B125" s="339" t="s">
        <v>0</v>
      </c>
      <c r="C125" s="340">
        <v>1782</v>
      </c>
      <c r="D125" s="2">
        <v>1681</v>
      </c>
      <c r="E125" s="2">
        <v>1681</v>
      </c>
      <c r="F125" s="2">
        <v>1681</v>
      </c>
      <c r="G125" s="2">
        <v>1681</v>
      </c>
      <c r="H125" s="2">
        <v>1681</v>
      </c>
      <c r="I125" s="2">
        <v>1681</v>
      </c>
      <c r="J125" s="2">
        <v>1681</v>
      </c>
      <c r="K125" s="2">
        <v>1681</v>
      </c>
      <c r="L125" s="2">
        <v>1681</v>
      </c>
      <c r="M125" s="2">
        <v>1681</v>
      </c>
    </row>
    <row r="126" spans="1:13" x14ac:dyDescent="0.35">
      <c r="A126" s="339" t="s">
        <v>3295</v>
      </c>
      <c r="B126" s="339" t="s">
        <v>33</v>
      </c>
      <c r="C126" s="340">
        <v>207</v>
      </c>
      <c r="D126" s="1">
        <v>1</v>
      </c>
      <c r="E126" s="1">
        <v>18</v>
      </c>
      <c r="F126" s="1">
        <v>-226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</row>
    <row r="127" spans="1:13" x14ac:dyDescent="0.35">
      <c r="A127" s="339" t="s">
        <v>0</v>
      </c>
      <c r="B127" s="339" t="s">
        <v>0</v>
      </c>
      <c r="C127" s="340">
        <v>207</v>
      </c>
      <c r="D127" s="2">
        <v>208</v>
      </c>
      <c r="E127" s="2">
        <v>226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</row>
    <row r="128" spans="1:13" x14ac:dyDescent="0.35">
      <c r="A128" s="339" t="s">
        <v>3298</v>
      </c>
      <c r="B128" s="339" t="s">
        <v>33</v>
      </c>
      <c r="C128" s="340">
        <v>625</v>
      </c>
      <c r="D128" s="1">
        <v>1</v>
      </c>
      <c r="E128" s="1">
        <v>8</v>
      </c>
      <c r="F128" s="1">
        <v>50</v>
      </c>
      <c r="G128" s="1">
        <v>3</v>
      </c>
      <c r="H128" s="1">
        <v>18</v>
      </c>
      <c r="I128" s="1">
        <v>-705</v>
      </c>
      <c r="J128" s="1">
        <v>0</v>
      </c>
      <c r="K128" s="1">
        <v>0</v>
      </c>
      <c r="L128" s="1">
        <v>0</v>
      </c>
      <c r="M128" s="1">
        <v>0</v>
      </c>
    </row>
    <row r="129" spans="1:15" x14ac:dyDescent="0.35">
      <c r="A129" s="339" t="s">
        <v>0</v>
      </c>
      <c r="B129" s="339" t="s">
        <v>0</v>
      </c>
      <c r="C129" s="340">
        <v>625</v>
      </c>
      <c r="D129" s="2">
        <v>626</v>
      </c>
      <c r="E129" s="2">
        <v>634</v>
      </c>
      <c r="F129" s="2">
        <v>684</v>
      </c>
      <c r="G129" s="2">
        <v>687</v>
      </c>
      <c r="H129" s="2">
        <v>705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</row>
    <row r="130" spans="1:15" x14ac:dyDescent="0.35">
      <c r="A130" s="339" t="s">
        <v>1746</v>
      </c>
      <c r="B130" s="339" t="s">
        <v>31</v>
      </c>
      <c r="C130" s="340">
        <v>1059</v>
      </c>
      <c r="D130" s="1">
        <v>10</v>
      </c>
      <c r="E130" s="1">
        <v>13</v>
      </c>
      <c r="F130" s="1">
        <v>15</v>
      </c>
      <c r="G130" s="1">
        <v>35</v>
      </c>
      <c r="H130" s="1">
        <v>5</v>
      </c>
      <c r="I130" s="1">
        <v>65</v>
      </c>
      <c r="J130" s="1">
        <v>5</v>
      </c>
      <c r="K130" s="1">
        <v>57</v>
      </c>
      <c r="L130" s="1">
        <v>16</v>
      </c>
      <c r="M130" s="1">
        <v>641</v>
      </c>
    </row>
    <row r="131" spans="1:15" x14ac:dyDescent="0.35">
      <c r="A131" s="339" t="s">
        <v>0</v>
      </c>
      <c r="B131" s="339" t="s">
        <v>0</v>
      </c>
      <c r="C131" s="340">
        <v>1059</v>
      </c>
      <c r="D131" s="2">
        <v>1069</v>
      </c>
      <c r="E131" s="2">
        <v>1082</v>
      </c>
      <c r="F131" s="2">
        <v>1097</v>
      </c>
      <c r="G131" s="2">
        <v>1132</v>
      </c>
      <c r="H131" s="2">
        <v>1137</v>
      </c>
      <c r="I131" s="2">
        <v>1202</v>
      </c>
      <c r="J131" s="2">
        <v>1207</v>
      </c>
      <c r="K131" s="2">
        <v>1264</v>
      </c>
      <c r="L131" s="2">
        <v>1280</v>
      </c>
      <c r="M131" s="2">
        <v>1921</v>
      </c>
    </row>
    <row r="132" spans="1:15" x14ac:dyDescent="0.35">
      <c r="A132" s="339" t="s">
        <v>47</v>
      </c>
      <c r="B132" s="339" t="s">
        <v>0</v>
      </c>
      <c r="C132" s="341">
        <v>0</v>
      </c>
      <c r="D132" s="1">
        <f>(D100+D102+D104+D106+D108+D110+D112+D114+D116+D118+D120+D122+D124+D126+D128+D130)*(-1)</f>
        <v>0</v>
      </c>
      <c r="E132" s="1">
        <f t="shared" ref="E132:M132" si="2">(E100+E102+E104+E106+E108+E110+E112+E114+E116+E118+E120+E122+E124+E126+E128+E130)*(-1)</f>
        <v>14</v>
      </c>
      <c r="F132" s="1">
        <f t="shared" si="2"/>
        <v>31</v>
      </c>
      <c r="G132" s="1">
        <f t="shared" si="2"/>
        <v>36</v>
      </c>
      <c r="H132" s="1">
        <f t="shared" si="2"/>
        <v>60</v>
      </c>
      <c r="I132" s="1">
        <f t="shared" si="2"/>
        <v>142</v>
      </c>
      <c r="J132" s="1">
        <f t="shared" si="2"/>
        <v>42</v>
      </c>
      <c r="K132" s="1">
        <f t="shared" si="2"/>
        <v>138</v>
      </c>
      <c r="L132" s="1">
        <f t="shared" si="2"/>
        <v>29</v>
      </c>
      <c r="M132" s="1">
        <f t="shared" si="2"/>
        <v>161</v>
      </c>
    </row>
    <row r="133" spans="1:15" x14ac:dyDescent="0.35">
      <c r="A133" s="339" t="s">
        <v>0</v>
      </c>
      <c r="B133" s="339" t="s">
        <v>0</v>
      </c>
      <c r="C133" s="340">
        <v>0</v>
      </c>
      <c r="D133" s="2">
        <v>0</v>
      </c>
      <c r="E133" s="2">
        <v>14</v>
      </c>
      <c r="F133" s="2">
        <v>45</v>
      </c>
      <c r="G133" s="2">
        <v>81</v>
      </c>
      <c r="H133" s="2">
        <v>141</v>
      </c>
      <c r="I133" s="2">
        <v>283</v>
      </c>
      <c r="J133" s="2">
        <v>325</v>
      </c>
      <c r="K133" s="2">
        <v>463</v>
      </c>
      <c r="L133" s="2">
        <v>492</v>
      </c>
      <c r="M133" s="2">
        <v>653</v>
      </c>
    </row>
    <row r="134" spans="1:15" x14ac:dyDescent="0.35">
      <c r="A134" t="s">
        <v>48</v>
      </c>
      <c r="B134" t="s">
        <v>0</v>
      </c>
      <c r="C134" s="2">
        <v>13445</v>
      </c>
      <c r="D134" s="2">
        <v>13445</v>
      </c>
      <c r="E134" s="2">
        <v>13445</v>
      </c>
      <c r="F134" s="2">
        <v>13445</v>
      </c>
      <c r="G134" s="2">
        <v>13445</v>
      </c>
      <c r="H134" s="2">
        <v>13445</v>
      </c>
      <c r="I134" s="2">
        <v>13445</v>
      </c>
      <c r="J134" s="2">
        <v>13445</v>
      </c>
      <c r="K134" s="2">
        <v>13445</v>
      </c>
      <c r="L134" s="2">
        <v>13445</v>
      </c>
      <c r="M134" s="2">
        <v>13445</v>
      </c>
    </row>
    <row r="138" spans="1:15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</row>
    <row r="139" spans="1:15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</row>
    <row r="140" spans="1:15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</row>
    <row r="141" spans="1:15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</row>
    <row r="142" spans="1:15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</row>
    <row r="143" spans="1:15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</row>
    <row r="144" spans="1:15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</row>
    <row r="145" spans="1:15" x14ac:dyDescent="0.35">
      <c r="A145" s="339" t="s">
        <v>1</v>
      </c>
      <c r="B145" s="339" t="s">
        <v>2</v>
      </c>
      <c r="C145" s="339" t="s">
        <v>3</v>
      </c>
      <c r="D145" t="s">
        <v>4</v>
      </c>
      <c r="E145" t="s">
        <v>5</v>
      </c>
      <c r="F145" t="s">
        <v>6</v>
      </c>
      <c r="G145" t="s">
        <v>7</v>
      </c>
      <c r="H145" t="s">
        <v>8</v>
      </c>
      <c r="I145" t="s">
        <v>9</v>
      </c>
      <c r="J145" t="s">
        <v>10</v>
      </c>
      <c r="K145" t="s">
        <v>11</v>
      </c>
      <c r="L145" t="s">
        <v>12</v>
      </c>
      <c r="M145" t="s">
        <v>13</v>
      </c>
      <c r="N145" t="s">
        <v>14</v>
      </c>
      <c r="O145" t="s">
        <v>15</v>
      </c>
    </row>
    <row r="146" spans="1:15" x14ac:dyDescent="0.35">
      <c r="A146" s="339" t="s">
        <v>0</v>
      </c>
      <c r="B146" s="339" t="s">
        <v>0</v>
      </c>
      <c r="C146" s="339" t="s">
        <v>17</v>
      </c>
      <c r="D146" t="s">
        <v>1747</v>
      </c>
      <c r="E146" t="s">
        <v>1748</v>
      </c>
      <c r="F146" t="s">
        <v>1749</v>
      </c>
      <c r="G146" t="s">
        <v>1750</v>
      </c>
      <c r="H146" t="s">
        <v>1751</v>
      </c>
      <c r="I146" t="s">
        <v>1752</v>
      </c>
      <c r="J146" t="s">
        <v>1410</v>
      </c>
      <c r="K146" t="s">
        <v>1753</v>
      </c>
      <c r="L146" t="s">
        <v>1754</v>
      </c>
      <c r="M146" t="s">
        <v>1755</v>
      </c>
      <c r="N146" t="s">
        <v>1756</v>
      </c>
      <c r="O146" t="s">
        <v>1757</v>
      </c>
    </row>
    <row r="147" spans="1:15" x14ac:dyDescent="0.35">
      <c r="A147" s="339" t="s">
        <v>1758</v>
      </c>
      <c r="B147" s="339" t="s">
        <v>31</v>
      </c>
      <c r="C147" s="340">
        <v>755</v>
      </c>
      <c r="D147" s="1">
        <v>4</v>
      </c>
      <c r="E147" s="1">
        <v>3</v>
      </c>
      <c r="F147" s="1">
        <v>5</v>
      </c>
      <c r="G147" s="1">
        <v>6</v>
      </c>
      <c r="H147" s="1">
        <v>14</v>
      </c>
      <c r="I147" s="1">
        <v>4</v>
      </c>
      <c r="J147" s="1">
        <v>0</v>
      </c>
      <c r="K147" s="1">
        <v>70</v>
      </c>
      <c r="L147" s="1">
        <v>43</v>
      </c>
      <c r="M147" s="1">
        <v>107</v>
      </c>
      <c r="N147" s="1">
        <v>200</v>
      </c>
      <c r="O147" s="1">
        <v>61</v>
      </c>
    </row>
    <row r="148" spans="1:15" x14ac:dyDescent="0.35">
      <c r="A148" s="339" t="s">
        <v>0</v>
      </c>
      <c r="B148" s="339" t="s">
        <v>0</v>
      </c>
      <c r="C148" s="340">
        <v>755</v>
      </c>
      <c r="D148" s="2">
        <v>759</v>
      </c>
      <c r="E148" s="2">
        <v>762</v>
      </c>
      <c r="F148" s="2">
        <v>767</v>
      </c>
      <c r="G148" s="2">
        <v>773</v>
      </c>
      <c r="H148" s="2">
        <v>787</v>
      </c>
      <c r="I148" s="2">
        <v>791</v>
      </c>
      <c r="J148" s="2">
        <v>791</v>
      </c>
      <c r="K148" s="2">
        <v>861</v>
      </c>
      <c r="L148" s="2">
        <v>904</v>
      </c>
      <c r="M148" s="2">
        <v>1011</v>
      </c>
      <c r="N148" s="2">
        <v>1211</v>
      </c>
      <c r="O148" s="2">
        <v>1272</v>
      </c>
    </row>
    <row r="149" spans="1:15" x14ac:dyDescent="0.35">
      <c r="A149" s="339" t="s">
        <v>1759</v>
      </c>
      <c r="B149" s="339" t="s">
        <v>33</v>
      </c>
      <c r="C149" s="340">
        <v>694</v>
      </c>
      <c r="D149" s="1">
        <v>3</v>
      </c>
      <c r="E149" s="1">
        <v>2</v>
      </c>
      <c r="F149" s="1">
        <v>0</v>
      </c>
      <c r="G149" s="1">
        <v>1</v>
      </c>
      <c r="H149" s="1">
        <v>39</v>
      </c>
      <c r="I149" s="1">
        <v>4</v>
      </c>
      <c r="J149" s="1">
        <v>2</v>
      </c>
      <c r="K149" s="1">
        <v>29</v>
      </c>
      <c r="L149" s="1">
        <v>38</v>
      </c>
      <c r="M149" s="1">
        <v>62</v>
      </c>
      <c r="N149" s="1">
        <v>-874</v>
      </c>
      <c r="O149" s="1">
        <v>0</v>
      </c>
    </row>
    <row r="150" spans="1:15" x14ac:dyDescent="0.35">
      <c r="A150" s="339" t="s">
        <v>0</v>
      </c>
      <c r="B150" s="339" t="s">
        <v>0</v>
      </c>
      <c r="C150" s="340">
        <v>694</v>
      </c>
      <c r="D150" s="2">
        <v>697</v>
      </c>
      <c r="E150" s="2">
        <v>699</v>
      </c>
      <c r="F150" s="2">
        <v>699</v>
      </c>
      <c r="G150" s="2">
        <v>700</v>
      </c>
      <c r="H150" s="2">
        <v>739</v>
      </c>
      <c r="I150" s="2">
        <v>743</v>
      </c>
      <c r="J150" s="2">
        <v>745</v>
      </c>
      <c r="K150" s="2">
        <v>774</v>
      </c>
      <c r="L150" s="2">
        <v>812</v>
      </c>
      <c r="M150" s="2">
        <v>874</v>
      </c>
      <c r="N150" s="2">
        <v>0</v>
      </c>
      <c r="O150" s="2">
        <v>0</v>
      </c>
    </row>
    <row r="151" spans="1:15" x14ac:dyDescent="0.35">
      <c r="A151" s="339" t="s">
        <v>1760</v>
      </c>
      <c r="B151" s="339" t="s">
        <v>31</v>
      </c>
      <c r="C151" s="340">
        <v>225</v>
      </c>
      <c r="D151" s="1">
        <v>1</v>
      </c>
      <c r="E151" s="1">
        <v>2</v>
      </c>
      <c r="F151" s="1">
        <v>1</v>
      </c>
      <c r="G151" s="1">
        <v>7</v>
      </c>
      <c r="H151" s="1">
        <v>-236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35">
      <c r="A152" s="339" t="s">
        <v>0</v>
      </c>
      <c r="B152" s="339" t="s">
        <v>0</v>
      </c>
      <c r="C152" s="340">
        <v>225</v>
      </c>
      <c r="D152" s="2">
        <v>226</v>
      </c>
      <c r="E152" s="2">
        <v>228</v>
      </c>
      <c r="F152" s="2">
        <v>229</v>
      </c>
      <c r="G152" s="2">
        <v>236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</row>
    <row r="153" spans="1:15" x14ac:dyDescent="0.35">
      <c r="A153" s="339" t="s">
        <v>3299</v>
      </c>
      <c r="B153" s="339" t="s">
        <v>33</v>
      </c>
      <c r="C153" s="340">
        <v>333</v>
      </c>
      <c r="D153" s="1">
        <v>2</v>
      </c>
      <c r="E153" s="1">
        <v>7</v>
      </c>
      <c r="F153" s="1">
        <v>2</v>
      </c>
      <c r="G153" s="1">
        <v>82</v>
      </c>
      <c r="H153" s="1">
        <v>5</v>
      </c>
      <c r="I153" s="1">
        <v>5</v>
      </c>
      <c r="J153" s="1">
        <v>32</v>
      </c>
      <c r="K153" s="1">
        <v>14</v>
      </c>
      <c r="L153" s="1">
        <v>-482</v>
      </c>
      <c r="M153" s="1">
        <v>0</v>
      </c>
      <c r="N153" s="1">
        <v>0</v>
      </c>
      <c r="O153" s="1">
        <v>0</v>
      </c>
    </row>
    <row r="154" spans="1:15" x14ac:dyDescent="0.35">
      <c r="A154" s="339" t="s">
        <v>0</v>
      </c>
      <c r="B154" s="339" t="s">
        <v>0</v>
      </c>
      <c r="C154" s="340">
        <v>333</v>
      </c>
      <c r="D154" s="2">
        <v>335</v>
      </c>
      <c r="E154" s="2">
        <v>342</v>
      </c>
      <c r="F154" s="2">
        <v>344</v>
      </c>
      <c r="G154" s="2">
        <v>426</v>
      </c>
      <c r="H154" s="2">
        <v>431</v>
      </c>
      <c r="I154" s="2">
        <v>436</v>
      </c>
      <c r="J154" s="2">
        <v>468</v>
      </c>
      <c r="K154" s="2">
        <v>482</v>
      </c>
      <c r="L154" s="2">
        <v>0</v>
      </c>
      <c r="M154" s="2">
        <v>0</v>
      </c>
      <c r="N154" s="2">
        <v>0</v>
      </c>
      <c r="O154" s="2">
        <v>0</v>
      </c>
    </row>
    <row r="155" spans="1:15" x14ac:dyDescent="0.35">
      <c r="A155" s="339" t="s">
        <v>3322</v>
      </c>
      <c r="B155" s="339" t="s">
        <v>33</v>
      </c>
      <c r="C155" s="340">
        <v>1164</v>
      </c>
      <c r="D155" s="1">
        <v>12</v>
      </c>
      <c r="E155" s="1">
        <v>6</v>
      </c>
      <c r="F155" s="1">
        <v>16</v>
      </c>
      <c r="G155" s="1">
        <v>24</v>
      </c>
      <c r="H155" s="1">
        <v>22</v>
      </c>
      <c r="I155" s="1">
        <v>17</v>
      </c>
      <c r="J155" s="1">
        <v>74</v>
      </c>
      <c r="K155" s="1">
        <v>36</v>
      </c>
      <c r="L155" s="1">
        <v>48</v>
      </c>
      <c r="M155" s="1">
        <v>33</v>
      </c>
      <c r="N155" s="1">
        <v>68</v>
      </c>
      <c r="O155" s="1">
        <v>0</v>
      </c>
    </row>
    <row r="156" spans="1:15" x14ac:dyDescent="0.35">
      <c r="A156" s="339" t="s">
        <v>0</v>
      </c>
      <c r="B156" s="339" t="s">
        <v>0</v>
      </c>
      <c r="C156" s="340">
        <v>1164</v>
      </c>
      <c r="D156" s="2">
        <v>1176</v>
      </c>
      <c r="E156" s="2">
        <v>1182</v>
      </c>
      <c r="F156" s="2">
        <v>1198</v>
      </c>
      <c r="G156" s="2">
        <v>1222</v>
      </c>
      <c r="H156" s="2">
        <v>1244</v>
      </c>
      <c r="I156" s="2">
        <v>1261</v>
      </c>
      <c r="J156" s="2">
        <v>1335</v>
      </c>
      <c r="K156" s="2">
        <v>1371</v>
      </c>
      <c r="L156" s="2">
        <v>1419</v>
      </c>
      <c r="M156" s="2">
        <v>1452</v>
      </c>
      <c r="N156" s="2">
        <v>1520</v>
      </c>
      <c r="O156" s="2">
        <v>1520</v>
      </c>
    </row>
    <row r="157" spans="1:15" x14ac:dyDescent="0.35">
      <c r="A157" s="339" t="s">
        <v>1761</v>
      </c>
      <c r="B157" s="339" t="s">
        <v>33</v>
      </c>
      <c r="C157" s="340">
        <v>1711</v>
      </c>
      <c r="D157" s="1">
        <v>-215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x14ac:dyDescent="0.35">
      <c r="A158" s="339" t="s">
        <v>0</v>
      </c>
      <c r="B158" s="339" t="s">
        <v>0</v>
      </c>
      <c r="C158" s="340">
        <v>1711</v>
      </c>
      <c r="D158" s="2">
        <v>1496</v>
      </c>
      <c r="E158" s="2">
        <v>1496</v>
      </c>
      <c r="F158" s="2">
        <v>1496</v>
      </c>
      <c r="G158" s="2">
        <v>1496</v>
      </c>
      <c r="H158" s="2">
        <v>1496</v>
      </c>
      <c r="I158" s="2">
        <v>1496</v>
      </c>
      <c r="J158" s="2">
        <v>1496</v>
      </c>
      <c r="K158" s="2">
        <v>1496</v>
      </c>
      <c r="L158" s="2">
        <v>1496</v>
      </c>
      <c r="M158" s="2">
        <v>1496</v>
      </c>
      <c r="N158" s="2">
        <v>1496</v>
      </c>
      <c r="O158" s="2">
        <v>1496</v>
      </c>
    </row>
    <row r="159" spans="1:15" x14ac:dyDescent="0.35">
      <c r="A159" s="339" t="s">
        <v>1762</v>
      </c>
      <c r="B159" s="339" t="s">
        <v>33</v>
      </c>
      <c r="C159" s="340">
        <v>920</v>
      </c>
      <c r="D159" s="1">
        <v>19</v>
      </c>
      <c r="E159" s="1">
        <v>3</v>
      </c>
      <c r="F159" s="1">
        <v>3</v>
      </c>
      <c r="G159" s="1">
        <v>4</v>
      </c>
      <c r="H159" s="1">
        <v>50</v>
      </c>
      <c r="I159" s="1">
        <v>7</v>
      </c>
      <c r="J159" s="1">
        <v>5</v>
      </c>
      <c r="K159" s="1">
        <v>27</v>
      </c>
      <c r="L159" s="1">
        <v>11</v>
      </c>
      <c r="M159" s="1">
        <v>20</v>
      </c>
      <c r="N159" s="1">
        <v>123</v>
      </c>
      <c r="O159" s="1">
        <v>47</v>
      </c>
    </row>
    <row r="160" spans="1:15" x14ac:dyDescent="0.35">
      <c r="A160" s="339" t="s">
        <v>0</v>
      </c>
      <c r="B160" s="339" t="s">
        <v>0</v>
      </c>
      <c r="C160" s="340">
        <v>920</v>
      </c>
      <c r="D160" s="2">
        <v>939</v>
      </c>
      <c r="E160" s="2">
        <v>942</v>
      </c>
      <c r="F160" s="2">
        <v>945</v>
      </c>
      <c r="G160" s="2">
        <v>949</v>
      </c>
      <c r="H160" s="2">
        <v>999</v>
      </c>
      <c r="I160" s="2">
        <v>1006</v>
      </c>
      <c r="J160" s="2">
        <v>1011</v>
      </c>
      <c r="K160" s="2">
        <v>1038</v>
      </c>
      <c r="L160" s="2">
        <v>1049</v>
      </c>
      <c r="M160" s="2">
        <v>1069</v>
      </c>
      <c r="N160" s="2">
        <v>1192</v>
      </c>
      <c r="O160" s="2">
        <v>1239</v>
      </c>
    </row>
    <row r="161" spans="1:15" x14ac:dyDescent="0.35">
      <c r="A161" s="339" t="s">
        <v>3323</v>
      </c>
      <c r="B161" s="339" t="s">
        <v>31</v>
      </c>
      <c r="C161" s="340">
        <v>126</v>
      </c>
      <c r="D161" s="1">
        <v>2</v>
      </c>
      <c r="E161" s="1">
        <v>1</v>
      </c>
      <c r="F161" s="1">
        <v>-129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 x14ac:dyDescent="0.35">
      <c r="A162" s="339" t="s">
        <v>0</v>
      </c>
      <c r="B162" s="339" t="s">
        <v>0</v>
      </c>
      <c r="C162" s="340">
        <v>126</v>
      </c>
      <c r="D162" s="2">
        <v>128</v>
      </c>
      <c r="E162" s="2">
        <v>129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</row>
    <row r="163" spans="1:15" x14ac:dyDescent="0.35">
      <c r="A163" s="339" t="s">
        <v>1763</v>
      </c>
      <c r="B163" s="339" t="s">
        <v>33</v>
      </c>
      <c r="C163" s="340">
        <v>441</v>
      </c>
      <c r="D163" s="1">
        <v>3</v>
      </c>
      <c r="E163" s="1">
        <v>2</v>
      </c>
      <c r="F163" s="1">
        <v>1</v>
      </c>
      <c r="G163" s="1">
        <v>2</v>
      </c>
      <c r="H163" s="1">
        <v>12</v>
      </c>
      <c r="I163" s="1">
        <v>2</v>
      </c>
      <c r="J163" s="1">
        <v>4</v>
      </c>
      <c r="K163" s="1">
        <v>31</v>
      </c>
      <c r="L163" s="1">
        <v>24</v>
      </c>
      <c r="M163" s="1">
        <v>-522</v>
      </c>
      <c r="N163" s="1">
        <v>0</v>
      </c>
      <c r="O163" s="1">
        <v>0</v>
      </c>
    </row>
    <row r="164" spans="1:15" x14ac:dyDescent="0.35">
      <c r="A164" s="339" t="s">
        <v>0</v>
      </c>
      <c r="B164" s="339" t="s">
        <v>0</v>
      </c>
      <c r="C164" s="340">
        <v>441</v>
      </c>
      <c r="D164" s="2">
        <v>444</v>
      </c>
      <c r="E164" s="2">
        <v>446</v>
      </c>
      <c r="F164" s="2">
        <v>447</v>
      </c>
      <c r="G164" s="2">
        <v>449</v>
      </c>
      <c r="H164" s="2">
        <v>461</v>
      </c>
      <c r="I164" s="2">
        <v>463</v>
      </c>
      <c r="J164" s="2">
        <v>467</v>
      </c>
      <c r="K164" s="2">
        <v>498</v>
      </c>
      <c r="L164" s="2">
        <v>522</v>
      </c>
      <c r="M164" s="2">
        <v>0</v>
      </c>
      <c r="N164" s="2">
        <v>0</v>
      </c>
      <c r="O164" s="2">
        <v>0</v>
      </c>
    </row>
    <row r="165" spans="1:15" x14ac:dyDescent="0.35">
      <c r="A165" s="339" t="s">
        <v>3324</v>
      </c>
      <c r="B165" s="339" t="s">
        <v>33</v>
      </c>
      <c r="C165" s="340">
        <v>774</v>
      </c>
      <c r="D165" s="1">
        <v>20</v>
      </c>
      <c r="E165" s="1">
        <v>6</v>
      </c>
      <c r="F165" s="1">
        <v>27</v>
      </c>
      <c r="G165" s="1">
        <v>11</v>
      </c>
      <c r="H165" s="1">
        <v>2</v>
      </c>
      <c r="I165" s="1">
        <v>19</v>
      </c>
      <c r="J165" s="1">
        <v>95</v>
      </c>
      <c r="K165" s="1">
        <v>44</v>
      </c>
      <c r="L165" s="1">
        <v>41</v>
      </c>
      <c r="M165" s="1">
        <v>41</v>
      </c>
      <c r="N165" s="1">
        <v>54</v>
      </c>
      <c r="O165" s="1">
        <v>183</v>
      </c>
    </row>
    <row r="166" spans="1:15" x14ac:dyDescent="0.35">
      <c r="A166" s="339" t="s">
        <v>0</v>
      </c>
      <c r="B166" s="339" t="s">
        <v>0</v>
      </c>
      <c r="C166" s="340">
        <v>774</v>
      </c>
      <c r="D166" s="2">
        <v>794</v>
      </c>
      <c r="E166" s="2">
        <v>800</v>
      </c>
      <c r="F166" s="2">
        <v>827</v>
      </c>
      <c r="G166" s="2">
        <v>838</v>
      </c>
      <c r="H166" s="2">
        <v>840</v>
      </c>
      <c r="I166" s="2">
        <v>859</v>
      </c>
      <c r="J166" s="2">
        <v>954</v>
      </c>
      <c r="K166" s="2">
        <v>998</v>
      </c>
      <c r="L166" s="2">
        <v>1039</v>
      </c>
      <c r="M166" s="2">
        <v>1080</v>
      </c>
      <c r="N166" s="2">
        <v>1134</v>
      </c>
      <c r="O166" s="2">
        <v>1317</v>
      </c>
    </row>
    <row r="167" spans="1:15" x14ac:dyDescent="0.35">
      <c r="A167" s="339" t="s">
        <v>3308</v>
      </c>
      <c r="B167" s="339" t="s">
        <v>33</v>
      </c>
      <c r="C167" s="340">
        <v>349</v>
      </c>
      <c r="D167" s="1">
        <v>5</v>
      </c>
      <c r="E167" s="1">
        <v>1</v>
      </c>
      <c r="F167" s="1">
        <v>1</v>
      </c>
      <c r="G167" s="1">
        <v>10</v>
      </c>
      <c r="H167" s="1">
        <v>8</v>
      </c>
      <c r="I167" s="1">
        <v>6</v>
      </c>
      <c r="J167" s="1">
        <v>4</v>
      </c>
      <c r="K167" s="1">
        <v>-384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35">
      <c r="A168" s="339" t="s">
        <v>0</v>
      </c>
      <c r="B168" s="339" t="s">
        <v>0</v>
      </c>
      <c r="C168" s="340">
        <v>349</v>
      </c>
      <c r="D168" s="2">
        <v>354</v>
      </c>
      <c r="E168" s="2">
        <v>355</v>
      </c>
      <c r="F168" s="2">
        <v>356</v>
      </c>
      <c r="G168" s="2">
        <v>366</v>
      </c>
      <c r="H168" s="2">
        <v>374</v>
      </c>
      <c r="I168" s="2">
        <v>380</v>
      </c>
      <c r="J168" s="2">
        <v>384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</row>
    <row r="169" spans="1:15" x14ac:dyDescent="0.35">
      <c r="A169" s="339" t="s">
        <v>1764</v>
      </c>
      <c r="B169" s="339" t="s">
        <v>31</v>
      </c>
      <c r="C169" s="340">
        <v>240</v>
      </c>
      <c r="D169" s="1">
        <v>40</v>
      </c>
      <c r="E169" s="1">
        <v>3</v>
      </c>
      <c r="F169" s="1">
        <v>2</v>
      </c>
      <c r="G169" s="1">
        <v>9</v>
      </c>
      <c r="H169" s="1">
        <v>2</v>
      </c>
      <c r="I169" s="1">
        <v>-296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 spans="1:15" x14ac:dyDescent="0.35">
      <c r="A170" s="339" t="s">
        <v>0</v>
      </c>
      <c r="B170" s="339" t="s">
        <v>0</v>
      </c>
      <c r="C170" s="340">
        <v>240</v>
      </c>
      <c r="D170" s="2">
        <v>280</v>
      </c>
      <c r="E170" s="2">
        <v>283</v>
      </c>
      <c r="F170" s="2">
        <v>285</v>
      </c>
      <c r="G170" s="2">
        <v>294</v>
      </c>
      <c r="H170" s="2">
        <v>296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</row>
    <row r="171" spans="1:15" x14ac:dyDescent="0.35">
      <c r="A171" s="339" t="s">
        <v>1765</v>
      </c>
      <c r="B171" s="339" t="s">
        <v>31</v>
      </c>
      <c r="C171" s="340">
        <v>870</v>
      </c>
      <c r="D171" s="1">
        <v>10</v>
      </c>
      <c r="E171" s="1">
        <v>6</v>
      </c>
      <c r="F171" s="1">
        <v>7</v>
      </c>
      <c r="G171" s="1">
        <v>6</v>
      </c>
      <c r="H171" s="1">
        <v>32</v>
      </c>
      <c r="I171" s="1">
        <v>6</v>
      </c>
      <c r="J171" s="1">
        <v>6</v>
      </c>
      <c r="K171" s="1">
        <v>40</v>
      </c>
      <c r="L171" s="1">
        <v>17</v>
      </c>
      <c r="M171" s="1">
        <v>145</v>
      </c>
      <c r="N171" s="1">
        <v>92</v>
      </c>
      <c r="O171" s="1">
        <v>56</v>
      </c>
    </row>
    <row r="172" spans="1:15" x14ac:dyDescent="0.35">
      <c r="A172" s="339" t="s">
        <v>0</v>
      </c>
      <c r="B172" s="339" t="s">
        <v>0</v>
      </c>
      <c r="C172" s="340">
        <v>870</v>
      </c>
      <c r="D172" s="2">
        <v>880</v>
      </c>
      <c r="E172" s="2">
        <v>886</v>
      </c>
      <c r="F172" s="2">
        <v>893</v>
      </c>
      <c r="G172" s="2">
        <v>899</v>
      </c>
      <c r="H172" s="2">
        <v>931</v>
      </c>
      <c r="I172" s="2">
        <v>937</v>
      </c>
      <c r="J172" s="2">
        <v>943</v>
      </c>
      <c r="K172" s="2">
        <v>983</v>
      </c>
      <c r="L172" s="2">
        <v>1000</v>
      </c>
      <c r="M172" s="2">
        <v>1145</v>
      </c>
      <c r="N172" s="2">
        <v>1237</v>
      </c>
      <c r="O172" s="2">
        <v>1293</v>
      </c>
    </row>
    <row r="173" spans="1:15" x14ac:dyDescent="0.35">
      <c r="A173" s="339" t="s">
        <v>1766</v>
      </c>
      <c r="B173" s="339" t="s">
        <v>31</v>
      </c>
      <c r="C173" s="340">
        <v>512</v>
      </c>
      <c r="D173" s="1">
        <v>76</v>
      </c>
      <c r="E173" s="1">
        <v>3</v>
      </c>
      <c r="F173" s="1">
        <v>0</v>
      </c>
      <c r="G173" s="1">
        <v>9</v>
      </c>
      <c r="H173" s="1">
        <v>10</v>
      </c>
      <c r="I173" s="1">
        <v>183</v>
      </c>
      <c r="J173" s="1">
        <v>16</v>
      </c>
      <c r="K173" s="1">
        <v>40</v>
      </c>
      <c r="L173" s="1">
        <v>18</v>
      </c>
      <c r="M173" s="1">
        <v>14</v>
      </c>
      <c r="N173" s="1">
        <v>32</v>
      </c>
      <c r="O173" s="1">
        <v>-913</v>
      </c>
    </row>
    <row r="174" spans="1:15" x14ac:dyDescent="0.35">
      <c r="A174" s="339" t="s">
        <v>0</v>
      </c>
      <c r="B174" s="339" t="s">
        <v>0</v>
      </c>
      <c r="C174" s="340">
        <v>512</v>
      </c>
      <c r="D174" s="2">
        <v>588</v>
      </c>
      <c r="E174" s="2">
        <v>591</v>
      </c>
      <c r="F174" s="2">
        <v>591</v>
      </c>
      <c r="G174" s="2">
        <v>600</v>
      </c>
      <c r="H174" s="2">
        <v>610</v>
      </c>
      <c r="I174" s="2">
        <v>793</v>
      </c>
      <c r="J174" s="2">
        <v>809</v>
      </c>
      <c r="K174" s="2">
        <v>849</v>
      </c>
      <c r="L174" s="2">
        <v>867</v>
      </c>
      <c r="M174" s="2">
        <v>881</v>
      </c>
      <c r="N174" s="2">
        <v>913</v>
      </c>
      <c r="O174" s="2">
        <v>0</v>
      </c>
    </row>
    <row r="175" spans="1:15" x14ac:dyDescent="0.35">
      <c r="A175" s="339" t="s">
        <v>1767</v>
      </c>
      <c r="B175" s="339" t="s">
        <v>33</v>
      </c>
      <c r="C175" s="340">
        <v>297</v>
      </c>
      <c r="D175" s="1">
        <v>2</v>
      </c>
      <c r="E175" s="1">
        <v>2</v>
      </c>
      <c r="F175" s="1">
        <v>47</v>
      </c>
      <c r="G175" s="1">
        <v>21</v>
      </c>
      <c r="H175" s="1">
        <v>1</v>
      </c>
      <c r="I175" s="1">
        <v>5</v>
      </c>
      <c r="J175" s="1">
        <v>-375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35">
      <c r="A176" s="339" t="s">
        <v>0</v>
      </c>
      <c r="B176" s="339" t="s">
        <v>0</v>
      </c>
      <c r="C176" s="340">
        <v>297</v>
      </c>
      <c r="D176" s="2">
        <v>299</v>
      </c>
      <c r="E176" s="2">
        <v>301</v>
      </c>
      <c r="F176" s="2">
        <v>348</v>
      </c>
      <c r="G176" s="2">
        <v>369</v>
      </c>
      <c r="H176" s="2">
        <v>370</v>
      </c>
      <c r="I176" s="2">
        <v>375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</row>
    <row r="177" spans="1:15" x14ac:dyDescent="0.35">
      <c r="A177" s="339" t="s">
        <v>3300</v>
      </c>
      <c r="B177" s="339" t="s">
        <v>33</v>
      </c>
      <c r="C177" s="340">
        <v>169</v>
      </c>
      <c r="D177" s="1">
        <v>6</v>
      </c>
      <c r="E177" s="1">
        <v>40</v>
      </c>
      <c r="F177" s="1">
        <v>8</v>
      </c>
      <c r="G177" s="1">
        <v>-223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35">
      <c r="A178" s="339" t="s">
        <v>0</v>
      </c>
      <c r="B178" s="339" t="s">
        <v>0</v>
      </c>
      <c r="C178" s="340">
        <v>169</v>
      </c>
      <c r="D178" s="2">
        <v>175</v>
      </c>
      <c r="E178" s="2">
        <v>215</v>
      </c>
      <c r="F178" s="2">
        <v>223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</row>
    <row r="179" spans="1:15" x14ac:dyDescent="0.35">
      <c r="A179" s="339" t="s">
        <v>1768</v>
      </c>
      <c r="B179" s="339" t="s">
        <v>33</v>
      </c>
      <c r="C179" s="340">
        <v>794</v>
      </c>
      <c r="D179" s="1">
        <v>10</v>
      </c>
      <c r="E179" s="1">
        <v>5</v>
      </c>
      <c r="F179" s="1">
        <v>2</v>
      </c>
      <c r="G179" s="1">
        <v>9</v>
      </c>
      <c r="H179" s="1">
        <v>22</v>
      </c>
      <c r="I179" s="1">
        <v>7</v>
      </c>
      <c r="J179" s="1">
        <v>5</v>
      </c>
      <c r="K179" s="1">
        <v>16</v>
      </c>
      <c r="L179" s="1">
        <v>10</v>
      </c>
      <c r="M179" s="1">
        <v>25</v>
      </c>
      <c r="N179" s="1">
        <v>64</v>
      </c>
      <c r="O179" s="1">
        <v>56</v>
      </c>
    </row>
    <row r="180" spans="1:15" x14ac:dyDescent="0.35">
      <c r="A180" s="339" t="s">
        <v>0</v>
      </c>
      <c r="B180" s="339" t="s">
        <v>0</v>
      </c>
      <c r="C180" s="340">
        <v>794</v>
      </c>
      <c r="D180" s="2">
        <v>804</v>
      </c>
      <c r="E180" s="2">
        <v>809</v>
      </c>
      <c r="F180" s="2">
        <v>811</v>
      </c>
      <c r="G180" s="2">
        <v>820</v>
      </c>
      <c r="H180" s="2">
        <v>842</v>
      </c>
      <c r="I180" s="2">
        <v>849</v>
      </c>
      <c r="J180" s="2">
        <v>854</v>
      </c>
      <c r="K180" s="2">
        <v>870</v>
      </c>
      <c r="L180" s="2">
        <v>880</v>
      </c>
      <c r="M180" s="2">
        <v>905</v>
      </c>
      <c r="N180" s="2">
        <v>969</v>
      </c>
      <c r="O180" s="2">
        <v>1025</v>
      </c>
    </row>
    <row r="181" spans="1:15" x14ac:dyDescent="0.35">
      <c r="A181" s="339" t="s">
        <v>3301</v>
      </c>
      <c r="B181" s="339" t="s">
        <v>31</v>
      </c>
      <c r="C181" s="340">
        <v>1588</v>
      </c>
      <c r="D181" s="1">
        <v>0</v>
      </c>
      <c r="E181" s="1">
        <v>-92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 spans="1:15" x14ac:dyDescent="0.35">
      <c r="A182" s="339" t="s">
        <v>0</v>
      </c>
      <c r="B182" s="339" t="s">
        <v>0</v>
      </c>
      <c r="C182" s="340">
        <v>1588</v>
      </c>
      <c r="D182" s="2">
        <v>1588</v>
      </c>
      <c r="E182" s="2">
        <v>1496</v>
      </c>
      <c r="F182" s="2">
        <v>1496</v>
      </c>
      <c r="G182" s="2">
        <v>1496</v>
      </c>
      <c r="H182" s="2">
        <v>1496</v>
      </c>
      <c r="I182" s="2">
        <v>1496</v>
      </c>
      <c r="J182" s="2">
        <v>1496</v>
      </c>
      <c r="K182" s="2">
        <v>1496</v>
      </c>
      <c r="L182" s="2">
        <v>1496</v>
      </c>
      <c r="M182" s="2">
        <v>1496</v>
      </c>
      <c r="N182" s="2">
        <v>1496</v>
      </c>
      <c r="O182" s="2">
        <v>1496</v>
      </c>
    </row>
    <row r="183" spans="1:15" x14ac:dyDescent="0.35">
      <c r="A183" s="339" t="s">
        <v>47</v>
      </c>
      <c r="B183" s="339" t="s">
        <v>0</v>
      </c>
      <c r="C183" s="341">
        <v>0</v>
      </c>
      <c r="D183" s="1">
        <f>(D147+D149+D151+D153+D155+D157+D159+D161+D163+D165+D167+D169+D171+D173+D175+D177+D179+D181)*(-1)</f>
        <v>0</v>
      </c>
      <c r="E183" s="1">
        <f t="shared" ref="E183:O183" si="3">(E147+E149+E151+E153+E155+E157+E159+E161+E163+E165+E167+E169+E171+E173+E175+E177+E179+E181)*(-1)</f>
        <v>0</v>
      </c>
      <c r="F183" s="1">
        <f t="shared" si="3"/>
        <v>7</v>
      </c>
      <c r="G183" s="1">
        <f t="shared" si="3"/>
        <v>22</v>
      </c>
      <c r="H183" s="1">
        <f t="shared" si="3"/>
        <v>17</v>
      </c>
      <c r="I183" s="1">
        <f t="shared" si="3"/>
        <v>31</v>
      </c>
      <c r="J183" s="1">
        <f t="shared" si="3"/>
        <v>132</v>
      </c>
      <c r="K183" s="1">
        <f t="shared" si="3"/>
        <v>37</v>
      </c>
      <c r="L183" s="1">
        <f t="shared" si="3"/>
        <v>232</v>
      </c>
      <c r="M183" s="1">
        <f t="shared" si="3"/>
        <v>75</v>
      </c>
      <c r="N183" s="1">
        <f t="shared" si="3"/>
        <v>241</v>
      </c>
      <c r="O183" s="1">
        <f t="shared" si="3"/>
        <v>510</v>
      </c>
    </row>
    <row r="184" spans="1:15" x14ac:dyDescent="0.35">
      <c r="A184" s="339" t="s">
        <v>0</v>
      </c>
      <c r="B184" s="339" t="s">
        <v>0</v>
      </c>
      <c r="C184" s="340">
        <v>0</v>
      </c>
      <c r="D184" s="2">
        <v>0</v>
      </c>
      <c r="E184" s="2">
        <v>0</v>
      </c>
      <c r="F184" s="2">
        <v>7</v>
      </c>
      <c r="G184" s="2">
        <v>29</v>
      </c>
      <c r="H184" s="2">
        <v>46</v>
      </c>
      <c r="I184" s="2">
        <v>77</v>
      </c>
      <c r="J184" s="2">
        <v>209</v>
      </c>
      <c r="K184" s="2">
        <v>246</v>
      </c>
      <c r="L184" s="2">
        <v>478</v>
      </c>
      <c r="M184" s="2">
        <v>553</v>
      </c>
      <c r="N184" s="2">
        <v>794</v>
      </c>
      <c r="O184" s="2">
        <v>1304</v>
      </c>
    </row>
    <row r="185" spans="1:15" x14ac:dyDescent="0.35">
      <c r="A185" t="s">
        <v>48</v>
      </c>
      <c r="B185" t="s">
        <v>0</v>
      </c>
      <c r="C185" s="2">
        <v>11962</v>
      </c>
      <c r="D185" s="2">
        <v>11962</v>
      </c>
      <c r="E185" s="2">
        <v>11962</v>
      </c>
      <c r="F185" s="2">
        <v>11962</v>
      </c>
      <c r="G185" s="2">
        <v>11962</v>
      </c>
      <c r="H185" s="2">
        <v>11962</v>
      </c>
      <c r="I185" s="2">
        <v>11962</v>
      </c>
      <c r="J185" s="2">
        <v>11962</v>
      </c>
      <c r="K185" s="2">
        <v>11962</v>
      </c>
      <c r="L185" s="2">
        <v>11962</v>
      </c>
      <c r="M185" s="2">
        <v>11962</v>
      </c>
      <c r="N185" s="2">
        <v>11962</v>
      </c>
      <c r="O185" s="2">
        <v>11962</v>
      </c>
    </row>
    <row r="189" spans="1:15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</row>
    <row r="190" spans="1:15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</row>
    <row r="191" spans="1:15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</row>
    <row r="192" spans="1:15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</row>
    <row r="193" spans="1:15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</row>
    <row r="194" spans="1:15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</row>
    <row r="195" spans="1:15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</row>
    <row r="196" spans="1:15" x14ac:dyDescent="0.35">
      <c r="A196" s="339" t="s">
        <v>243</v>
      </c>
      <c r="B196" s="339" t="s">
        <v>2</v>
      </c>
      <c r="C196" s="339" t="s">
        <v>3</v>
      </c>
      <c r="D196" t="s">
        <v>4</v>
      </c>
      <c r="E196" t="s">
        <v>5</v>
      </c>
      <c r="F196" t="s">
        <v>6</v>
      </c>
      <c r="G196" t="s">
        <v>7</v>
      </c>
      <c r="H196" t="s">
        <v>8</v>
      </c>
      <c r="I196" t="s">
        <v>9</v>
      </c>
      <c r="J196" t="s">
        <v>10</v>
      </c>
      <c r="K196" t="s">
        <v>11</v>
      </c>
      <c r="L196" t="s">
        <v>12</v>
      </c>
      <c r="M196" t="s">
        <v>13</v>
      </c>
      <c r="N196" t="s">
        <v>14</v>
      </c>
      <c r="O196" t="s">
        <v>15</v>
      </c>
    </row>
    <row r="197" spans="1:15" x14ac:dyDescent="0.35">
      <c r="A197" s="339" t="s">
        <v>0</v>
      </c>
      <c r="B197" s="339" t="s">
        <v>0</v>
      </c>
      <c r="C197" s="339" t="s">
        <v>17</v>
      </c>
      <c r="D197" t="s">
        <v>1769</v>
      </c>
      <c r="E197" t="s">
        <v>1770</v>
      </c>
      <c r="F197" t="s">
        <v>1771</v>
      </c>
      <c r="G197" t="s">
        <v>1772</v>
      </c>
      <c r="H197" t="s">
        <v>1773</v>
      </c>
      <c r="I197" t="s">
        <v>1774</v>
      </c>
      <c r="J197" t="s">
        <v>1775</v>
      </c>
      <c r="K197" t="s">
        <v>610</v>
      </c>
      <c r="L197" t="s">
        <v>1776</v>
      </c>
      <c r="M197" t="s">
        <v>1777</v>
      </c>
      <c r="N197" t="s">
        <v>1778</v>
      </c>
      <c r="O197" t="s">
        <v>1779</v>
      </c>
    </row>
    <row r="198" spans="1:15" x14ac:dyDescent="0.35">
      <c r="A198" s="339" t="s">
        <v>3304</v>
      </c>
      <c r="B198" s="339" t="s">
        <v>31</v>
      </c>
      <c r="C198" s="340">
        <v>483</v>
      </c>
      <c r="D198" s="1">
        <v>192</v>
      </c>
      <c r="E198" s="1">
        <v>4</v>
      </c>
      <c r="F198" s="1">
        <v>7</v>
      </c>
      <c r="G198" s="1">
        <v>3</v>
      </c>
      <c r="H198" s="1">
        <v>48</v>
      </c>
      <c r="I198" s="1">
        <v>18</v>
      </c>
      <c r="J198" s="1">
        <v>118</v>
      </c>
      <c r="K198" s="1">
        <v>22</v>
      </c>
      <c r="L198" s="1">
        <v>172</v>
      </c>
      <c r="M198" s="1">
        <v>14</v>
      </c>
      <c r="N198" s="1">
        <v>11</v>
      </c>
      <c r="O198" s="1">
        <v>108</v>
      </c>
    </row>
    <row r="199" spans="1:15" x14ac:dyDescent="0.35">
      <c r="A199" s="339" t="s">
        <v>0</v>
      </c>
      <c r="B199" s="339" t="s">
        <v>0</v>
      </c>
      <c r="C199" s="340">
        <v>483</v>
      </c>
      <c r="D199" s="2">
        <v>675</v>
      </c>
      <c r="E199" s="2">
        <v>679</v>
      </c>
      <c r="F199" s="2">
        <v>686</v>
      </c>
      <c r="G199" s="2">
        <v>689</v>
      </c>
      <c r="H199" s="2">
        <v>737</v>
      </c>
      <c r="I199" s="2">
        <v>755</v>
      </c>
      <c r="J199" s="2">
        <v>873</v>
      </c>
      <c r="K199" s="2">
        <v>895</v>
      </c>
      <c r="L199" s="2">
        <v>1067</v>
      </c>
      <c r="M199" s="2">
        <v>1081</v>
      </c>
      <c r="N199" s="2">
        <v>1092</v>
      </c>
      <c r="O199" s="2">
        <v>1200</v>
      </c>
    </row>
    <row r="200" spans="1:15" x14ac:dyDescent="0.35">
      <c r="A200" s="339" t="s">
        <v>1780</v>
      </c>
      <c r="B200" s="339" t="s">
        <v>33</v>
      </c>
      <c r="C200" s="340">
        <v>693</v>
      </c>
      <c r="D200" s="1">
        <v>76</v>
      </c>
      <c r="E200" s="1">
        <v>3</v>
      </c>
      <c r="F200" s="1">
        <v>7</v>
      </c>
      <c r="G200" s="1">
        <v>14</v>
      </c>
      <c r="H200" s="1">
        <v>24</v>
      </c>
      <c r="I200" s="1">
        <v>189</v>
      </c>
      <c r="J200" s="1">
        <v>33</v>
      </c>
      <c r="K200" s="1">
        <v>22</v>
      </c>
      <c r="L200" s="1">
        <v>24</v>
      </c>
      <c r="M200" s="1">
        <v>9</v>
      </c>
      <c r="N200" s="1">
        <v>0</v>
      </c>
      <c r="O200" s="1">
        <v>121</v>
      </c>
    </row>
    <row r="201" spans="1:15" x14ac:dyDescent="0.35">
      <c r="A201" s="339" t="s">
        <v>0</v>
      </c>
      <c r="B201" s="339" t="s">
        <v>0</v>
      </c>
      <c r="C201" s="340">
        <v>693</v>
      </c>
      <c r="D201" s="2">
        <v>769</v>
      </c>
      <c r="E201" s="2">
        <v>772</v>
      </c>
      <c r="F201" s="2">
        <v>779</v>
      </c>
      <c r="G201" s="2">
        <v>793</v>
      </c>
      <c r="H201" s="2">
        <v>817</v>
      </c>
      <c r="I201" s="2">
        <v>1006</v>
      </c>
      <c r="J201" s="2">
        <v>1039</v>
      </c>
      <c r="K201" s="2">
        <v>1061</v>
      </c>
      <c r="L201" s="2">
        <v>1085</v>
      </c>
      <c r="M201" s="2">
        <v>1094</v>
      </c>
      <c r="N201" s="2">
        <v>1094</v>
      </c>
      <c r="O201" s="2">
        <v>1215</v>
      </c>
    </row>
    <row r="202" spans="1:15" x14ac:dyDescent="0.35">
      <c r="A202" s="339" t="s">
        <v>3309</v>
      </c>
      <c r="B202" s="339" t="s">
        <v>33</v>
      </c>
      <c r="C202" s="340">
        <v>284</v>
      </c>
      <c r="D202" s="1">
        <v>32</v>
      </c>
      <c r="E202" s="1">
        <v>8</v>
      </c>
      <c r="F202" s="1">
        <v>7</v>
      </c>
      <c r="G202" s="1">
        <v>6</v>
      </c>
      <c r="H202" s="1">
        <v>18</v>
      </c>
      <c r="I202" s="1">
        <v>5</v>
      </c>
      <c r="J202" s="1">
        <v>-360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x14ac:dyDescent="0.35">
      <c r="A203" s="339" t="s">
        <v>0</v>
      </c>
      <c r="B203" s="339" t="s">
        <v>0</v>
      </c>
      <c r="C203" s="340">
        <v>284</v>
      </c>
      <c r="D203" s="2">
        <v>316</v>
      </c>
      <c r="E203" s="2">
        <v>324</v>
      </c>
      <c r="F203" s="2">
        <v>331</v>
      </c>
      <c r="G203" s="2">
        <v>337</v>
      </c>
      <c r="H203" s="2">
        <v>355</v>
      </c>
      <c r="I203" s="2">
        <v>360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x14ac:dyDescent="0.35">
      <c r="A204" s="339" t="s">
        <v>3325</v>
      </c>
      <c r="B204" s="339" t="s">
        <v>31</v>
      </c>
      <c r="C204" s="340">
        <v>107</v>
      </c>
      <c r="D204" s="1">
        <v>13</v>
      </c>
      <c r="E204" s="1">
        <v>3</v>
      </c>
      <c r="F204" s="1">
        <v>7</v>
      </c>
      <c r="G204" s="1">
        <v>-130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 spans="1:15" x14ac:dyDescent="0.35">
      <c r="A205" s="339" t="s">
        <v>0</v>
      </c>
      <c r="B205" s="339" t="s">
        <v>0</v>
      </c>
      <c r="C205" s="340">
        <v>107</v>
      </c>
      <c r="D205" s="2">
        <v>120</v>
      </c>
      <c r="E205" s="2">
        <v>123</v>
      </c>
      <c r="F205" s="2">
        <v>130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</row>
    <row r="206" spans="1:15" x14ac:dyDescent="0.35">
      <c r="A206" s="339" t="s">
        <v>1781</v>
      </c>
      <c r="B206" s="339" t="s">
        <v>33</v>
      </c>
      <c r="C206" s="340">
        <v>874</v>
      </c>
      <c r="D206" s="1">
        <v>90</v>
      </c>
      <c r="E206" s="1">
        <v>2</v>
      </c>
      <c r="F206" s="1">
        <v>4</v>
      </c>
      <c r="G206" s="1">
        <v>4</v>
      </c>
      <c r="H206" s="1">
        <v>2</v>
      </c>
      <c r="I206" s="1">
        <v>1</v>
      </c>
      <c r="J206" s="1">
        <v>23</v>
      </c>
      <c r="K206" s="1">
        <v>7</v>
      </c>
      <c r="L206" s="1">
        <v>49</v>
      </c>
      <c r="M206" s="1">
        <v>5</v>
      </c>
      <c r="N206" s="1">
        <v>3</v>
      </c>
      <c r="O206" s="1">
        <v>-1064</v>
      </c>
    </row>
    <row r="207" spans="1:15" x14ac:dyDescent="0.35">
      <c r="A207" s="339" t="s">
        <v>0</v>
      </c>
      <c r="B207" s="339" t="s">
        <v>0</v>
      </c>
      <c r="C207" s="340">
        <v>874</v>
      </c>
      <c r="D207" s="2">
        <v>964</v>
      </c>
      <c r="E207" s="2">
        <v>966</v>
      </c>
      <c r="F207" s="2">
        <v>970</v>
      </c>
      <c r="G207" s="2">
        <v>974</v>
      </c>
      <c r="H207" s="2">
        <v>976</v>
      </c>
      <c r="I207" s="2">
        <v>977</v>
      </c>
      <c r="J207" s="2">
        <v>1000</v>
      </c>
      <c r="K207" s="2">
        <v>1007</v>
      </c>
      <c r="L207" s="2">
        <v>1056</v>
      </c>
      <c r="M207" s="2">
        <v>1061</v>
      </c>
      <c r="N207" s="2">
        <v>1064</v>
      </c>
      <c r="O207" s="2">
        <v>0</v>
      </c>
    </row>
    <row r="208" spans="1:15" x14ac:dyDescent="0.35">
      <c r="A208" s="339" t="s">
        <v>1782</v>
      </c>
      <c r="B208" s="339" t="s">
        <v>31</v>
      </c>
      <c r="C208" s="340">
        <v>80</v>
      </c>
      <c r="D208" s="1">
        <v>25</v>
      </c>
      <c r="E208" s="1">
        <v>2</v>
      </c>
      <c r="F208" s="1">
        <v>-107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x14ac:dyDescent="0.35">
      <c r="A209" s="339" t="s">
        <v>0</v>
      </c>
      <c r="B209" s="339" t="s">
        <v>0</v>
      </c>
      <c r="C209" s="340">
        <v>80</v>
      </c>
      <c r="D209" s="2">
        <v>105</v>
      </c>
      <c r="E209" s="2">
        <v>107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</row>
    <row r="210" spans="1:15" x14ac:dyDescent="0.35">
      <c r="A210" s="339" t="s">
        <v>3326</v>
      </c>
      <c r="B210" s="339" t="s">
        <v>33</v>
      </c>
      <c r="C210" s="340">
        <v>1488</v>
      </c>
      <c r="D210" s="1">
        <v>93</v>
      </c>
      <c r="E210" s="1">
        <v>12</v>
      </c>
      <c r="F210" s="1">
        <v>11</v>
      </c>
      <c r="G210" s="1">
        <v>22</v>
      </c>
      <c r="H210" s="1">
        <v>16</v>
      </c>
      <c r="I210" s="1">
        <v>9</v>
      </c>
      <c r="J210" s="1">
        <v>23</v>
      </c>
      <c r="K210" s="1">
        <v>0</v>
      </c>
      <c r="L210" s="1">
        <v>0</v>
      </c>
      <c r="M210" s="1">
        <v>0</v>
      </c>
      <c r="N210" s="1">
        <v>-17</v>
      </c>
      <c r="O210" s="1">
        <v>0</v>
      </c>
    </row>
    <row r="211" spans="1:15" x14ac:dyDescent="0.35">
      <c r="A211" s="339" t="s">
        <v>0</v>
      </c>
      <c r="B211" s="339" t="s">
        <v>0</v>
      </c>
      <c r="C211" s="340">
        <v>1488</v>
      </c>
      <c r="D211" s="2">
        <v>1581</v>
      </c>
      <c r="E211" s="2">
        <v>1593</v>
      </c>
      <c r="F211" s="2">
        <v>1604</v>
      </c>
      <c r="G211" s="2">
        <v>1626</v>
      </c>
      <c r="H211" s="2">
        <v>1642</v>
      </c>
      <c r="I211" s="2">
        <v>1651</v>
      </c>
      <c r="J211" s="2">
        <v>1674</v>
      </c>
      <c r="K211" s="2">
        <v>1674</v>
      </c>
      <c r="L211" s="2">
        <v>1674</v>
      </c>
      <c r="M211" s="2">
        <v>1674</v>
      </c>
      <c r="N211" s="2">
        <v>1657</v>
      </c>
      <c r="O211" s="2">
        <v>1657</v>
      </c>
    </row>
    <row r="212" spans="1:15" x14ac:dyDescent="0.35">
      <c r="A212" s="339" t="s">
        <v>3327</v>
      </c>
      <c r="B212" s="339" t="s">
        <v>33</v>
      </c>
      <c r="C212" s="340">
        <v>1025</v>
      </c>
      <c r="D212" s="1">
        <v>443</v>
      </c>
      <c r="E212" s="1">
        <v>3</v>
      </c>
      <c r="F212" s="1">
        <v>9</v>
      </c>
      <c r="G212" s="1">
        <v>17</v>
      </c>
      <c r="H212" s="1">
        <v>42</v>
      </c>
      <c r="I212" s="1">
        <v>18</v>
      </c>
      <c r="J212" s="1">
        <v>25</v>
      </c>
      <c r="K212" s="1">
        <v>141</v>
      </c>
      <c r="L212" s="1">
        <v>0</v>
      </c>
      <c r="M212" s="1">
        <v>-66</v>
      </c>
      <c r="N212" s="1">
        <v>0</v>
      </c>
      <c r="O212" s="1">
        <v>0</v>
      </c>
    </row>
    <row r="213" spans="1:15" x14ac:dyDescent="0.35">
      <c r="A213" s="339" t="s">
        <v>0</v>
      </c>
      <c r="B213" s="339" t="s">
        <v>0</v>
      </c>
      <c r="C213" s="340">
        <v>1025</v>
      </c>
      <c r="D213" s="2">
        <v>1468</v>
      </c>
      <c r="E213" s="2">
        <v>1471</v>
      </c>
      <c r="F213" s="2">
        <v>1480</v>
      </c>
      <c r="G213" s="2">
        <v>1497</v>
      </c>
      <c r="H213" s="2">
        <v>1539</v>
      </c>
      <c r="I213" s="2">
        <v>1557</v>
      </c>
      <c r="J213" s="2">
        <v>1582</v>
      </c>
      <c r="K213" s="2">
        <v>1723</v>
      </c>
      <c r="L213" s="2">
        <v>1723</v>
      </c>
      <c r="M213" s="2">
        <v>1657</v>
      </c>
      <c r="N213" s="2">
        <v>1657</v>
      </c>
      <c r="O213" s="2">
        <v>1657</v>
      </c>
    </row>
    <row r="214" spans="1:15" x14ac:dyDescent="0.35">
      <c r="A214" s="339" t="s">
        <v>1783</v>
      </c>
      <c r="B214" s="339" t="s">
        <v>31</v>
      </c>
      <c r="C214" s="340">
        <v>1794</v>
      </c>
      <c r="D214" s="1">
        <v>0</v>
      </c>
      <c r="E214" s="1">
        <v>-137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x14ac:dyDescent="0.35">
      <c r="A215" s="339" t="s">
        <v>0</v>
      </c>
      <c r="B215" s="339" t="s">
        <v>0</v>
      </c>
      <c r="C215" s="340">
        <v>1794</v>
      </c>
      <c r="D215" s="2">
        <v>1794</v>
      </c>
      <c r="E215" s="2">
        <v>1657</v>
      </c>
      <c r="F215" s="2">
        <v>1657</v>
      </c>
      <c r="G215" s="2">
        <v>1657</v>
      </c>
      <c r="H215" s="2">
        <v>1657</v>
      </c>
      <c r="I215" s="2">
        <v>1657</v>
      </c>
      <c r="J215" s="2">
        <v>1657</v>
      </c>
      <c r="K215" s="2">
        <v>1657</v>
      </c>
      <c r="L215" s="2">
        <v>1657</v>
      </c>
      <c r="M215" s="2">
        <v>1657</v>
      </c>
      <c r="N215" s="2">
        <v>1657</v>
      </c>
      <c r="O215" s="2">
        <v>1657</v>
      </c>
    </row>
    <row r="216" spans="1:15" x14ac:dyDescent="0.35">
      <c r="A216" s="339" t="s">
        <v>623</v>
      </c>
      <c r="B216" s="339" t="s">
        <v>31</v>
      </c>
      <c r="C216" s="340">
        <v>309</v>
      </c>
      <c r="D216" s="1">
        <v>49</v>
      </c>
      <c r="E216" s="1">
        <v>0</v>
      </c>
      <c r="F216" s="1">
        <v>11</v>
      </c>
      <c r="G216" s="1">
        <v>9</v>
      </c>
      <c r="H216" s="1">
        <v>13</v>
      </c>
      <c r="I216" s="1">
        <v>4</v>
      </c>
      <c r="J216" s="1">
        <v>3</v>
      </c>
      <c r="K216" s="1">
        <v>-398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35">
      <c r="A217" s="339" t="s">
        <v>0</v>
      </c>
      <c r="B217" s="339" t="s">
        <v>0</v>
      </c>
      <c r="C217" s="340">
        <v>309</v>
      </c>
      <c r="D217" s="2">
        <v>358</v>
      </c>
      <c r="E217" s="2">
        <v>358</v>
      </c>
      <c r="F217" s="2">
        <v>369</v>
      </c>
      <c r="G217" s="2">
        <v>378</v>
      </c>
      <c r="H217" s="2">
        <v>391</v>
      </c>
      <c r="I217" s="2">
        <v>395</v>
      </c>
      <c r="J217" s="2">
        <v>398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</row>
    <row r="218" spans="1:15" x14ac:dyDescent="0.35">
      <c r="A218" s="339" t="s">
        <v>1784</v>
      </c>
      <c r="B218" s="339" t="s">
        <v>31</v>
      </c>
      <c r="C218" s="340">
        <v>212</v>
      </c>
      <c r="D218" s="1">
        <v>26</v>
      </c>
      <c r="E218" s="1">
        <v>1</v>
      </c>
      <c r="F218" s="1">
        <v>4</v>
      </c>
      <c r="G218" s="1">
        <v>5</v>
      </c>
      <c r="H218" s="1">
        <v>19</v>
      </c>
      <c r="I218" s="1">
        <v>-267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35">
      <c r="A219" s="339" t="s">
        <v>0</v>
      </c>
      <c r="B219" s="339" t="s">
        <v>0</v>
      </c>
      <c r="C219" s="340">
        <v>212</v>
      </c>
      <c r="D219" s="2">
        <v>238</v>
      </c>
      <c r="E219" s="2">
        <v>239</v>
      </c>
      <c r="F219" s="2">
        <v>243</v>
      </c>
      <c r="G219" s="2">
        <v>248</v>
      </c>
      <c r="H219" s="2">
        <v>267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</row>
    <row r="220" spans="1:15" x14ac:dyDescent="0.35">
      <c r="A220" s="339" t="s">
        <v>1785</v>
      </c>
      <c r="B220" s="339" t="s">
        <v>33</v>
      </c>
      <c r="C220" s="340">
        <v>754</v>
      </c>
      <c r="D220" s="1">
        <v>182</v>
      </c>
      <c r="E220" s="1">
        <v>25</v>
      </c>
      <c r="F220" s="1">
        <v>4</v>
      </c>
      <c r="G220" s="1">
        <v>1</v>
      </c>
      <c r="H220" s="1">
        <v>12</v>
      </c>
      <c r="I220" s="1">
        <v>1</v>
      </c>
      <c r="J220" s="1">
        <v>27</v>
      </c>
      <c r="K220" s="1">
        <v>11</v>
      </c>
      <c r="L220" s="1">
        <v>193</v>
      </c>
      <c r="M220" s="1">
        <v>9</v>
      </c>
      <c r="N220" s="1">
        <v>3</v>
      </c>
      <c r="O220" s="1">
        <v>381</v>
      </c>
    </row>
    <row r="221" spans="1:15" x14ac:dyDescent="0.35">
      <c r="A221" s="339" t="s">
        <v>0</v>
      </c>
      <c r="B221" s="339" t="s">
        <v>0</v>
      </c>
      <c r="C221" s="340">
        <v>754</v>
      </c>
      <c r="D221" s="2">
        <v>936</v>
      </c>
      <c r="E221" s="2">
        <v>961</v>
      </c>
      <c r="F221" s="2">
        <v>965</v>
      </c>
      <c r="G221" s="2">
        <v>966</v>
      </c>
      <c r="H221" s="2">
        <v>978</v>
      </c>
      <c r="I221" s="2">
        <v>979</v>
      </c>
      <c r="J221" s="2">
        <v>1006</v>
      </c>
      <c r="K221" s="2">
        <v>1017</v>
      </c>
      <c r="L221" s="2">
        <v>1210</v>
      </c>
      <c r="M221" s="2">
        <v>1219</v>
      </c>
      <c r="N221" s="2">
        <v>1222</v>
      </c>
      <c r="O221" s="2">
        <v>1603</v>
      </c>
    </row>
    <row r="222" spans="1:15" x14ac:dyDescent="0.35">
      <c r="A222" s="339" t="s">
        <v>1786</v>
      </c>
      <c r="B222" s="339" t="s">
        <v>31</v>
      </c>
      <c r="C222" s="340">
        <v>1433</v>
      </c>
      <c r="D222" s="1">
        <v>67</v>
      </c>
      <c r="E222" s="1">
        <v>64</v>
      </c>
      <c r="F222" s="1">
        <v>9</v>
      </c>
      <c r="G222" s="1">
        <v>26</v>
      </c>
      <c r="H222" s="1">
        <v>10</v>
      </c>
      <c r="I222" s="1">
        <v>5</v>
      </c>
      <c r="J222" s="1">
        <v>54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</row>
    <row r="223" spans="1:15" x14ac:dyDescent="0.35">
      <c r="A223" s="339" t="s">
        <v>0</v>
      </c>
      <c r="B223" s="339" t="s">
        <v>0</v>
      </c>
      <c r="C223" s="340">
        <v>1433</v>
      </c>
      <c r="D223" s="2">
        <v>1500</v>
      </c>
      <c r="E223" s="2">
        <v>1564</v>
      </c>
      <c r="F223" s="2">
        <v>1573</v>
      </c>
      <c r="G223" s="2">
        <v>1599</v>
      </c>
      <c r="H223" s="2">
        <v>1609</v>
      </c>
      <c r="I223" s="2">
        <v>1614</v>
      </c>
      <c r="J223" s="2">
        <v>1668</v>
      </c>
      <c r="K223" s="2">
        <v>1668</v>
      </c>
      <c r="L223" s="2">
        <v>1668</v>
      </c>
      <c r="M223" s="2">
        <v>1668</v>
      </c>
      <c r="N223" s="2">
        <v>1668</v>
      </c>
      <c r="O223" s="2">
        <v>1668</v>
      </c>
    </row>
    <row r="224" spans="1:15" x14ac:dyDescent="0.35">
      <c r="A224" s="339" t="s">
        <v>1787</v>
      </c>
      <c r="B224" s="339" t="s">
        <v>33</v>
      </c>
      <c r="C224" s="340">
        <v>383</v>
      </c>
      <c r="D224" s="1">
        <v>163</v>
      </c>
      <c r="E224" s="1">
        <v>9</v>
      </c>
      <c r="F224" s="1">
        <v>3</v>
      </c>
      <c r="G224" s="1">
        <v>2</v>
      </c>
      <c r="H224" s="1">
        <v>11</v>
      </c>
      <c r="I224" s="1">
        <v>7</v>
      </c>
      <c r="J224" s="1">
        <v>12</v>
      </c>
      <c r="K224" s="1">
        <v>21</v>
      </c>
      <c r="L224" s="1">
        <v>-611</v>
      </c>
      <c r="M224" s="1">
        <v>0</v>
      </c>
      <c r="N224" s="1">
        <v>0</v>
      </c>
      <c r="O224" s="1">
        <v>0</v>
      </c>
    </row>
    <row r="225" spans="1:15" x14ac:dyDescent="0.35">
      <c r="A225" s="339" t="s">
        <v>0</v>
      </c>
      <c r="B225" s="339" t="s">
        <v>0</v>
      </c>
      <c r="C225" s="340">
        <v>383</v>
      </c>
      <c r="D225" s="2">
        <v>546</v>
      </c>
      <c r="E225" s="2">
        <v>555</v>
      </c>
      <c r="F225" s="2">
        <v>558</v>
      </c>
      <c r="G225" s="2">
        <v>560</v>
      </c>
      <c r="H225" s="2">
        <v>571</v>
      </c>
      <c r="I225" s="2">
        <v>578</v>
      </c>
      <c r="J225" s="2">
        <v>590</v>
      </c>
      <c r="K225" s="2">
        <v>611</v>
      </c>
      <c r="L225" s="2">
        <v>0</v>
      </c>
      <c r="M225" s="2">
        <v>0</v>
      </c>
      <c r="N225" s="2">
        <v>0</v>
      </c>
      <c r="O225" s="2">
        <v>0</v>
      </c>
    </row>
    <row r="226" spans="1:15" x14ac:dyDescent="0.35">
      <c r="A226" s="339" t="s">
        <v>1788</v>
      </c>
      <c r="B226" s="339" t="s">
        <v>33</v>
      </c>
      <c r="C226" s="340">
        <v>178</v>
      </c>
      <c r="D226" s="1">
        <v>50</v>
      </c>
      <c r="E226" s="1">
        <v>1</v>
      </c>
      <c r="F226" s="1">
        <v>4</v>
      </c>
      <c r="G226" s="1">
        <v>6</v>
      </c>
      <c r="H226" s="1">
        <v>-239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35">
      <c r="A227" s="339" t="s">
        <v>0</v>
      </c>
      <c r="B227" s="339" t="s">
        <v>0</v>
      </c>
      <c r="C227" s="340">
        <v>178</v>
      </c>
      <c r="D227" s="2">
        <v>228</v>
      </c>
      <c r="E227" s="2">
        <v>229</v>
      </c>
      <c r="F227" s="2">
        <v>233</v>
      </c>
      <c r="G227" s="2">
        <v>239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x14ac:dyDescent="0.35">
      <c r="A228" s="339" t="s">
        <v>3328</v>
      </c>
      <c r="B228" s="339" t="s">
        <v>31</v>
      </c>
      <c r="C228" s="340">
        <v>3158</v>
      </c>
      <c r="D228" s="1">
        <v>-1501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35">
      <c r="A229" s="339" t="s">
        <v>0</v>
      </c>
      <c r="B229" s="339" t="s">
        <v>0</v>
      </c>
      <c r="C229" s="340">
        <v>3158</v>
      </c>
      <c r="D229" s="2">
        <v>1657</v>
      </c>
      <c r="E229" s="2">
        <v>1657</v>
      </c>
      <c r="F229" s="2">
        <v>1657</v>
      </c>
      <c r="G229" s="2">
        <v>1657</v>
      </c>
      <c r="H229" s="2">
        <v>1657</v>
      </c>
      <c r="I229" s="2">
        <v>1657</v>
      </c>
      <c r="J229" s="2">
        <v>1657</v>
      </c>
      <c r="K229" s="2">
        <v>1657</v>
      </c>
      <c r="L229" s="2">
        <v>1657</v>
      </c>
      <c r="M229" s="2">
        <v>1657</v>
      </c>
      <c r="N229" s="2">
        <v>1657</v>
      </c>
      <c r="O229" s="2">
        <v>1657</v>
      </c>
    </row>
    <row r="230" spans="1:15" x14ac:dyDescent="0.35">
      <c r="A230" s="339" t="s">
        <v>47</v>
      </c>
      <c r="B230" s="339" t="s">
        <v>0</v>
      </c>
      <c r="C230" s="341">
        <v>0</v>
      </c>
      <c r="D230" s="1">
        <f>(D198+D200+D202+D204+D206+D208+D210+D212+D214+D216+D218+D220+D222+D224+D226+D228)*(-1)</f>
        <v>0</v>
      </c>
      <c r="E230" s="1">
        <f t="shared" ref="E230:O230" si="4">(E198+E200+E202+E204+E206+E208+E210+E212+E214+E216+E218+E220+E222+E224+E226+E228)*(-1)</f>
        <v>0</v>
      </c>
      <c r="F230" s="1">
        <f t="shared" si="4"/>
        <v>20</v>
      </c>
      <c r="G230" s="1">
        <f t="shared" si="4"/>
        <v>15</v>
      </c>
      <c r="H230" s="1">
        <f t="shared" si="4"/>
        <v>24</v>
      </c>
      <c r="I230" s="1">
        <f t="shared" si="4"/>
        <v>10</v>
      </c>
      <c r="J230" s="1">
        <f t="shared" si="4"/>
        <v>42</v>
      </c>
      <c r="K230" s="1">
        <f t="shared" si="4"/>
        <v>174</v>
      </c>
      <c r="L230" s="1">
        <f t="shared" si="4"/>
        <v>173</v>
      </c>
      <c r="M230" s="1">
        <f t="shared" si="4"/>
        <v>29</v>
      </c>
      <c r="N230" s="1">
        <f t="shared" si="4"/>
        <v>0</v>
      </c>
      <c r="O230" s="1">
        <f t="shared" si="4"/>
        <v>454</v>
      </c>
    </row>
    <row r="231" spans="1:15" x14ac:dyDescent="0.35">
      <c r="A231" s="339" t="s">
        <v>0</v>
      </c>
      <c r="B231" s="339" t="s">
        <v>0</v>
      </c>
      <c r="C231" s="340">
        <v>0</v>
      </c>
      <c r="D231" s="2">
        <v>0</v>
      </c>
      <c r="E231" s="2">
        <v>0</v>
      </c>
      <c r="F231" s="2">
        <v>20</v>
      </c>
      <c r="G231" s="2">
        <v>35</v>
      </c>
      <c r="H231" s="2">
        <v>59</v>
      </c>
      <c r="I231" s="2">
        <v>69</v>
      </c>
      <c r="J231" s="2">
        <v>111</v>
      </c>
      <c r="K231" s="2">
        <v>285</v>
      </c>
      <c r="L231" s="2">
        <v>458</v>
      </c>
      <c r="M231" s="2">
        <v>487</v>
      </c>
      <c r="N231" s="2">
        <v>487</v>
      </c>
      <c r="O231" s="2">
        <v>941</v>
      </c>
    </row>
    <row r="232" spans="1:15" x14ac:dyDescent="0.35">
      <c r="A232" t="s">
        <v>48</v>
      </c>
      <c r="B232" t="s">
        <v>0</v>
      </c>
      <c r="C232" s="2">
        <v>13255</v>
      </c>
      <c r="D232" s="2">
        <v>13255</v>
      </c>
      <c r="E232" s="2">
        <v>13255</v>
      </c>
      <c r="F232" s="2">
        <v>13255</v>
      </c>
      <c r="G232" s="2">
        <v>13255</v>
      </c>
      <c r="H232" s="2">
        <v>13255</v>
      </c>
      <c r="I232" s="2">
        <v>13255</v>
      </c>
      <c r="J232" s="2">
        <v>13255</v>
      </c>
      <c r="K232" s="2">
        <v>13255</v>
      </c>
      <c r="L232" s="2">
        <v>13255</v>
      </c>
      <c r="M232" s="2">
        <v>13255</v>
      </c>
      <c r="N232" s="2">
        <v>13255</v>
      </c>
      <c r="O232" s="2">
        <v>13255</v>
      </c>
    </row>
    <row r="236" spans="1:15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</row>
    <row r="237" spans="1:15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</row>
    <row r="238" spans="1:15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</row>
    <row r="239" spans="1:15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</row>
    <row r="240" spans="1:15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</row>
    <row r="241" spans="1:10" x14ac:dyDescent="0.35">
      <c r="A241" t="s">
        <v>0</v>
      </c>
      <c r="B241" t="s">
        <v>0</v>
      </c>
      <c r="C241" t="s">
        <v>0</v>
      </c>
      <c r="D241" t="s">
        <v>0</v>
      </c>
      <c r="E241" t="s">
        <v>0</v>
      </c>
      <c r="F241" t="s">
        <v>0</v>
      </c>
      <c r="G241" t="s">
        <v>0</v>
      </c>
      <c r="H241" t="s">
        <v>0</v>
      </c>
      <c r="I241" t="s">
        <v>0</v>
      </c>
      <c r="J241" t="s">
        <v>0</v>
      </c>
    </row>
    <row r="242" spans="1:10" x14ac:dyDescent="0.35">
      <c r="A242" t="s">
        <v>0</v>
      </c>
      <c r="B242" t="s">
        <v>0</v>
      </c>
      <c r="C242" t="s">
        <v>0</v>
      </c>
      <c r="D242" t="s">
        <v>0</v>
      </c>
      <c r="E242" t="s">
        <v>0</v>
      </c>
      <c r="F242" t="s">
        <v>0</v>
      </c>
      <c r="G242" t="s">
        <v>0</v>
      </c>
      <c r="H242" t="s">
        <v>0</v>
      </c>
      <c r="I242" t="s">
        <v>0</v>
      </c>
      <c r="J242" t="s">
        <v>0</v>
      </c>
    </row>
    <row r="243" spans="1:10" x14ac:dyDescent="0.35">
      <c r="A243" s="339" t="s">
        <v>107</v>
      </c>
      <c r="B243" s="339" t="s">
        <v>2</v>
      </c>
      <c r="C243" s="339" t="s">
        <v>3</v>
      </c>
      <c r="D243" t="s">
        <v>4</v>
      </c>
      <c r="E243" t="s">
        <v>5</v>
      </c>
      <c r="F243" t="s">
        <v>6</v>
      </c>
      <c r="G243" t="s">
        <v>7</v>
      </c>
      <c r="H243" t="s">
        <v>8</v>
      </c>
      <c r="I243" t="s">
        <v>9</v>
      </c>
      <c r="J243" t="s">
        <v>10</v>
      </c>
    </row>
    <row r="244" spans="1:10" x14ac:dyDescent="0.35">
      <c r="A244" s="339" t="s">
        <v>0</v>
      </c>
      <c r="B244" s="339" t="s">
        <v>0</v>
      </c>
      <c r="C244" s="339" t="s">
        <v>17</v>
      </c>
      <c r="D244" t="s">
        <v>1789</v>
      </c>
      <c r="E244" t="s">
        <v>1790</v>
      </c>
      <c r="F244" t="s">
        <v>1791</v>
      </c>
      <c r="G244" t="s">
        <v>1792</v>
      </c>
      <c r="H244" t="s">
        <v>1793</v>
      </c>
      <c r="I244" t="s">
        <v>1794</v>
      </c>
      <c r="J244" t="s">
        <v>1795</v>
      </c>
    </row>
    <row r="245" spans="1:10" x14ac:dyDescent="0.35">
      <c r="A245" s="339" t="s">
        <v>3302</v>
      </c>
      <c r="B245" s="339" t="s">
        <v>33</v>
      </c>
      <c r="C245" s="340">
        <v>895</v>
      </c>
      <c r="D245" s="1">
        <v>264</v>
      </c>
      <c r="E245" s="1">
        <v>20</v>
      </c>
      <c r="F245" s="1">
        <v>13</v>
      </c>
      <c r="G245" s="1">
        <v>25</v>
      </c>
      <c r="H245" s="1">
        <v>34</v>
      </c>
      <c r="I245" s="1">
        <v>191</v>
      </c>
      <c r="J245" s="1">
        <v>60</v>
      </c>
    </row>
    <row r="246" spans="1:10" x14ac:dyDescent="0.35">
      <c r="A246" s="339" t="s">
        <v>0</v>
      </c>
      <c r="B246" s="339" t="s">
        <v>0</v>
      </c>
      <c r="C246" s="340">
        <v>895</v>
      </c>
      <c r="D246" s="2">
        <v>1159</v>
      </c>
      <c r="E246" s="2">
        <v>1179</v>
      </c>
      <c r="F246" s="2">
        <v>1192</v>
      </c>
      <c r="G246" s="2">
        <v>1217</v>
      </c>
      <c r="H246" s="2">
        <v>1251</v>
      </c>
      <c r="I246" s="2">
        <v>1442</v>
      </c>
      <c r="J246" s="2">
        <v>1502</v>
      </c>
    </row>
    <row r="247" spans="1:10" x14ac:dyDescent="0.35">
      <c r="A247" s="339" t="s">
        <v>1796</v>
      </c>
      <c r="B247" s="339" t="s">
        <v>33</v>
      </c>
      <c r="C247" s="340">
        <v>833</v>
      </c>
      <c r="D247" s="1">
        <v>203</v>
      </c>
      <c r="E247" s="1">
        <v>19</v>
      </c>
      <c r="F247" s="1">
        <v>28</v>
      </c>
      <c r="G247" s="1">
        <v>22</v>
      </c>
      <c r="H247" s="1">
        <v>10</v>
      </c>
      <c r="I247" s="1">
        <v>36</v>
      </c>
      <c r="J247" s="1">
        <v>288</v>
      </c>
    </row>
    <row r="248" spans="1:10" x14ac:dyDescent="0.35">
      <c r="A248" s="339" t="s">
        <v>0</v>
      </c>
      <c r="B248" s="339" t="s">
        <v>0</v>
      </c>
      <c r="C248" s="340">
        <v>833</v>
      </c>
      <c r="D248" s="2">
        <v>1036</v>
      </c>
      <c r="E248" s="2">
        <v>1055</v>
      </c>
      <c r="F248" s="2">
        <v>1083</v>
      </c>
      <c r="G248" s="2">
        <v>1105</v>
      </c>
      <c r="H248" s="2">
        <v>1115</v>
      </c>
      <c r="I248" s="2">
        <v>1151</v>
      </c>
      <c r="J248" s="2">
        <v>1439</v>
      </c>
    </row>
    <row r="249" spans="1:10" x14ac:dyDescent="0.35">
      <c r="A249" s="339" t="s">
        <v>1797</v>
      </c>
      <c r="B249" s="339" t="s">
        <v>31</v>
      </c>
      <c r="C249" s="340">
        <v>1044</v>
      </c>
      <c r="D249" s="1">
        <v>321</v>
      </c>
      <c r="E249" s="1">
        <v>47</v>
      </c>
      <c r="F249" s="1">
        <v>35</v>
      </c>
      <c r="G249" s="1">
        <v>14</v>
      </c>
      <c r="H249" s="1">
        <v>117</v>
      </c>
      <c r="I249" s="1">
        <v>43</v>
      </c>
      <c r="J249" s="1">
        <v>189</v>
      </c>
    </row>
    <row r="250" spans="1:10" x14ac:dyDescent="0.35">
      <c r="A250" s="339" t="s">
        <v>0</v>
      </c>
      <c r="B250" s="339" t="s">
        <v>0</v>
      </c>
      <c r="C250" s="340">
        <v>1044</v>
      </c>
      <c r="D250" s="2">
        <v>1365</v>
      </c>
      <c r="E250" s="2">
        <v>1412</v>
      </c>
      <c r="F250" s="2">
        <v>1447</v>
      </c>
      <c r="G250" s="2">
        <v>1461</v>
      </c>
      <c r="H250" s="2">
        <v>1578</v>
      </c>
      <c r="I250" s="2">
        <v>1621</v>
      </c>
      <c r="J250" s="2">
        <v>1810</v>
      </c>
    </row>
    <row r="251" spans="1:10" x14ac:dyDescent="0.35">
      <c r="A251" s="339" t="s">
        <v>1798</v>
      </c>
      <c r="B251" s="339" t="s">
        <v>31</v>
      </c>
      <c r="C251" s="340">
        <v>400</v>
      </c>
      <c r="D251" s="1">
        <v>90</v>
      </c>
      <c r="E251" s="1">
        <v>8</v>
      </c>
      <c r="F251" s="1">
        <v>3</v>
      </c>
      <c r="G251" s="1">
        <v>-501</v>
      </c>
      <c r="H251" s="1">
        <v>0</v>
      </c>
      <c r="I251" s="1">
        <v>0</v>
      </c>
      <c r="J251" s="1">
        <v>0</v>
      </c>
    </row>
    <row r="252" spans="1:10" x14ac:dyDescent="0.35">
      <c r="A252" s="339" t="s">
        <v>0</v>
      </c>
      <c r="B252" s="339" t="s">
        <v>0</v>
      </c>
      <c r="C252" s="340">
        <v>400</v>
      </c>
      <c r="D252" s="2">
        <v>490</v>
      </c>
      <c r="E252" s="2">
        <v>498</v>
      </c>
      <c r="F252" s="2">
        <v>501</v>
      </c>
      <c r="G252" s="2">
        <v>0</v>
      </c>
      <c r="H252" s="2">
        <v>0</v>
      </c>
      <c r="I252" s="2">
        <v>0</v>
      </c>
      <c r="J252" s="2">
        <v>0</v>
      </c>
    </row>
    <row r="253" spans="1:10" x14ac:dyDescent="0.35">
      <c r="A253" s="339" t="s">
        <v>1799</v>
      </c>
      <c r="B253" s="339" t="s">
        <v>33</v>
      </c>
      <c r="C253" s="340">
        <v>1881</v>
      </c>
      <c r="D253" s="1">
        <v>0</v>
      </c>
      <c r="E253" s="1">
        <v>0</v>
      </c>
      <c r="F253" s="1">
        <v>-191</v>
      </c>
      <c r="G253" s="1">
        <v>0</v>
      </c>
      <c r="H253" s="1">
        <v>0</v>
      </c>
      <c r="I253" s="1">
        <v>0</v>
      </c>
      <c r="J253" s="1">
        <v>0</v>
      </c>
    </row>
    <row r="254" spans="1:10" x14ac:dyDescent="0.35">
      <c r="A254" s="339" t="s">
        <v>0</v>
      </c>
      <c r="B254" s="339" t="s">
        <v>0</v>
      </c>
      <c r="C254" s="340">
        <v>1881</v>
      </c>
      <c r="D254" s="2">
        <v>1881</v>
      </c>
      <c r="E254" s="2">
        <v>1881</v>
      </c>
      <c r="F254" s="2">
        <v>1690</v>
      </c>
      <c r="G254" s="2">
        <v>1690</v>
      </c>
      <c r="H254" s="2">
        <v>1690</v>
      </c>
      <c r="I254" s="2">
        <v>1690</v>
      </c>
      <c r="J254" s="2">
        <v>1690</v>
      </c>
    </row>
    <row r="255" spans="1:10" x14ac:dyDescent="0.35">
      <c r="A255" s="339" t="s">
        <v>3329</v>
      </c>
      <c r="B255" s="339" t="s">
        <v>33</v>
      </c>
      <c r="C255" s="340">
        <v>3963</v>
      </c>
      <c r="D255" s="1">
        <v>-2273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</row>
    <row r="256" spans="1:10" x14ac:dyDescent="0.35">
      <c r="A256" s="339" t="s">
        <v>0</v>
      </c>
      <c r="B256" s="339" t="s">
        <v>0</v>
      </c>
      <c r="C256" s="340">
        <v>3963</v>
      </c>
      <c r="D256" s="2">
        <v>1690</v>
      </c>
      <c r="E256" s="2">
        <v>1690</v>
      </c>
      <c r="F256" s="2">
        <v>1690</v>
      </c>
      <c r="G256" s="2">
        <v>1690</v>
      </c>
      <c r="H256" s="2">
        <v>1690</v>
      </c>
      <c r="I256" s="2">
        <v>1690</v>
      </c>
      <c r="J256" s="2">
        <v>1690</v>
      </c>
    </row>
    <row r="257" spans="1:10" x14ac:dyDescent="0.35">
      <c r="A257" s="339" t="s">
        <v>3330</v>
      </c>
      <c r="B257" s="339" t="s">
        <v>33</v>
      </c>
      <c r="C257" s="340">
        <v>476</v>
      </c>
      <c r="D257" s="1">
        <v>476</v>
      </c>
      <c r="E257" s="1">
        <v>30</v>
      </c>
      <c r="F257" s="1">
        <v>10</v>
      </c>
      <c r="G257" s="1">
        <v>13</v>
      </c>
      <c r="H257" s="1">
        <v>64</v>
      </c>
      <c r="I257" s="1">
        <v>118</v>
      </c>
      <c r="J257" s="1">
        <v>95</v>
      </c>
    </row>
    <row r="258" spans="1:10" x14ac:dyDescent="0.35">
      <c r="A258" s="339" t="s">
        <v>0</v>
      </c>
      <c r="B258" s="339" t="s">
        <v>0</v>
      </c>
      <c r="C258" s="340">
        <v>476</v>
      </c>
      <c r="D258" s="2">
        <v>952</v>
      </c>
      <c r="E258" s="2">
        <v>982</v>
      </c>
      <c r="F258" s="2">
        <v>992</v>
      </c>
      <c r="G258" s="2">
        <v>1005</v>
      </c>
      <c r="H258" s="2">
        <v>1069</v>
      </c>
      <c r="I258" s="2">
        <v>1187</v>
      </c>
      <c r="J258" s="2">
        <v>1282</v>
      </c>
    </row>
    <row r="259" spans="1:10" x14ac:dyDescent="0.35">
      <c r="A259" s="339" t="s">
        <v>1800</v>
      </c>
      <c r="B259" s="339" t="s">
        <v>31</v>
      </c>
      <c r="C259" s="340">
        <v>414</v>
      </c>
      <c r="D259" s="1">
        <v>154</v>
      </c>
      <c r="E259" s="1">
        <v>13</v>
      </c>
      <c r="F259" s="1">
        <v>41</v>
      </c>
      <c r="G259" s="1">
        <v>15</v>
      </c>
      <c r="H259" s="1">
        <v>-637</v>
      </c>
      <c r="I259" s="1">
        <v>0</v>
      </c>
      <c r="J259" s="1">
        <v>0</v>
      </c>
    </row>
    <row r="260" spans="1:10" x14ac:dyDescent="0.35">
      <c r="A260" s="339" t="s">
        <v>0</v>
      </c>
      <c r="B260" s="339" t="s">
        <v>0</v>
      </c>
      <c r="C260" s="340">
        <v>414</v>
      </c>
      <c r="D260" s="2">
        <v>568</v>
      </c>
      <c r="E260" s="2">
        <v>581</v>
      </c>
      <c r="F260" s="2">
        <v>622</v>
      </c>
      <c r="G260" s="2">
        <v>637</v>
      </c>
      <c r="H260" s="2">
        <v>0</v>
      </c>
      <c r="I260" s="2">
        <v>0</v>
      </c>
      <c r="J260" s="2">
        <v>0</v>
      </c>
    </row>
    <row r="261" spans="1:10" x14ac:dyDescent="0.35">
      <c r="A261" s="339" t="s">
        <v>3305</v>
      </c>
      <c r="B261" s="339" t="s">
        <v>31</v>
      </c>
      <c r="C261" s="340">
        <v>177</v>
      </c>
      <c r="D261" s="1">
        <v>96</v>
      </c>
      <c r="E261" s="1">
        <v>-273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</row>
    <row r="262" spans="1:10" x14ac:dyDescent="0.35">
      <c r="A262" s="339" t="s">
        <v>0</v>
      </c>
      <c r="B262" s="339" t="s">
        <v>0</v>
      </c>
      <c r="C262" s="340">
        <v>177</v>
      </c>
      <c r="D262" s="2">
        <v>273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</row>
    <row r="263" spans="1:10" x14ac:dyDescent="0.35">
      <c r="A263" s="339" t="s">
        <v>1801</v>
      </c>
      <c r="B263" s="339" t="s">
        <v>33</v>
      </c>
      <c r="C263" s="340">
        <v>426</v>
      </c>
      <c r="D263" s="1">
        <v>112</v>
      </c>
      <c r="E263" s="1">
        <v>17</v>
      </c>
      <c r="F263" s="1">
        <v>4</v>
      </c>
      <c r="G263" s="1">
        <v>340</v>
      </c>
      <c r="H263" s="1">
        <v>18</v>
      </c>
      <c r="I263" s="1">
        <v>-917</v>
      </c>
      <c r="J263" s="1">
        <v>0</v>
      </c>
    </row>
    <row r="264" spans="1:10" x14ac:dyDescent="0.35">
      <c r="A264" s="339" t="s">
        <v>0</v>
      </c>
      <c r="B264" s="339" t="s">
        <v>0</v>
      </c>
      <c r="C264" s="340">
        <v>426</v>
      </c>
      <c r="D264" s="2">
        <v>538</v>
      </c>
      <c r="E264" s="2">
        <v>555</v>
      </c>
      <c r="F264" s="2">
        <v>559</v>
      </c>
      <c r="G264" s="2">
        <v>899</v>
      </c>
      <c r="H264" s="2">
        <v>917</v>
      </c>
      <c r="I264" s="2">
        <v>0</v>
      </c>
      <c r="J264" s="2">
        <v>0</v>
      </c>
    </row>
    <row r="265" spans="1:10" x14ac:dyDescent="0.35">
      <c r="A265" s="339" t="s">
        <v>1802</v>
      </c>
      <c r="B265" s="339" t="s">
        <v>33</v>
      </c>
      <c r="C265" s="340">
        <v>798</v>
      </c>
      <c r="D265" s="1">
        <v>386</v>
      </c>
      <c r="E265" s="1">
        <v>33</v>
      </c>
      <c r="F265" s="1">
        <v>12</v>
      </c>
      <c r="G265" s="1">
        <v>25</v>
      </c>
      <c r="H265" s="1">
        <v>100</v>
      </c>
      <c r="I265" s="1">
        <v>203</v>
      </c>
      <c r="J265" s="1">
        <v>120</v>
      </c>
    </row>
    <row r="266" spans="1:10" x14ac:dyDescent="0.35">
      <c r="A266" s="339" t="s">
        <v>0</v>
      </c>
      <c r="B266" s="339" t="s">
        <v>0</v>
      </c>
      <c r="C266" s="340">
        <v>798</v>
      </c>
      <c r="D266" s="2">
        <v>1184</v>
      </c>
      <c r="E266" s="2">
        <v>1217</v>
      </c>
      <c r="F266" s="2">
        <v>1229</v>
      </c>
      <c r="G266" s="2">
        <v>1254</v>
      </c>
      <c r="H266" s="2">
        <v>1354</v>
      </c>
      <c r="I266" s="2">
        <v>1557</v>
      </c>
      <c r="J266" s="2">
        <v>1677</v>
      </c>
    </row>
    <row r="267" spans="1:10" x14ac:dyDescent="0.35">
      <c r="A267" s="339" t="s">
        <v>1803</v>
      </c>
      <c r="B267" s="339" t="s">
        <v>31</v>
      </c>
      <c r="C267" s="340">
        <v>517</v>
      </c>
      <c r="D267" s="1">
        <v>171</v>
      </c>
      <c r="E267" s="1">
        <v>35</v>
      </c>
      <c r="F267" s="1">
        <v>45</v>
      </c>
      <c r="G267" s="1">
        <v>6</v>
      </c>
      <c r="H267" s="1">
        <v>227</v>
      </c>
      <c r="I267" s="1">
        <v>34</v>
      </c>
      <c r="J267" s="1">
        <v>-1035</v>
      </c>
    </row>
    <row r="268" spans="1:10" x14ac:dyDescent="0.35">
      <c r="A268" s="339" t="s">
        <v>0</v>
      </c>
      <c r="B268" s="339" t="s">
        <v>0</v>
      </c>
      <c r="C268" s="340">
        <v>517</v>
      </c>
      <c r="D268" s="2">
        <v>688</v>
      </c>
      <c r="E268" s="2">
        <v>723</v>
      </c>
      <c r="F268" s="2">
        <v>768</v>
      </c>
      <c r="G268" s="2">
        <v>774</v>
      </c>
      <c r="H268" s="2">
        <v>1001</v>
      </c>
      <c r="I268" s="2">
        <v>1035</v>
      </c>
      <c r="J268" s="2">
        <v>0</v>
      </c>
    </row>
    <row r="269" spans="1:10" x14ac:dyDescent="0.35">
      <c r="A269" s="339" t="s">
        <v>47</v>
      </c>
      <c r="B269" s="339" t="s">
        <v>0</v>
      </c>
      <c r="C269" s="341">
        <v>0</v>
      </c>
      <c r="D269" s="1">
        <f>(D245+D247+D249+D251+D253+D255+D257+D259+D261+D263+D265+D267)*(-1)</f>
        <v>0</v>
      </c>
      <c r="E269" s="1">
        <f t="shared" ref="E269:J269" si="5">(E245+E247+E249+E251+E253+E255+E257+E259+E261+E263+E265+E267)*(-1)</f>
        <v>51</v>
      </c>
      <c r="F269" s="1">
        <f t="shared" si="5"/>
        <v>0</v>
      </c>
      <c r="G269" s="1">
        <f t="shared" si="5"/>
        <v>41</v>
      </c>
      <c r="H269" s="1">
        <f t="shared" si="5"/>
        <v>67</v>
      </c>
      <c r="I269" s="1">
        <f t="shared" si="5"/>
        <v>292</v>
      </c>
      <c r="J269" s="1">
        <f t="shared" si="5"/>
        <v>283</v>
      </c>
    </row>
    <row r="270" spans="1:10" x14ac:dyDescent="0.35">
      <c r="A270" s="339" t="s">
        <v>0</v>
      </c>
      <c r="B270" s="339" t="s">
        <v>0</v>
      </c>
      <c r="C270" s="340">
        <v>0</v>
      </c>
      <c r="D270" s="2">
        <v>0</v>
      </c>
      <c r="E270" s="2">
        <v>51</v>
      </c>
      <c r="F270" s="2">
        <v>51</v>
      </c>
      <c r="G270" s="2">
        <v>92</v>
      </c>
      <c r="H270" s="2">
        <v>159</v>
      </c>
      <c r="I270" s="2">
        <v>451</v>
      </c>
      <c r="J270" s="2">
        <v>734</v>
      </c>
    </row>
    <row r="271" spans="1:10" x14ac:dyDescent="0.35">
      <c r="A271" t="s">
        <v>48</v>
      </c>
      <c r="B271" t="s">
        <v>0</v>
      </c>
      <c r="C271" s="2">
        <v>11824</v>
      </c>
      <c r="D271" s="2">
        <v>11824</v>
      </c>
      <c r="E271" s="2">
        <v>11824</v>
      </c>
      <c r="F271" s="2">
        <v>11824</v>
      </c>
      <c r="G271" s="2">
        <v>11824</v>
      </c>
      <c r="H271" s="2">
        <v>11824</v>
      </c>
      <c r="I271" s="2">
        <v>11824</v>
      </c>
      <c r="J271" s="2">
        <v>11824</v>
      </c>
    </row>
    <row r="275" spans="1:12" x14ac:dyDescent="0.35">
      <c r="A275" s="2"/>
      <c r="B275" s="2"/>
      <c r="C275" s="2"/>
      <c r="D275" s="2"/>
      <c r="E275" s="2"/>
      <c r="F275" s="2"/>
      <c r="G275" s="2"/>
      <c r="H275" s="239" t="s">
        <v>2648</v>
      </c>
      <c r="I275" s="2"/>
      <c r="J275" s="2"/>
      <c r="K275" s="2"/>
      <c r="L275" s="239" t="s">
        <v>2649</v>
      </c>
    </row>
    <row r="276" spans="1:12" x14ac:dyDescent="0.35">
      <c r="D276" s="240" t="s">
        <v>2529</v>
      </c>
      <c r="E276" s="240" t="s">
        <v>2650</v>
      </c>
      <c r="F276" s="240" t="s">
        <v>2651</v>
      </c>
      <c r="G276" s="240" t="s">
        <v>2650</v>
      </c>
      <c r="H276" s="240" t="s">
        <v>2652</v>
      </c>
      <c r="I276" s="240" t="s">
        <v>2653</v>
      </c>
      <c r="J276" s="240" t="s">
        <v>2649</v>
      </c>
      <c r="K276" s="240" t="s">
        <v>2654</v>
      </c>
      <c r="L276" s="240" t="s">
        <v>2652</v>
      </c>
    </row>
    <row r="277" spans="1:12" x14ac:dyDescent="0.35">
      <c r="D277" s="240" t="s">
        <v>2655</v>
      </c>
      <c r="E277" s="240" t="s">
        <v>2655</v>
      </c>
      <c r="F277" s="240" t="s">
        <v>2652</v>
      </c>
      <c r="G277" s="240" t="s">
        <v>2656</v>
      </c>
      <c r="H277" s="240" t="s">
        <v>2656</v>
      </c>
      <c r="I277" s="240" t="s">
        <v>2655</v>
      </c>
      <c r="J277" s="240" t="s">
        <v>2652</v>
      </c>
      <c r="K277" s="240" t="s">
        <v>2656</v>
      </c>
      <c r="L277" s="240" t="s">
        <v>2656</v>
      </c>
    </row>
    <row r="278" spans="1:12" x14ac:dyDescent="0.35">
      <c r="A278" s="238" t="e">
        <f>SUMIFS($C$10:$C$505,#REF!, B278)</f>
        <v>#REF!</v>
      </c>
      <c r="B278" t="s">
        <v>2657</v>
      </c>
      <c r="C278" t="s">
        <v>2535</v>
      </c>
      <c r="D278" s="241" t="e">
        <f>E278+I278</f>
        <v>#REF!</v>
      </c>
      <c r="E278" s="238" t="e">
        <f>COUNTIFS(#REF!, B278,$B$10:$B$505,"F")</f>
        <v>#REF!</v>
      </c>
      <c r="F278" s="242">
        <f t="shared" ref="F278:F304" si="6">IFERROR(E278/D278,0)</f>
        <v>0</v>
      </c>
      <c r="G278" t="e">
        <f>COUNTIFS(#REF!, B278,$B$10:$B$505,"F",#REF!,"Elected")</f>
        <v>#REF!</v>
      </c>
      <c r="H278" s="243">
        <f>IFERROR(G278/D278,0)</f>
        <v>0</v>
      </c>
      <c r="I278" s="244" t="e">
        <f>COUNTIFS(#REF!, B278,$B$10:$B$505,"M")</f>
        <v>#REF!</v>
      </c>
      <c r="J278" s="242">
        <f>IFERROR(I278/D278,0)</f>
        <v>0</v>
      </c>
      <c r="K278" t="e">
        <f>COUNTIFS(#REF!, B278,$B$10:$B$505,"M",#REF!,"Elected")</f>
        <v>#REF!</v>
      </c>
      <c r="L278" s="242">
        <f>IFERROR(K278/D278,0)</f>
        <v>0</v>
      </c>
    </row>
    <row r="279" spans="1:12" x14ac:dyDescent="0.35">
      <c r="A279" s="238" t="e">
        <f>SUMIFS($C$10:$C$505,#REF!, B279)</f>
        <v>#REF!</v>
      </c>
      <c r="B279" t="s">
        <v>2658</v>
      </c>
      <c r="C279" t="s">
        <v>2534</v>
      </c>
      <c r="D279" s="241" t="e">
        <f t="shared" ref="D279:D304" si="7">E279+I279</f>
        <v>#REF!</v>
      </c>
      <c r="E279" s="238" t="e">
        <f>COUNTIFS(#REF!, B279,$B$10:$B$505,"F")</f>
        <v>#REF!</v>
      </c>
      <c r="F279" s="242">
        <f t="shared" si="6"/>
        <v>0</v>
      </c>
      <c r="G279" t="e">
        <f>COUNTIFS(#REF!, B279,$B$10:$B$283,"F",#REF!,"Elected")</f>
        <v>#REF!</v>
      </c>
      <c r="H279" s="243">
        <f t="shared" ref="H279:H304" si="8">IFERROR(G279/D279,0)</f>
        <v>0</v>
      </c>
      <c r="I279" s="244" t="e">
        <f>COUNTIFS(#REF!, B279,$B$10:$B$505,"M")</f>
        <v>#REF!</v>
      </c>
      <c r="J279" s="242">
        <f t="shared" ref="J279:J304" si="9">IFERROR(I279/D279,0)</f>
        <v>0</v>
      </c>
      <c r="K279" t="e">
        <f>COUNTIFS(#REF!, B279,$B$10:$B$505,"M",#REF!,"Elected")</f>
        <v>#REF!</v>
      </c>
      <c r="L279" s="242">
        <f t="shared" ref="L279:L304" si="10">IFERROR(K279/D279,0)</f>
        <v>0</v>
      </c>
    </row>
    <row r="280" spans="1:12" x14ac:dyDescent="0.35">
      <c r="A280" s="238" t="e">
        <f>SUMIFS($C$10:$C$505,#REF!, B280)</f>
        <v>#REF!</v>
      </c>
      <c r="B280" t="s">
        <v>2659</v>
      </c>
      <c r="C280" t="s">
        <v>2536</v>
      </c>
      <c r="D280" s="241" t="e">
        <f t="shared" si="7"/>
        <v>#REF!</v>
      </c>
      <c r="E280" s="238" t="e">
        <f>COUNTIFS(#REF!, B280,$B$10:$B$505,"F")</f>
        <v>#REF!</v>
      </c>
      <c r="F280" s="242">
        <f t="shared" si="6"/>
        <v>0</v>
      </c>
      <c r="G280" t="e">
        <f>COUNTIFS(#REF!, B280,$B$10:$B$283,"F",#REF!,"Elected")</f>
        <v>#REF!</v>
      </c>
      <c r="H280" s="243">
        <f t="shared" si="8"/>
        <v>0</v>
      </c>
      <c r="I280" s="244" t="e">
        <f>COUNTIFS(#REF!, B280,$B$10:$B$505,"M")</f>
        <v>#REF!</v>
      </c>
      <c r="J280" s="242">
        <f t="shared" si="9"/>
        <v>0</v>
      </c>
      <c r="K280" t="e">
        <f>COUNTIFS(#REF!, B280,$B$10:$B$505,"M",#REF!,"Elected")</f>
        <v>#REF!</v>
      </c>
      <c r="L280" s="242">
        <f t="shared" si="10"/>
        <v>0</v>
      </c>
    </row>
    <row r="281" spans="1:12" x14ac:dyDescent="0.35">
      <c r="A281" s="238" t="e">
        <f>SUMIFS($C$10:$C$505,#REF!, B281)</f>
        <v>#REF!</v>
      </c>
      <c r="B281" t="s">
        <v>2661</v>
      </c>
      <c r="C281" t="s">
        <v>2727</v>
      </c>
      <c r="D281" s="241" t="e">
        <f t="shared" si="7"/>
        <v>#REF!</v>
      </c>
      <c r="E281" s="238" t="e">
        <f>COUNTIFS(#REF!, B281,$B$10:$B$505,"F")</f>
        <v>#REF!</v>
      </c>
      <c r="F281" s="242">
        <f t="shared" si="6"/>
        <v>0</v>
      </c>
      <c r="G281" t="e">
        <f>COUNTIFS(#REF!, B281,$B$10:$B$283,"F",#REF!,"Elected")</f>
        <v>#REF!</v>
      </c>
      <c r="H281" s="243">
        <f t="shared" si="8"/>
        <v>0</v>
      </c>
      <c r="I281" s="244" t="e">
        <f>COUNTIFS(#REF!, B281,$B$10:$B$505,"M")</f>
        <v>#REF!</v>
      </c>
      <c r="J281" s="242">
        <f t="shared" si="9"/>
        <v>0</v>
      </c>
      <c r="K281" t="e">
        <f>COUNTIFS(#REF!, B281,$B$10:$B$505,"M",#REF!,"Elected")</f>
        <v>#REF!</v>
      </c>
      <c r="L281" s="242">
        <f t="shared" si="10"/>
        <v>0</v>
      </c>
    </row>
    <row r="282" spans="1:12" x14ac:dyDescent="0.35">
      <c r="A282" s="238" t="e">
        <f>SUMIFS($C$10:$C$505,#REF!, B282)</f>
        <v>#REF!</v>
      </c>
      <c r="B282" t="s">
        <v>2663</v>
      </c>
      <c r="C282" t="s">
        <v>2574</v>
      </c>
      <c r="D282" s="241" t="e">
        <f t="shared" si="7"/>
        <v>#REF!</v>
      </c>
      <c r="E282" s="238" t="e">
        <f>COUNTIFS(#REF!, B282,$B$10:$B$505,"F")</f>
        <v>#REF!</v>
      </c>
      <c r="F282" s="242">
        <f t="shared" si="6"/>
        <v>0</v>
      </c>
      <c r="G282" t="e">
        <f>COUNTIFS(#REF!, B282,$B$10:$B$283,"F",#REF!,"Elected")</f>
        <v>#REF!</v>
      </c>
      <c r="H282" s="243">
        <f t="shared" si="8"/>
        <v>0</v>
      </c>
      <c r="I282" s="244" t="e">
        <f>COUNTIFS(#REF!, B282,$B$10:$B$505,"M")</f>
        <v>#REF!</v>
      </c>
      <c r="J282" s="242">
        <f t="shared" si="9"/>
        <v>0</v>
      </c>
      <c r="K282" t="e">
        <f>COUNTIFS(#REF!, B282,$B$10:$B$505,"M",#REF!,"Elected")</f>
        <v>#REF!</v>
      </c>
      <c r="L282" s="242">
        <f t="shared" si="10"/>
        <v>0</v>
      </c>
    </row>
    <row r="283" spans="1:12" x14ac:dyDescent="0.35">
      <c r="A283" s="238" t="e">
        <f>SUMIFS($C$10:$C$505,#REF!, B283)</f>
        <v>#REF!</v>
      </c>
      <c r="B283" t="s">
        <v>2689</v>
      </c>
      <c r="C283" t="s">
        <v>2573</v>
      </c>
      <c r="D283" s="241" t="e">
        <f t="shared" si="7"/>
        <v>#REF!</v>
      </c>
      <c r="E283" s="238" t="e">
        <f>COUNTIFS(#REF!, B283,$B$10:$B$505,"F")</f>
        <v>#REF!</v>
      </c>
      <c r="F283" s="242">
        <f t="shared" si="6"/>
        <v>0</v>
      </c>
      <c r="G283" t="e">
        <f>COUNTIFS(#REF!, B283,$B$10:$B$283,"F",#REF!,"Elected")</f>
        <v>#REF!</v>
      </c>
      <c r="H283" s="243">
        <f t="shared" si="8"/>
        <v>0</v>
      </c>
      <c r="I283" s="244" t="e">
        <f>COUNTIFS(#REF!, B283,$B$10:$B$505,"M")</f>
        <v>#REF!</v>
      </c>
      <c r="J283" s="242">
        <f t="shared" si="9"/>
        <v>0</v>
      </c>
      <c r="K283" t="e">
        <f>COUNTIFS(#REF!, B283,$B$10:$B$505,"M",#REF!,"Elected")</f>
        <v>#REF!</v>
      </c>
      <c r="L283" s="242">
        <f t="shared" si="10"/>
        <v>0</v>
      </c>
    </row>
    <row r="284" spans="1:12" x14ac:dyDescent="0.35">
      <c r="A284" s="238" t="e">
        <f>SUMIFS($C$10:$C$505,#REF!, B284)</f>
        <v>#REF!</v>
      </c>
      <c r="B284" t="s">
        <v>2662</v>
      </c>
      <c r="C284" t="s">
        <v>2575</v>
      </c>
      <c r="D284" s="241" t="e">
        <f t="shared" si="7"/>
        <v>#REF!</v>
      </c>
      <c r="E284" s="238" t="e">
        <f>COUNTIFS(#REF!, B284,$B$10:$B$505,"F")</f>
        <v>#REF!</v>
      </c>
      <c r="F284" s="242">
        <f t="shared" si="6"/>
        <v>0</v>
      </c>
      <c r="G284" t="e">
        <f>COUNTIFS(#REF!, B284,$B$10:$B$283,"F",#REF!,"Elected")</f>
        <v>#REF!</v>
      </c>
      <c r="H284" s="243">
        <f t="shared" si="8"/>
        <v>0</v>
      </c>
      <c r="I284" s="244" t="e">
        <f>COUNTIFS(#REF!, B284,$B$10:$B$505,"M")</f>
        <v>#REF!</v>
      </c>
      <c r="J284" s="242">
        <f t="shared" si="9"/>
        <v>0</v>
      </c>
      <c r="K284" t="e">
        <f>COUNTIFS(#REF!, B284,$B$10:$B$505,"M",#REF!,"Elected")</f>
        <v>#REF!</v>
      </c>
      <c r="L284" s="242">
        <f t="shared" si="10"/>
        <v>0</v>
      </c>
    </row>
    <row r="285" spans="1:12" x14ac:dyDescent="0.35">
      <c r="A285" s="238" t="e">
        <f>SUMIFS($C$10:$C$505,#REF!, B285)</f>
        <v>#REF!</v>
      </c>
      <c r="B285" t="s">
        <v>2660</v>
      </c>
      <c r="C285" t="s">
        <v>2594</v>
      </c>
      <c r="D285" s="241" t="e">
        <f t="shared" si="7"/>
        <v>#REF!</v>
      </c>
      <c r="E285" s="238" t="e">
        <f>COUNTIFS(#REF!, B285,$B$10:$B$505,"F")</f>
        <v>#REF!</v>
      </c>
      <c r="F285" s="242">
        <f t="shared" si="6"/>
        <v>0</v>
      </c>
      <c r="G285" t="e">
        <f>COUNTIFS(#REF!, B285,$B$10:$B$283,"F",#REF!,"Elected")</f>
        <v>#REF!</v>
      </c>
      <c r="H285" s="243">
        <f t="shared" si="8"/>
        <v>0</v>
      </c>
      <c r="I285" s="244" t="e">
        <f>COUNTIFS(#REF!, B285,$B$10:$B$505,"M")</f>
        <v>#REF!</v>
      </c>
      <c r="J285" s="242">
        <f t="shared" si="9"/>
        <v>0</v>
      </c>
      <c r="K285" t="e">
        <f>COUNTIFS(#REF!, B285,$B$10:$B$505,"M",#REF!,"Elected")</f>
        <v>#REF!</v>
      </c>
      <c r="L285" s="242">
        <f t="shared" si="10"/>
        <v>0</v>
      </c>
    </row>
    <row r="286" spans="1:12" x14ac:dyDescent="0.35">
      <c r="A286" s="238" t="e">
        <f>SUMIFS($C$10:$C$505,#REF!, B286)</f>
        <v>#REF!</v>
      </c>
      <c r="B286" t="s">
        <v>3107</v>
      </c>
      <c r="C286" t="s">
        <v>2576</v>
      </c>
      <c r="D286" s="241" t="e">
        <f t="shared" si="7"/>
        <v>#REF!</v>
      </c>
      <c r="E286" s="238" t="e">
        <f>COUNTIFS(#REF!, B286,$B$10:$B$505,"F")</f>
        <v>#REF!</v>
      </c>
      <c r="F286" s="242">
        <f t="shared" si="6"/>
        <v>0</v>
      </c>
      <c r="G286" t="e">
        <f>COUNTIFS(#REF!, B286,$B$10:$B$283,"F",#REF!,"Elected")</f>
        <v>#REF!</v>
      </c>
      <c r="H286" s="243">
        <f t="shared" si="8"/>
        <v>0</v>
      </c>
      <c r="I286" s="244" t="e">
        <f>COUNTIFS(#REF!, B286,$B$10:$B$505,"M")</f>
        <v>#REF!</v>
      </c>
      <c r="J286" s="242">
        <f t="shared" si="9"/>
        <v>0</v>
      </c>
      <c r="K286" t="e">
        <f>COUNTIFS(#REF!, B286,$B$10:$B$505,"M",#REF!,"Elected")</f>
        <v>#REF!</v>
      </c>
      <c r="L286" s="242">
        <f t="shared" si="10"/>
        <v>0</v>
      </c>
    </row>
    <row r="287" spans="1:12" x14ac:dyDescent="0.35">
      <c r="A287" s="238" t="e">
        <f>SUMIFS($C$10:$C$505,#REF!, B287)</f>
        <v>#REF!</v>
      </c>
      <c r="C287" t="s">
        <v>2590</v>
      </c>
      <c r="D287" s="241" t="e">
        <f t="shared" si="7"/>
        <v>#REF!</v>
      </c>
      <c r="E287" s="238" t="e">
        <f>COUNTIFS(#REF!, B287,$B$10:$B$505,"F")</f>
        <v>#REF!</v>
      </c>
      <c r="F287" s="242">
        <f t="shared" si="6"/>
        <v>0</v>
      </c>
      <c r="G287" t="e">
        <f>COUNTIFS(#REF!, B287,$B$10:$B$283,"F",#REF!,"Elected")</f>
        <v>#REF!</v>
      </c>
      <c r="H287" s="243">
        <f t="shared" si="8"/>
        <v>0</v>
      </c>
      <c r="I287" s="244" t="e">
        <f>COUNTIFS(#REF!, B287,$B$10:$B$505,"M")</f>
        <v>#REF!</v>
      </c>
      <c r="J287" s="242">
        <f t="shared" si="9"/>
        <v>0</v>
      </c>
      <c r="K287" t="e">
        <f>COUNTIFS(#REF!, B287,$B$10:$B$505,"M",#REF!,"Elected")</f>
        <v>#REF!</v>
      </c>
      <c r="L287" s="242">
        <f t="shared" si="10"/>
        <v>0</v>
      </c>
    </row>
    <row r="288" spans="1:12" x14ac:dyDescent="0.35">
      <c r="A288" s="238" t="e">
        <f>SUMIFS($C$10:$C$505,#REF!, B288)</f>
        <v>#REF!</v>
      </c>
      <c r="B288" t="s">
        <v>2671</v>
      </c>
      <c r="C288" t="s">
        <v>2582</v>
      </c>
      <c r="D288" s="241" t="e">
        <f t="shared" si="7"/>
        <v>#REF!</v>
      </c>
      <c r="E288" s="238" t="e">
        <f>COUNTIFS(#REF!, B288,$B$10:$B$505,"F")</f>
        <v>#REF!</v>
      </c>
      <c r="F288" s="242">
        <f t="shared" si="6"/>
        <v>0</v>
      </c>
      <c r="G288" t="e">
        <f>COUNTIFS(#REF!, B288,$B$10:$B$283,"F",#REF!,"Elected")</f>
        <v>#REF!</v>
      </c>
      <c r="H288" s="243">
        <f t="shared" si="8"/>
        <v>0</v>
      </c>
      <c r="I288" s="244" t="e">
        <f>COUNTIFS(#REF!, B288,$B$10:$B$505,"M")</f>
        <v>#REF!</v>
      </c>
      <c r="J288" s="242">
        <f t="shared" si="9"/>
        <v>0</v>
      </c>
      <c r="K288" t="e">
        <f>COUNTIFS(#REF!, B288,$B$10:$B$505,"M",#REF!,"Elected")</f>
        <v>#REF!</v>
      </c>
      <c r="L288" s="242">
        <f t="shared" si="10"/>
        <v>0</v>
      </c>
    </row>
    <row r="289" spans="1:12" x14ac:dyDescent="0.35">
      <c r="A289" s="238" t="e">
        <f>SUMIFS($C$10:$C$505,#REF!, B289)</f>
        <v>#REF!</v>
      </c>
      <c r="B289" t="s">
        <v>2665</v>
      </c>
      <c r="C289" t="s">
        <v>2598</v>
      </c>
      <c r="D289" s="241" t="e">
        <f t="shared" si="7"/>
        <v>#REF!</v>
      </c>
      <c r="E289" s="238" t="e">
        <f>COUNTIFS(#REF!, B289,$B$10:$B$505,"F")</f>
        <v>#REF!</v>
      </c>
      <c r="F289" s="242">
        <f t="shared" si="6"/>
        <v>0</v>
      </c>
      <c r="G289" t="e">
        <f>COUNTIFS(#REF!, B289,$B$10:$B$283,"F",#REF!,"Elected")</f>
        <v>#REF!</v>
      </c>
      <c r="H289" s="243">
        <f t="shared" si="8"/>
        <v>0</v>
      </c>
      <c r="I289" s="244" t="e">
        <f>COUNTIFS(#REF!, B289,$B$10:$B$505,"M")</f>
        <v>#REF!</v>
      </c>
      <c r="J289" s="242">
        <f t="shared" si="9"/>
        <v>0</v>
      </c>
      <c r="K289" t="e">
        <f>COUNTIFS(#REF!, B289,$B$10:$B$505,"M",#REF!,"Elected")</f>
        <v>#REF!</v>
      </c>
      <c r="L289" s="242">
        <f t="shared" si="10"/>
        <v>0</v>
      </c>
    </row>
    <row r="290" spans="1:12" x14ac:dyDescent="0.35">
      <c r="A290" s="238" t="e">
        <f>SUMIFS($C$10:$C$505,#REF!, B290)</f>
        <v>#REF!</v>
      </c>
      <c r="B290" t="s">
        <v>2666</v>
      </c>
      <c r="C290" t="s">
        <v>2584</v>
      </c>
      <c r="D290" s="241" t="e">
        <f t="shared" si="7"/>
        <v>#REF!</v>
      </c>
      <c r="E290" s="238" t="e">
        <f>COUNTIFS(#REF!, B290,$B$10:$B$505,"F")</f>
        <v>#REF!</v>
      </c>
      <c r="F290" s="242">
        <f t="shared" si="6"/>
        <v>0</v>
      </c>
      <c r="G290" t="e">
        <f>COUNTIFS(#REF!, B290,$B$10:$B$283,"F",#REF!,"Elected")</f>
        <v>#REF!</v>
      </c>
      <c r="H290" s="243">
        <f t="shared" si="8"/>
        <v>0</v>
      </c>
      <c r="I290" s="244" t="e">
        <f>COUNTIFS(#REF!, B290,$B$10:$B$505,"M")</f>
        <v>#REF!</v>
      </c>
      <c r="J290" s="242">
        <f t="shared" si="9"/>
        <v>0</v>
      </c>
      <c r="K290" t="e">
        <f>COUNTIFS(#REF!, B290,$B$10:$B$505,"M",#REF!,"Elected")</f>
        <v>#REF!</v>
      </c>
      <c r="L290" s="242">
        <f t="shared" si="10"/>
        <v>0</v>
      </c>
    </row>
    <row r="291" spans="1:12" x14ac:dyDescent="0.35">
      <c r="A291" s="238" t="e">
        <f>SUMIFS($C$10:$C$505,#REF!, B291)</f>
        <v>#REF!</v>
      </c>
      <c r="B291" t="s">
        <v>2667</v>
      </c>
      <c r="C291" t="s">
        <v>2577</v>
      </c>
      <c r="D291" s="241" t="e">
        <f t="shared" si="7"/>
        <v>#REF!</v>
      </c>
      <c r="E291" s="238" t="e">
        <f>COUNTIFS(#REF!, B291,$B$10:$B$505,"F")</f>
        <v>#REF!</v>
      </c>
      <c r="F291" s="242">
        <f t="shared" si="6"/>
        <v>0</v>
      </c>
      <c r="G291" t="e">
        <f>COUNTIFS(#REF!, B291,$B$10:$B$283,"F",#REF!,"Elected")</f>
        <v>#REF!</v>
      </c>
      <c r="H291" s="243">
        <f t="shared" si="8"/>
        <v>0</v>
      </c>
      <c r="I291" s="244" t="e">
        <f>COUNTIFS(#REF!, B291,$B$10:$B$505,"M")</f>
        <v>#REF!</v>
      </c>
      <c r="J291" s="242">
        <f t="shared" si="9"/>
        <v>0</v>
      </c>
      <c r="K291" t="e">
        <f>COUNTIFS(#REF!, B291,$B$10:$B$505,"M",#REF!,"Elected")</f>
        <v>#REF!</v>
      </c>
      <c r="L291" s="242">
        <f t="shared" si="10"/>
        <v>0</v>
      </c>
    </row>
    <row r="292" spans="1:12" x14ac:dyDescent="0.35">
      <c r="A292" s="238" t="e">
        <f>SUMIFS($C$10:$C$505,#REF!, B292)</f>
        <v>#REF!</v>
      </c>
      <c r="B292" t="s">
        <v>2670</v>
      </c>
      <c r="C292" t="s">
        <v>2578</v>
      </c>
      <c r="D292" s="241" t="e">
        <f t="shared" si="7"/>
        <v>#REF!</v>
      </c>
      <c r="E292" s="238" t="e">
        <f>COUNTIFS(#REF!, B292,$B$10:$B$505,"F")</f>
        <v>#REF!</v>
      </c>
      <c r="F292" s="242">
        <f t="shared" si="6"/>
        <v>0</v>
      </c>
      <c r="G292" t="e">
        <f>COUNTIFS(#REF!, B292,$B$10:$B$283,"F",#REF!,"Elected")</f>
        <v>#REF!</v>
      </c>
      <c r="H292" s="243">
        <f t="shared" si="8"/>
        <v>0</v>
      </c>
      <c r="I292" s="244" t="e">
        <f>COUNTIFS(#REF!, B292,$B$10:$B$505,"M")</f>
        <v>#REF!</v>
      </c>
      <c r="J292" s="242">
        <f t="shared" si="9"/>
        <v>0</v>
      </c>
      <c r="K292" t="e">
        <f>COUNTIFS(#REF!, B292,$B$10:$B$505,"M",#REF!,"Elected")</f>
        <v>#REF!</v>
      </c>
      <c r="L292" s="242">
        <f t="shared" si="10"/>
        <v>0</v>
      </c>
    </row>
    <row r="293" spans="1:12" x14ac:dyDescent="0.35">
      <c r="A293" s="238" t="e">
        <f>SUMIFS($C$10:$C$505,#REF!, B293)</f>
        <v>#REF!</v>
      </c>
      <c r="C293" t="s">
        <v>2581</v>
      </c>
      <c r="D293" s="241" t="e">
        <f t="shared" si="7"/>
        <v>#REF!</v>
      </c>
      <c r="E293" s="238" t="e">
        <f>COUNTIFS(#REF!, B293,$B$10:$B$505,"F")</f>
        <v>#REF!</v>
      </c>
      <c r="F293" s="242">
        <f t="shared" si="6"/>
        <v>0</v>
      </c>
      <c r="G293" t="e">
        <f>COUNTIFS(#REF!, B293,$B$10:$B$283,"F",#REF!,"Elected")</f>
        <v>#REF!</v>
      </c>
      <c r="H293" s="243">
        <f t="shared" si="8"/>
        <v>0</v>
      </c>
      <c r="I293" s="244" t="e">
        <f>COUNTIFS(#REF!, B293,$B$10:$B$505,"M")</f>
        <v>#REF!</v>
      </c>
      <c r="J293" s="242">
        <f t="shared" si="9"/>
        <v>0</v>
      </c>
      <c r="K293" t="e">
        <f>COUNTIFS(#REF!, B293,$B$10:$B$505,"M",#REF!,"Elected")</f>
        <v>#REF!</v>
      </c>
      <c r="L293" s="242">
        <f t="shared" si="10"/>
        <v>0</v>
      </c>
    </row>
    <row r="294" spans="1:12" x14ac:dyDescent="0.35">
      <c r="A294" s="238" t="e">
        <f>SUMIFS($C$10:$C$505,#REF!, B294)</f>
        <v>#REF!</v>
      </c>
      <c r="B294" t="s">
        <v>3073</v>
      </c>
      <c r="C294" t="s">
        <v>2579</v>
      </c>
      <c r="D294" s="241" t="e">
        <f t="shared" si="7"/>
        <v>#REF!</v>
      </c>
      <c r="E294" s="238" t="e">
        <f>COUNTIFS(#REF!, B294,$B$10:$B$505,"F")</f>
        <v>#REF!</v>
      </c>
      <c r="F294" s="242">
        <f t="shared" si="6"/>
        <v>0</v>
      </c>
      <c r="G294" t="e">
        <f>COUNTIFS(#REF!, B294,$B$10:$B$283,"F",#REF!,"Elected")</f>
        <v>#REF!</v>
      </c>
      <c r="H294" s="243">
        <f t="shared" si="8"/>
        <v>0</v>
      </c>
      <c r="I294" s="244" t="e">
        <f>COUNTIFS(#REF!, B294,$B$10:$B$505,"M")</f>
        <v>#REF!</v>
      </c>
      <c r="J294" s="242">
        <f t="shared" si="9"/>
        <v>0</v>
      </c>
      <c r="K294" t="e">
        <f>COUNTIFS(#REF!, B294,$B$10:$B$505,"M",#REF!,"Elected")</f>
        <v>#REF!</v>
      </c>
      <c r="L294" s="242">
        <f t="shared" si="10"/>
        <v>0</v>
      </c>
    </row>
    <row r="295" spans="1:12" x14ac:dyDescent="0.35">
      <c r="A295" s="238" t="e">
        <f>SUMIFS($C$10:$C$505,#REF!, B295)</f>
        <v>#REF!</v>
      </c>
      <c r="B295" t="s">
        <v>2690</v>
      </c>
      <c r="C295" t="s">
        <v>2585</v>
      </c>
      <c r="D295" s="241" t="e">
        <f t="shared" si="7"/>
        <v>#REF!</v>
      </c>
      <c r="E295" s="238" t="e">
        <f>COUNTIFS(#REF!, B295,$B$10:$B$505,"F")</f>
        <v>#REF!</v>
      </c>
      <c r="F295" s="242">
        <f t="shared" si="6"/>
        <v>0</v>
      </c>
      <c r="G295" t="e">
        <f>COUNTIFS(#REF!, B295,$B$10:$B$283,"F",#REF!,"Elected")</f>
        <v>#REF!</v>
      </c>
      <c r="H295" s="243">
        <f t="shared" si="8"/>
        <v>0</v>
      </c>
      <c r="I295" s="244" t="e">
        <f>COUNTIFS(#REF!, B295,$B$10:$B$505,"M")</f>
        <v>#REF!</v>
      </c>
      <c r="J295" s="242">
        <f t="shared" si="9"/>
        <v>0</v>
      </c>
      <c r="K295" t="e">
        <f>COUNTIFS(#REF!, B295,$B$10:$B$505,"M",#REF!,"Elected")</f>
        <v>#REF!</v>
      </c>
      <c r="L295" s="242">
        <f t="shared" si="10"/>
        <v>0</v>
      </c>
    </row>
    <row r="296" spans="1:12" x14ac:dyDescent="0.35">
      <c r="A296" s="238" t="e">
        <f>SUMIFS($C$10:$C$505,#REF!, B296)</f>
        <v>#REF!</v>
      </c>
      <c r="C296" t="s">
        <v>2591</v>
      </c>
      <c r="D296" s="241" t="e">
        <f t="shared" si="7"/>
        <v>#REF!</v>
      </c>
      <c r="E296" s="238" t="e">
        <f>COUNTIFS(#REF!, B296,$B$10:$B$505,"F")</f>
        <v>#REF!</v>
      </c>
      <c r="F296" s="242">
        <f t="shared" si="6"/>
        <v>0</v>
      </c>
      <c r="G296" t="e">
        <f>COUNTIFS(#REF!, B296,$B$10:$B$283,"F",#REF!,"Elected")</f>
        <v>#REF!</v>
      </c>
      <c r="H296" s="243">
        <f t="shared" si="8"/>
        <v>0</v>
      </c>
      <c r="I296" s="244" t="e">
        <f>COUNTIFS(#REF!, B296,$B$10:$B$505,"M")</f>
        <v>#REF!</v>
      </c>
      <c r="J296" s="242">
        <f t="shared" si="9"/>
        <v>0</v>
      </c>
      <c r="K296" t="e">
        <f>COUNTIFS(#REF!, B296,$B$10:$B$505,"M",#REF!,"Elected")</f>
        <v>#REF!</v>
      </c>
      <c r="L296" s="242">
        <f t="shared" si="10"/>
        <v>0</v>
      </c>
    </row>
    <row r="297" spans="1:12" x14ac:dyDescent="0.35">
      <c r="A297" s="238" t="e">
        <f>SUMIFS($C$10:$C$505,#REF!, B297)</f>
        <v>#REF!</v>
      </c>
      <c r="B297" t="s">
        <v>2664</v>
      </c>
      <c r="C297" t="s">
        <v>2586</v>
      </c>
      <c r="D297" s="241" t="e">
        <f t="shared" si="7"/>
        <v>#REF!</v>
      </c>
      <c r="E297" s="238" t="e">
        <f>COUNTIFS(#REF!, B297,$B$10:$B$505,"F")</f>
        <v>#REF!</v>
      </c>
      <c r="F297" s="242">
        <f t="shared" si="6"/>
        <v>0</v>
      </c>
      <c r="G297" t="e">
        <f>COUNTIFS(#REF!, B297,$B$10:$B$283,"F",#REF!,"Elected")</f>
        <v>#REF!</v>
      </c>
      <c r="H297" s="243">
        <f t="shared" si="8"/>
        <v>0</v>
      </c>
      <c r="I297" s="244" t="e">
        <f>COUNTIFS(#REF!, B297,$B$10:$B$505,"M")</f>
        <v>#REF!</v>
      </c>
      <c r="J297" s="242">
        <f t="shared" si="9"/>
        <v>0</v>
      </c>
      <c r="K297" t="e">
        <f>COUNTIFS(#REF!, B297,$B$10:$B$505,"M",#REF!,"Elected")</f>
        <v>#REF!</v>
      </c>
      <c r="L297" s="242">
        <f t="shared" si="10"/>
        <v>0</v>
      </c>
    </row>
    <row r="298" spans="1:12" x14ac:dyDescent="0.35">
      <c r="A298" s="238" t="e">
        <f>SUMIFS($C$10:$C$505,#REF!, B298)</f>
        <v>#REF!</v>
      </c>
      <c r="B298" t="s">
        <v>2669</v>
      </c>
      <c r="C298" t="s">
        <v>2587</v>
      </c>
      <c r="D298" s="241" t="e">
        <f>E298+I298</f>
        <v>#REF!</v>
      </c>
      <c r="E298" s="238" t="e">
        <f>COUNTIFS(#REF!, B298,$B$10:$B$505,"F")</f>
        <v>#REF!</v>
      </c>
      <c r="F298" s="242">
        <f t="shared" si="6"/>
        <v>0</v>
      </c>
      <c r="G298" t="e">
        <f>COUNTIFS(#REF!, B298,$B$10:$B$283,"F",#REF!,"Elected")</f>
        <v>#REF!</v>
      </c>
      <c r="H298" s="243">
        <f t="shared" si="8"/>
        <v>0</v>
      </c>
      <c r="I298" s="244" t="e">
        <f>COUNTIFS(#REF!, B298,$B$10:$B$505,"M")</f>
        <v>#REF!</v>
      </c>
      <c r="J298" s="242">
        <f t="shared" si="9"/>
        <v>0</v>
      </c>
      <c r="K298" t="e">
        <f>COUNTIFS(#REF!, B298,$B$10:$B$505,"M",#REF!,"Elected")</f>
        <v>#REF!</v>
      </c>
      <c r="L298" s="242">
        <f t="shared" si="10"/>
        <v>0</v>
      </c>
    </row>
    <row r="299" spans="1:12" x14ac:dyDescent="0.35">
      <c r="A299" s="238" t="e">
        <f>SUMIFS($C$10:$C$505,#REF!, B299)</f>
        <v>#REF!</v>
      </c>
      <c r="B299" t="s">
        <v>2928</v>
      </c>
      <c r="C299" t="s">
        <v>2580</v>
      </c>
      <c r="D299" s="241" t="e">
        <f t="shared" si="7"/>
        <v>#REF!</v>
      </c>
      <c r="E299" s="238" t="e">
        <f>COUNTIFS(#REF!, B299,$B$10:$B$505,"F")</f>
        <v>#REF!</v>
      </c>
      <c r="F299" s="242">
        <f t="shared" si="6"/>
        <v>0</v>
      </c>
      <c r="G299" t="e">
        <f>COUNTIFS(#REF!, B299,$B$10:$B$283,"F",#REF!,"Elected")</f>
        <v>#REF!</v>
      </c>
      <c r="H299" s="243">
        <f t="shared" si="8"/>
        <v>0</v>
      </c>
      <c r="I299" s="244" t="e">
        <f>COUNTIFS(#REF!, B299,$B$10:$B$505,"M")</f>
        <v>#REF!</v>
      </c>
      <c r="J299" s="242">
        <f t="shared" si="9"/>
        <v>0</v>
      </c>
      <c r="K299" t="e">
        <f>COUNTIFS(#REF!, B299,$B$10:$B$505,"M",#REF!,"Elected")</f>
        <v>#REF!</v>
      </c>
      <c r="L299" s="242">
        <f t="shared" si="10"/>
        <v>0</v>
      </c>
    </row>
    <row r="300" spans="1:12" x14ac:dyDescent="0.35">
      <c r="A300" s="238" t="e">
        <f>SUMIFS($C$10:$C$505,#REF!, B300)</f>
        <v>#REF!</v>
      </c>
      <c r="C300" t="s">
        <v>2592</v>
      </c>
      <c r="D300" s="241" t="e">
        <f t="shared" si="7"/>
        <v>#REF!</v>
      </c>
      <c r="E300" s="238" t="e">
        <f>COUNTIFS(#REF!, B300,$B$10:$B$505,"F")</f>
        <v>#REF!</v>
      </c>
      <c r="F300" s="242">
        <f t="shared" si="6"/>
        <v>0</v>
      </c>
      <c r="G300" t="e">
        <f>COUNTIFS(#REF!, B300,$B$10:$B$283,"F",#REF!,"Elected")</f>
        <v>#REF!</v>
      </c>
      <c r="H300" s="243">
        <f t="shared" si="8"/>
        <v>0</v>
      </c>
      <c r="I300" s="244" t="e">
        <f>COUNTIFS(#REF!, B300,$B$10:$B$505,"M")</f>
        <v>#REF!</v>
      </c>
      <c r="J300" s="242">
        <f t="shared" si="9"/>
        <v>0</v>
      </c>
      <c r="K300" t="e">
        <f>COUNTIFS(#REF!, B300,$B$10:$B$505,"M",#REF!,"Elected")</f>
        <v>#REF!</v>
      </c>
      <c r="L300" s="242">
        <f t="shared" si="10"/>
        <v>0</v>
      </c>
    </row>
    <row r="301" spans="1:12" x14ac:dyDescent="0.35">
      <c r="A301" s="238" t="e">
        <f>SUMIFS($C$10:$C$505,#REF!, B301)</f>
        <v>#REF!</v>
      </c>
      <c r="B301" t="s">
        <v>2807</v>
      </c>
      <c r="C301" t="s">
        <v>2597</v>
      </c>
      <c r="D301" s="241" t="e">
        <f t="shared" si="7"/>
        <v>#REF!</v>
      </c>
      <c r="E301" s="238" t="e">
        <f>COUNTIFS(#REF!, B301,$B$10:$B$505,"F")</f>
        <v>#REF!</v>
      </c>
      <c r="F301" s="242">
        <f t="shared" si="6"/>
        <v>0</v>
      </c>
      <c r="G301" t="e">
        <f>COUNTIFS(#REF!, B301,$B$10:$B$283,"F",#REF!,"Elected")</f>
        <v>#REF!</v>
      </c>
      <c r="H301" s="243">
        <f t="shared" si="8"/>
        <v>0</v>
      </c>
      <c r="I301" s="244" t="e">
        <f>COUNTIFS(#REF!, B301,$B$10:$B$505,"M")</f>
        <v>#REF!</v>
      </c>
      <c r="J301" s="242">
        <f t="shared" si="9"/>
        <v>0</v>
      </c>
      <c r="K301" t="e">
        <f>COUNTIFS(#REF!, B301,$B$10:$B$505,"M",#REF!,"Elected")</f>
        <v>#REF!</v>
      </c>
      <c r="L301" s="242">
        <f t="shared" si="10"/>
        <v>0</v>
      </c>
    </row>
    <row r="302" spans="1:12" x14ac:dyDescent="0.35">
      <c r="A302" s="238" t="e">
        <f>SUMIFS($C$10:$C$505,#REF!, B302)</f>
        <v>#REF!</v>
      </c>
      <c r="B302" t="s">
        <v>2668</v>
      </c>
      <c r="C302" t="s">
        <v>2588</v>
      </c>
      <c r="D302" s="241" t="e">
        <f t="shared" si="7"/>
        <v>#REF!</v>
      </c>
      <c r="E302" s="238" t="e">
        <f>COUNTIFS(#REF!, B302,$B$10:$B$505,"F")</f>
        <v>#REF!</v>
      </c>
      <c r="F302" s="242">
        <f t="shared" si="6"/>
        <v>0</v>
      </c>
      <c r="G302" t="e">
        <f>COUNTIFS(#REF!, B302,$B$10:$B$283,"F",#REF!,"Elected")</f>
        <v>#REF!</v>
      </c>
      <c r="H302" s="243">
        <f t="shared" si="8"/>
        <v>0</v>
      </c>
      <c r="I302" s="244" t="e">
        <f>COUNTIFS(#REF!, B302,$B$10:$B$505,"M")</f>
        <v>#REF!</v>
      </c>
      <c r="J302" s="242">
        <f t="shared" si="9"/>
        <v>0</v>
      </c>
      <c r="K302" t="e">
        <f>COUNTIFS(#REF!, B302,$B$10:$B$505,"M",#REF!,"Elected")</f>
        <v>#REF!</v>
      </c>
      <c r="L302" s="242">
        <f t="shared" si="10"/>
        <v>0</v>
      </c>
    </row>
    <row r="303" spans="1:12" x14ac:dyDescent="0.35">
      <c r="A303" s="238" t="e">
        <f>SUMIFS($C$10:$C$505,#REF!, B303)</f>
        <v>#REF!</v>
      </c>
      <c r="B303" t="s">
        <v>2692</v>
      </c>
      <c r="C303" t="s">
        <v>2589</v>
      </c>
      <c r="D303" s="241" t="e">
        <f t="shared" si="7"/>
        <v>#REF!</v>
      </c>
      <c r="E303" s="238" t="e">
        <f>COUNTIFS(#REF!, B303,$B$10:$B$505,"F")</f>
        <v>#REF!</v>
      </c>
      <c r="F303" s="242">
        <f t="shared" si="6"/>
        <v>0</v>
      </c>
      <c r="G303" t="e">
        <f>COUNTIFS(#REF!, B303,$B$10:$B$283,"F",#REF!,"Elected")</f>
        <v>#REF!</v>
      </c>
      <c r="H303" s="243">
        <f t="shared" si="8"/>
        <v>0</v>
      </c>
      <c r="I303" s="244" t="e">
        <f>COUNTIFS(#REF!, B303,$B$10:$B$505,"M")</f>
        <v>#REF!</v>
      </c>
      <c r="J303" s="242">
        <f t="shared" si="9"/>
        <v>0</v>
      </c>
      <c r="K303" t="e">
        <f>COUNTIFS(#REF!, B303,$B$10:$B$505,"M",#REF!,"Elected")</f>
        <v>#REF!</v>
      </c>
      <c r="L303" s="242">
        <f t="shared" si="10"/>
        <v>0</v>
      </c>
    </row>
    <row r="304" spans="1:12" x14ac:dyDescent="0.35">
      <c r="A304" s="238" t="e">
        <f>SUMIFS($C$10:$C$505,#REF!, B304)</f>
        <v>#REF!</v>
      </c>
      <c r="B304" t="s">
        <v>2672</v>
      </c>
      <c r="C304" t="s">
        <v>2530</v>
      </c>
      <c r="D304" s="241" t="e">
        <f t="shared" si="7"/>
        <v>#REF!</v>
      </c>
      <c r="E304" s="238" t="e">
        <f>COUNTIFS(#REF!, B304,$B$10:$B$505,"F")</f>
        <v>#REF!</v>
      </c>
      <c r="F304" s="242">
        <f t="shared" si="6"/>
        <v>0</v>
      </c>
      <c r="G304" t="e">
        <f>COUNTIFS(#REF!, B304,$B$10:$B$283,"F",#REF!,"Elected")</f>
        <v>#REF!</v>
      </c>
      <c r="H304" s="243">
        <f t="shared" si="8"/>
        <v>0</v>
      </c>
      <c r="I304" s="244" t="e">
        <f>COUNTIFS(#REF!, B304,$B$10:$B$505,"M")</f>
        <v>#REF!</v>
      </c>
      <c r="J304" s="242">
        <f t="shared" si="9"/>
        <v>0</v>
      </c>
      <c r="K304" t="e">
        <f>COUNTIFS(#REF!, B304,$B$10:$B$505,"M",#REF!,"Elected")</f>
        <v>#REF!</v>
      </c>
      <c r="L304" s="242">
        <f t="shared" si="10"/>
        <v>0</v>
      </c>
    </row>
    <row r="305" spans="1:11" x14ac:dyDescent="0.35">
      <c r="A305" s="238" t="e">
        <f>SUM(A278:A304)</f>
        <v>#REF!</v>
      </c>
      <c r="B305" s="238"/>
      <c r="D305" s="241" t="e">
        <f>SUM(D278:D304)</f>
        <v>#REF!</v>
      </c>
      <c r="E305" s="238" t="e">
        <f>SUM(E278:E304)</f>
        <v>#REF!</v>
      </c>
      <c r="G305" t="e">
        <f>SUM(G278:G304)</f>
        <v>#REF!</v>
      </c>
      <c r="I305" s="244" t="e">
        <f>SUM(I278:I304)</f>
        <v>#REF!</v>
      </c>
      <c r="K305" t="e">
        <f>SUM(K278:K304)</f>
        <v>#REF!</v>
      </c>
    </row>
    <row r="306" spans="1:11" ht="15" thickBot="1" x14ac:dyDescent="0.4"/>
    <row r="307" spans="1:11" x14ac:dyDescent="0.35">
      <c r="C307" s="245" t="s">
        <v>2673</v>
      </c>
      <c r="D307" s="246"/>
      <c r="E307" s="247" t="e">
        <f>E305+I305</f>
        <v>#REF!</v>
      </c>
      <c r="F307" s="246" t="s">
        <v>2674</v>
      </c>
      <c r="G307" s="248"/>
      <c r="H307" s="248"/>
      <c r="I307" s="245" t="s">
        <v>2675</v>
      </c>
      <c r="J307" s="246" t="s">
        <v>2676</v>
      </c>
      <c r="K307" s="249" t="e">
        <f>K305</f>
        <v>#REF!</v>
      </c>
    </row>
    <row r="308" spans="1:11" ht="15" thickBot="1" x14ac:dyDescent="0.4">
      <c r="C308" s="250" t="s">
        <v>2677</v>
      </c>
      <c r="D308" s="251" t="e">
        <f>LEFT(MID(#REF!,FIND("(",#REF!)+1,LEN(#REF!)),FIND(")",MID(#REF!,FIND("(",#REF!)+1,LEN(#REF!)))-1)</f>
        <v>#REF!</v>
      </c>
      <c r="E308" s="251" t="e">
        <f>#REF!</f>
        <v>#REF!</v>
      </c>
      <c r="F308" s="251" t="s">
        <v>2678</v>
      </c>
      <c r="G308" s="252"/>
      <c r="H308" s="252"/>
      <c r="I308" s="253"/>
      <c r="J308" s="240" t="s">
        <v>2679</v>
      </c>
      <c r="K308" s="254" t="e">
        <f>G305</f>
        <v>#REF!</v>
      </c>
    </row>
    <row r="309" spans="1:11" ht="15" thickBot="1" x14ac:dyDescent="0.4">
      <c r="I309" s="250"/>
      <c r="J309" s="251" t="s">
        <v>2680</v>
      </c>
      <c r="K309" s="255" t="e">
        <f>SUM(K307:K308)</f>
        <v>#REF!</v>
      </c>
    </row>
  </sheetData>
  <mergeCells count="312">
    <mergeCell ref="A267:A268"/>
    <mergeCell ref="B267:B268"/>
    <mergeCell ref="C267:C268"/>
    <mergeCell ref="A269:A270"/>
    <mergeCell ref="B269:B270"/>
    <mergeCell ref="C269:C270"/>
    <mergeCell ref="A263:A264"/>
    <mergeCell ref="B263:B264"/>
    <mergeCell ref="C263:C264"/>
    <mergeCell ref="A265:A266"/>
    <mergeCell ref="B265:B266"/>
    <mergeCell ref="C265:C266"/>
    <mergeCell ref="A259:A260"/>
    <mergeCell ref="B259:B260"/>
    <mergeCell ref="C259:C260"/>
    <mergeCell ref="A261:A262"/>
    <mergeCell ref="B261:B262"/>
    <mergeCell ref="C261:C262"/>
    <mergeCell ref="A255:A256"/>
    <mergeCell ref="B255:B256"/>
    <mergeCell ref="C255:C256"/>
    <mergeCell ref="A257:A258"/>
    <mergeCell ref="B257:B258"/>
    <mergeCell ref="C257:C258"/>
    <mergeCell ref="A251:A252"/>
    <mergeCell ref="B251:B252"/>
    <mergeCell ref="C251:C252"/>
    <mergeCell ref="A253:A254"/>
    <mergeCell ref="B253:B254"/>
    <mergeCell ref="C253:C254"/>
    <mergeCell ref="A247:A248"/>
    <mergeCell ref="B247:B248"/>
    <mergeCell ref="C247:C248"/>
    <mergeCell ref="A249:A250"/>
    <mergeCell ref="B249:B250"/>
    <mergeCell ref="C249:C250"/>
    <mergeCell ref="A243:A244"/>
    <mergeCell ref="B243:B244"/>
    <mergeCell ref="C243:C244"/>
    <mergeCell ref="A245:A246"/>
    <mergeCell ref="B245:B246"/>
    <mergeCell ref="C245:C246"/>
    <mergeCell ref="A228:A229"/>
    <mergeCell ref="B228:B229"/>
    <mergeCell ref="C228:C229"/>
    <mergeCell ref="A230:A231"/>
    <mergeCell ref="B230:B231"/>
    <mergeCell ref="C230:C231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181:A182"/>
    <mergeCell ref="B181:B182"/>
    <mergeCell ref="C181:C182"/>
    <mergeCell ref="A183:A184"/>
    <mergeCell ref="B183:B184"/>
    <mergeCell ref="C183:C184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30:A131"/>
    <mergeCell ref="B130:B131"/>
    <mergeCell ref="C130:C131"/>
    <mergeCell ref="A132:A133"/>
    <mergeCell ref="B132:B133"/>
    <mergeCell ref="C132:C133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51"/>
  <sheetViews>
    <sheetView topLeftCell="D112" zoomScale="54" zoomScaleNormal="80" workbookViewId="0">
      <selection activeCell="BD5" sqref="U5:BD151"/>
    </sheetView>
  </sheetViews>
  <sheetFormatPr defaultRowHeight="14.5" x14ac:dyDescent="0.35"/>
  <cols>
    <col min="1" max="1" width="54.453125" bestFit="1" customWidth="1"/>
  </cols>
  <sheetData>
    <row r="1" spans="1:8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</row>
    <row r="3" spans="1:8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</row>
    <row r="4" spans="1:8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</row>
    <row r="5" spans="1:8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</row>
    <row r="6" spans="1:8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</row>
    <row r="7" spans="1:8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</row>
    <row r="8" spans="1:8" x14ac:dyDescent="0.35">
      <c r="A8" s="339" t="s">
        <v>131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</row>
    <row r="9" spans="1:8" x14ac:dyDescent="0.35">
      <c r="A9" s="339" t="s">
        <v>0</v>
      </c>
      <c r="B9" s="339" t="s">
        <v>0</v>
      </c>
      <c r="C9" s="339" t="s">
        <v>17</v>
      </c>
      <c r="D9" t="s">
        <v>1804</v>
      </c>
      <c r="E9" t="s">
        <v>1805</v>
      </c>
      <c r="F9" t="s">
        <v>1806</v>
      </c>
      <c r="G9" t="s">
        <v>1807</v>
      </c>
      <c r="H9" t="s">
        <v>1808</v>
      </c>
    </row>
    <row r="10" spans="1:8" x14ac:dyDescent="0.35">
      <c r="A10" s="339" t="s">
        <v>1809</v>
      </c>
      <c r="B10" s="339" t="s">
        <v>33</v>
      </c>
      <c r="C10" s="340">
        <v>422</v>
      </c>
      <c r="D10" s="1">
        <v>19</v>
      </c>
      <c r="E10" s="1">
        <v>3</v>
      </c>
      <c r="F10" s="1">
        <v>4</v>
      </c>
      <c r="G10" s="1">
        <v>-448</v>
      </c>
      <c r="H10" s="1">
        <v>0</v>
      </c>
    </row>
    <row r="11" spans="1:8" x14ac:dyDescent="0.35">
      <c r="A11" s="339" t="s">
        <v>0</v>
      </c>
      <c r="B11" s="339" t="s">
        <v>0</v>
      </c>
      <c r="C11" s="340">
        <v>422</v>
      </c>
      <c r="D11" s="2">
        <v>441</v>
      </c>
      <c r="E11" s="2">
        <v>444</v>
      </c>
      <c r="F11" s="2">
        <v>448</v>
      </c>
      <c r="G11" s="2">
        <v>0</v>
      </c>
      <c r="H11" s="2">
        <v>0</v>
      </c>
    </row>
    <row r="12" spans="1:8" x14ac:dyDescent="0.35">
      <c r="A12" s="339" t="s">
        <v>1810</v>
      </c>
      <c r="B12" s="339" t="s">
        <v>33</v>
      </c>
      <c r="C12" s="340">
        <v>274</v>
      </c>
      <c r="D12" s="1">
        <v>36</v>
      </c>
      <c r="E12" s="1">
        <v>7</v>
      </c>
      <c r="F12" s="1">
        <v>-317</v>
      </c>
      <c r="G12" s="1">
        <v>0</v>
      </c>
      <c r="H12" s="1">
        <v>0</v>
      </c>
    </row>
    <row r="13" spans="1:8" x14ac:dyDescent="0.35">
      <c r="A13" s="339" t="s">
        <v>0</v>
      </c>
      <c r="B13" s="339" t="s">
        <v>0</v>
      </c>
      <c r="C13" s="340">
        <v>274</v>
      </c>
      <c r="D13" s="2">
        <v>310</v>
      </c>
      <c r="E13" s="2">
        <v>317</v>
      </c>
      <c r="F13" s="2">
        <v>0</v>
      </c>
      <c r="G13" s="2">
        <v>0</v>
      </c>
      <c r="H13" s="2">
        <v>0</v>
      </c>
    </row>
    <row r="14" spans="1:8" x14ac:dyDescent="0.35">
      <c r="A14" s="339" t="s">
        <v>1811</v>
      </c>
      <c r="B14" s="339" t="s">
        <v>33</v>
      </c>
      <c r="C14" s="340">
        <v>1665</v>
      </c>
      <c r="D14" s="1">
        <v>-254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35">
      <c r="A15" s="339" t="s">
        <v>0</v>
      </c>
      <c r="B15" s="339" t="s">
        <v>0</v>
      </c>
      <c r="C15" s="340">
        <v>1665</v>
      </c>
      <c r="D15" s="2">
        <v>1411</v>
      </c>
      <c r="E15" s="2">
        <v>1411</v>
      </c>
      <c r="F15" s="2">
        <v>1411</v>
      </c>
      <c r="G15" s="2">
        <v>1411</v>
      </c>
      <c r="H15" s="2">
        <v>1411</v>
      </c>
    </row>
    <row r="16" spans="1:8" x14ac:dyDescent="0.35">
      <c r="A16" s="339" t="s">
        <v>1812</v>
      </c>
      <c r="B16" s="339" t="s">
        <v>31</v>
      </c>
      <c r="C16" s="340">
        <v>417</v>
      </c>
      <c r="D16" s="1">
        <v>52</v>
      </c>
      <c r="E16" s="1">
        <v>13</v>
      </c>
      <c r="F16" s="1">
        <v>104</v>
      </c>
      <c r="G16" s="1">
        <v>36</v>
      </c>
      <c r="H16" s="1">
        <v>-622</v>
      </c>
    </row>
    <row r="17" spans="1:8" x14ac:dyDescent="0.35">
      <c r="A17" s="339" t="s">
        <v>0</v>
      </c>
      <c r="B17" s="339" t="s">
        <v>0</v>
      </c>
      <c r="C17" s="340">
        <v>417</v>
      </c>
      <c r="D17" s="2">
        <v>469</v>
      </c>
      <c r="E17" s="2">
        <v>482</v>
      </c>
      <c r="F17" s="2">
        <v>586</v>
      </c>
      <c r="G17" s="2">
        <v>622</v>
      </c>
      <c r="H17" s="2">
        <v>0</v>
      </c>
    </row>
    <row r="18" spans="1:8" x14ac:dyDescent="0.35">
      <c r="A18" s="339" t="s">
        <v>1813</v>
      </c>
      <c r="B18" s="339" t="s">
        <v>31</v>
      </c>
      <c r="C18" s="340">
        <v>1187</v>
      </c>
      <c r="D18" s="1">
        <v>32</v>
      </c>
      <c r="E18" s="1">
        <v>9</v>
      </c>
      <c r="F18" s="1">
        <v>31</v>
      </c>
      <c r="G18" s="1">
        <v>71</v>
      </c>
      <c r="H18" s="1">
        <v>129</v>
      </c>
    </row>
    <row r="19" spans="1:8" x14ac:dyDescent="0.35">
      <c r="A19" s="339" t="s">
        <v>0</v>
      </c>
      <c r="B19" s="339" t="s">
        <v>0</v>
      </c>
      <c r="C19" s="340">
        <v>1187</v>
      </c>
      <c r="D19" s="2">
        <v>1219</v>
      </c>
      <c r="E19" s="2">
        <v>1228</v>
      </c>
      <c r="F19" s="2">
        <v>1259</v>
      </c>
      <c r="G19" s="2">
        <v>1330</v>
      </c>
      <c r="H19" s="2">
        <v>1459</v>
      </c>
    </row>
    <row r="20" spans="1:8" x14ac:dyDescent="0.35">
      <c r="A20" s="339" t="s">
        <v>1814</v>
      </c>
      <c r="B20" s="339" t="s">
        <v>33</v>
      </c>
      <c r="C20" s="340">
        <v>1214</v>
      </c>
      <c r="D20" s="1">
        <v>87</v>
      </c>
      <c r="E20" s="1">
        <v>109</v>
      </c>
      <c r="F20" s="1">
        <v>34</v>
      </c>
      <c r="G20" s="1">
        <v>0</v>
      </c>
      <c r="H20" s="1">
        <v>0</v>
      </c>
    </row>
    <row r="21" spans="1:8" x14ac:dyDescent="0.35">
      <c r="A21" s="339" t="s">
        <v>0</v>
      </c>
      <c r="B21" s="339" t="s">
        <v>0</v>
      </c>
      <c r="C21" s="340">
        <v>1214</v>
      </c>
      <c r="D21" s="2">
        <v>1301</v>
      </c>
      <c r="E21" s="2">
        <v>1410</v>
      </c>
      <c r="F21" s="2">
        <v>1444</v>
      </c>
      <c r="G21" s="2">
        <v>1444</v>
      </c>
      <c r="H21" s="2">
        <v>1444</v>
      </c>
    </row>
    <row r="22" spans="1:8" x14ac:dyDescent="0.35">
      <c r="A22" s="339" t="s">
        <v>3338</v>
      </c>
      <c r="B22" s="339" t="s">
        <v>31</v>
      </c>
      <c r="C22" s="340">
        <v>624</v>
      </c>
      <c r="D22" s="1">
        <v>14</v>
      </c>
      <c r="E22" s="1">
        <v>13</v>
      </c>
      <c r="F22" s="1">
        <v>20</v>
      </c>
      <c r="G22" s="1">
        <v>165</v>
      </c>
      <c r="H22" s="1">
        <v>129</v>
      </c>
    </row>
    <row r="23" spans="1:8" x14ac:dyDescent="0.35">
      <c r="A23" s="339" t="s">
        <v>0</v>
      </c>
      <c r="B23" s="339" t="s">
        <v>0</v>
      </c>
      <c r="C23" s="340">
        <v>624</v>
      </c>
      <c r="D23" s="2">
        <v>638</v>
      </c>
      <c r="E23" s="2">
        <v>651</v>
      </c>
      <c r="F23" s="2">
        <v>671</v>
      </c>
      <c r="G23" s="2">
        <v>836</v>
      </c>
      <c r="H23" s="2">
        <v>965</v>
      </c>
    </row>
    <row r="24" spans="1:8" x14ac:dyDescent="0.35">
      <c r="A24" s="339" t="s">
        <v>1815</v>
      </c>
      <c r="B24" s="339" t="s">
        <v>33</v>
      </c>
      <c r="C24" s="340">
        <v>1081</v>
      </c>
      <c r="D24" s="1">
        <v>14</v>
      </c>
      <c r="E24" s="1">
        <v>14</v>
      </c>
      <c r="F24" s="1">
        <v>79</v>
      </c>
      <c r="G24" s="1">
        <v>45</v>
      </c>
      <c r="H24" s="1">
        <v>122</v>
      </c>
    </row>
    <row r="25" spans="1:8" x14ac:dyDescent="0.35">
      <c r="A25" s="339" t="s">
        <v>0</v>
      </c>
      <c r="B25" s="339" t="s">
        <v>0</v>
      </c>
      <c r="C25" s="340">
        <v>1081</v>
      </c>
      <c r="D25" s="2">
        <v>1095</v>
      </c>
      <c r="E25" s="2">
        <v>1109</v>
      </c>
      <c r="F25" s="2">
        <v>1188</v>
      </c>
      <c r="G25" s="2">
        <v>1233</v>
      </c>
      <c r="H25" s="2">
        <v>1355</v>
      </c>
    </row>
    <row r="26" spans="1:8" x14ac:dyDescent="0.35">
      <c r="A26" s="339" t="s">
        <v>1816</v>
      </c>
      <c r="B26" s="339" t="s">
        <v>33</v>
      </c>
      <c r="C26" s="340">
        <v>1579</v>
      </c>
      <c r="D26" s="1">
        <v>0</v>
      </c>
      <c r="E26" s="1">
        <v>-168</v>
      </c>
      <c r="F26" s="1">
        <v>0</v>
      </c>
      <c r="G26" s="1">
        <v>0</v>
      </c>
      <c r="H26" s="1">
        <v>0</v>
      </c>
    </row>
    <row r="27" spans="1:8" x14ac:dyDescent="0.35">
      <c r="A27" s="339" t="s">
        <v>0</v>
      </c>
      <c r="B27" s="339" t="s">
        <v>0</v>
      </c>
      <c r="C27" s="340">
        <v>1579</v>
      </c>
      <c r="D27" s="2">
        <v>1579</v>
      </c>
      <c r="E27" s="2">
        <v>1411</v>
      </c>
      <c r="F27" s="2">
        <v>1411</v>
      </c>
      <c r="G27" s="2">
        <v>1411</v>
      </c>
      <c r="H27" s="2">
        <v>1411</v>
      </c>
    </row>
    <row r="28" spans="1:8" x14ac:dyDescent="0.35">
      <c r="A28" s="339" t="s">
        <v>47</v>
      </c>
      <c r="B28" s="339" t="s">
        <v>0</v>
      </c>
      <c r="C28" s="341">
        <v>0</v>
      </c>
      <c r="D28" s="1">
        <f>(D10+D12+D14+D16+D18+D20+D22+D24+D26)*(-1)</f>
        <v>0</v>
      </c>
      <c r="E28" s="1">
        <f t="shared" ref="E28:H28" si="0">(E10+E12+E14+E16+E18+E20+E22+E24+E26)*(-1)</f>
        <v>0</v>
      </c>
      <c r="F28" s="1">
        <f t="shared" si="0"/>
        <v>45</v>
      </c>
      <c r="G28" s="1">
        <f t="shared" si="0"/>
        <v>131</v>
      </c>
      <c r="H28" s="1">
        <f t="shared" si="0"/>
        <v>242</v>
      </c>
    </row>
    <row r="29" spans="1:8" x14ac:dyDescent="0.35">
      <c r="A29" s="339" t="s">
        <v>0</v>
      </c>
      <c r="B29" s="339" t="s">
        <v>0</v>
      </c>
      <c r="C29" s="340">
        <v>0</v>
      </c>
      <c r="D29" s="2">
        <v>0</v>
      </c>
      <c r="E29" s="2">
        <v>0</v>
      </c>
      <c r="F29" s="2">
        <v>45</v>
      </c>
      <c r="G29" s="2">
        <v>176</v>
      </c>
      <c r="H29" s="2">
        <v>418</v>
      </c>
    </row>
    <row r="30" spans="1:8" x14ac:dyDescent="0.35">
      <c r="A30" t="s">
        <v>48</v>
      </c>
      <c r="B30" t="s">
        <v>0</v>
      </c>
      <c r="C30" s="2">
        <v>8463</v>
      </c>
      <c r="D30" s="2">
        <v>8463</v>
      </c>
      <c r="E30" s="2">
        <v>8463</v>
      </c>
      <c r="F30" s="2">
        <v>8463</v>
      </c>
      <c r="G30" s="2">
        <v>8463</v>
      </c>
      <c r="H30" s="2">
        <v>8463</v>
      </c>
    </row>
    <row r="34" spans="1:10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</row>
    <row r="35" spans="1:10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</row>
    <row r="36" spans="1:10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</row>
    <row r="37" spans="1:10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</row>
    <row r="38" spans="1:10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</row>
    <row r="39" spans="1:10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</row>
    <row r="40" spans="1:10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</row>
    <row r="41" spans="1:10" x14ac:dyDescent="0.35">
      <c r="A41" s="339" t="s">
        <v>95</v>
      </c>
      <c r="B41" s="339" t="s">
        <v>2</v>
      </c>
      <c r="C41" s="339" t="s">
        <v>3</v>
      </c>
      <c r="D41" t="s">
        <v>4</v>
      </c>
      <c r="E41" t="s">
        <v>5</v>
      </c>
      <c r="F41" t="s">
        <v>6</v>
      </c>
      <c r="G41" t="s">
        <v>7</v>
      </c>
      <c r="H41" t="s">
        <v>8</v>
      </c>
      <c r="I41" t="s">
        <v>9</v>
      </c>
      <c r="J41" t="s">
        <v>10</v>
      </c>
    </row>
    <row r="42" spans="1:10" x14ac:dyDescent="0.35">
      <c r="A42" s="339" t="s">
        <v>0</v>
      </c>
      <c r="B42" s="339" t="s">
        <v>0</v>
      </c>
      <c r="C42" s="339" t="s">
        <v>17</v>
      </c>
      <c r="D42" t="s">
        <v>1817</v>
      </c>
      <c r="E42" t="s">
        <v>484</v>
      </c>
      <c r="F42" t="s">
        <v>1077</v>
      </c>
      <c r="G42" t="s">
        <v>1818</v>
      </c>
      <c r="H42" t="s">
        <v>1819</v>
      </c>
      <c r="I42" t="s">
        <v>1820</v>
      </c>
      <c r="J42" t="s">
        <v>1821</v>
      </c>
    </row>
    <row r="43" spans="1:10" x14ac:dyDescent="0.35">
      <c r="A43" s="339" t="s">
        <v>1822</v>
      </c>
      <c r="B43" s="339" t="s">
        <v>33</v>
      </c>
      <c r="C43" s="340">
        <v>1396</v>
      </c>
      <c r="D43" s="1">
        <v>4</v>
      </c>
      <c r="E43" s="1">
        <v>21</v>
      </c>
      <c r="F43" s="1">
        <v>105</v>
      </c>
      <c r="G43" s="1">
        <v>-103</v>
      </c>
      <c r="H43" s="1">
        <v>0</v>
      </c>
      <c r="I43" s="1">
        <v>0</v>
      </c>
      <c r="J43" s="1">
        <v>0</v>
      </c>
    </row>
    <row r="44" spans="1:10" x14ac:dyDescent="0.35">
      <c r="A44" s="339" t="s">
        <v>0</v>
      </c>
      <c r="B44" s="339" t="s">
        <v>0</v>
      </c>
      <c r="C44" s="340">
        <v>1396</v>
      </c>
      <c r="D44" s="2">
        <v>1400</v>
      </c>
      <c r="E44" s="2">
        <v>1421</v>
      </c>
      <c r="F44" s="2">
        <v>1526</v>
      </c>
      <c r="G44" s="2">
        <v>1423</v>
      </c>
      <c r="H44" s="2">
        <v>1423</v>
      </c>
      <c r="I44" s="2">
        <v>1423</v>
      </c>
      <c r="J44" s="2">
        <v>1423</v>
      </c>
    </row>
    <row r="45" spans="1:10" x14ac:dyDescent="0.35">
      <c r="A45" s="339" t="s">
        <v>1823</v>
      </c>
      <c r="B45" s="339" t="s">
        <v>33</v>
      </c>
      <c r="C45" s="340">
        <v>1362</v>
      </c>
      <c r="D45" s="1">
        <v>6</v>
      </c>
      <c r="E45" s="1">
        <v>26</v>
      </c>
      <c r="F45" s="1">
        <v>62</v>
      </c>
      <c r="G45" s="1">
        <v>0</v>
      </c>
      <c r="H45" s="1">
        <v>0</v>
      </c>
      <c r="I45" s="1">
        <v>0</v>
      </c>
      <c r="J45" s="1">
        <v>0</v>
      </c>
    </row>
    <row r="46" spans="1:10" x14ac:dyDescent="0.35">
      <c r="A46" s="339" t="s">
        <v>0</v>
      </c>
      <c r="B46" s="339" t="s">
        <v>0</v>
      </c>
      <c r="C46" s="340">
        <v>1362</v>
      </c>
      <c r="D46" s="2">
        <v>1368</v>
      </c>
      <c r="E46" s="2">
        <v>1394</v>
      </c>
      <c r="F46" s="2">
        <v>1456</v>
      </c>
      <c r="G46" s="2">
        <v>1456</v>
      </c>
      <c r="H46" s="2">
        <v>1456</v>
      </c>
      <c r="I46" s="2">
        <v>1456</v>
      </c>
      <c r="J46" s="2">
        <v>1456</v>
      </c>
    </row>
    <row r="47" spans="1:10" x14ac:dyDescent="0.35">
      <c r="A47" s="339" t="s">
        <v>1824</v>
      </c>
      <c r="B47" s="339" t="s">
        <v>33</v>
      </c>
      <c r="C47" s="340">
        <v>973</v>
      </c>
      <c r="D47" s="1">
        <v>12</v>
      </c>
      <c r="E47" s="1">
        <v>11</v>
      </c>
      <c r="F47" s="1">
        <v>65</v>
      </c>
      <c r="G47" s="1">
        <v>17</v>
      </c>
      <c r="H47" s="1">
        <v>59</v>
      </c>
      <c r="I47" s="1">
        <v>85</v>
      </c>
      <c r="J47" s="1">
        <v>29</v>
      </c>
    </row>
    <row r="48" spans="1:10" x14ac:dyDescent="0.35">
      <c r="A48" s="339" t="s">
        <v>0</v>
      </c>
      <c r="B48" s="339" t="s">
        <v>0</v>
      </c>
      <c r="C48" s="340">
        <v>973</v>
      </c>
      <c r="D48" s="2">
        <v>985</v>
      </c>
      <c r="E48" s="2">
        <v>996</v>
      </c>
      <c r="F48" s="2">
        <v>1061</v>
      </c>
      <c r="G48" s="2">
        <v>1078</v>
      </c>
      <c r="H48" s="2">
        <v>1137</v>
      </c>
      <c r="I48" s="2">
        <v>1222</v>
      </c>
      <c r="J48" s="2">
        <v>1251</v>
      </c>
    </row>
    <row r="49" spans="1:10" x14ac:dyDescent="0.35">
      <c r="A49" s="339" t="s">
        <v>3340</v>
      </c>
      <c r="B49" s="339" t="s">
        <v>33</v>
      </c>
      <c r="C49" s="340">
        <v>444</v>
      </c>
      <c r="D49" s="1">
        <v>2</v>
      </c>
      <c r="E49" s="1">
        <v>24</v>
      </c>
      <c r="F49" s="1">
        <v>-470</v>
      </c>
      <c r="G49" s="1">
        <v>0</v>
      </c>
      <c r="H49" s="1">
        <v>0</v>
      </c>
      <c r="I49" s="1">
        <v>0</v>
      </c>
      <c r="J49" s="1">
        <v>0</v>
      </c>
    </row>
    <row r="50" spans="1:10" x14ac:dyDescent="0.35">
      <c r="A50" s="339" t="s">
        <v>0</v>
      </c>
      <c r="B50" s="339" t="s">
        <v>0</v>
      </c>
      <c r="C50" s="340">
        <v>444</v>
      </c>
      <c r="D50" s="2">
        <v>446</v>
      </c>
      <c r="E50" s="2">
        <v>470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35">
      <c r="A51" s="339" t="s">
        <v>3339</v>
      </c>
      <c r="B51" s="339" t="s">
        <v>33</v>
      </c>
      <c r="C51" s="340">
        <v>308</v>
      </c>
      <c r="D51" s="1">
        <v>1</v>
      </c>
      <c r="E51" s="1">
        <v>-309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</row>
    <row r="52" spans="1:10" x14ac:dyDescent="0.35">
      <c r="A52" s="339" t="s">
        <v>0</v>
      </c>
      <c r="B52" s="339" t="s">
        <v>0</v>
      </c>
      <c r="C52" s="340">
        <v>308</v>
      </c>
      <c r="D52" s="2">
        <v>309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35">
      <c r="A53" s="339" t="s">
        <v>1825</v>
      </c>
      <c r="B53" s="339" t="s">
        <v>33</v>
      </c>
      <c r="C53" s="340">
        <v>922</v>
      </c>
      <c r="D53" s="1">
        <v>0</v>
      </c>
      <c r="E53" s="1">
        <v>27</v>
      </c>
      <c r="F53" s="1">
        <v>38</v>
      </c>
      <c r="G53" s="1">
        <v>11</v>
      </c>
      <c r="H53" s="1">
        <v>44</v>
      </c>
      <c r="I53" s="1">
        <v>156</v>
      </c>
      <c r="J53" s="1">
        <v>218</v>
      </c>
    </row>
    <row r="54" spans="1:10" x14ac:dyDescent="0.35">
      <c r="A54" s="339" t="s">
        <v>0</v>
      </c>
      <c r="B54" s="339" t="s">
        <v>0</v>
      </c>
      <c r="C54" s="340">
        <v>922</v>
      </c>
      <c r="D54" s="2">
        <v>922</v>
      </c>
      <c r="E54" s="2">
        <v>949</v>
      </c>
      <c r="F54" s="2">
        <v>987</v>
      </c>
      <c r="G54" s="2">
        <v>998</v>
      </c>
      <c r="H54" s="2">
        <v>1042</v>
      </c>
      <c r="I54" s="2">
        <v>1198</v>
      </c>
      <c r="J54" s="2">
        <v>1416</v>
      </c>
    </row>
    <row r="55" spans="1:10" x14ac:dyDescent="0.35">
      <c r="A55" s="339" t="s">
        <v>3332</v>
      </c>
      <c r="B55" s="339" t="s">
        <v>33</v>
      </c>
      <c r="C55" s="340">
        <v>538</v>
      </c>
      <c r="D55" s="1">
        <v>1</v>
      </c>
      <c r="E55" s="1">
        <v>94</v>
      </c>
      <c r="F55" s="1">
        <v>30</v>
      </c>
      <c r="G55" s="1">
        <v>0</v>
      </c>
      <c r="H55" s="1">
        <v>-663</v>
      </c>
      <c r="I55" s="1">
        <v>0</v>
      </c>
      <c r="J55" s="1">
        <v>0</v>
      </c>
    </row>
    <row r="56" spans="1:10" x14ac:dyDescent="0.35">
      <c r="A56" s="339" t="s">
        <v>0</v>
      </c>
      <c r="B56" s="339" t="s">
        <v>0</v>
      </c>
      <c r="C56" s="340">
        <v>538</v>
      </c>
      <c r="D56" s="2">
        <v>539</v>
      </c>
      <c r="E56" s="2">
        <v>633</v>
      </c>
      <c r="F56" s="2">
        <v>663</v>
      </c>
      <c r="G56" s="2">
        <v>663</v>
      </c>
      <c r="H56" s="2">
        <v>0</v>
      </c>
      <c r="I56" s="2">
        <v>0</v>
      </c>
      <c r="J56" s="2">
        <v>0</v>
      </c>
    </row>
    <row r="57" spans="1:10" x14ac:dyDescent="0.35">
      <c r="A57" s="339" t="s">
        <v>1826</v>
      </c>
      <c r="B57" s="339" t="s">
        <v>33</v>
      </c>
      <c r="C57" s="340">
        <v>1195</v>
      </c>
      <c r="D57" s="1">
        <v>6</v>
      </c>
      <c r="E57" s="1">
        <v>14</v>
      </c>
      <c r="F57" s="1">
        <v>12</v>
      </c>
      <c r="G57" s="1">
        <v>3</v>
      </c>
      <c r="H57" s="1">
        <v>76</v>
      </c>
      <c r="I57" s="1">
        <v>381</v>
      </c>
      <c r="J57" s="1">
        <v>-264</v>
      </c>
    </row>
    <row r="58" spans="1:10" x14ac:dyDescent="0.35">
      <c r="A58" s="339" t="s">
        <v>0</v>
      </c>
      <c r="B58" s="339" t="s">
        <v>0</v>
      </c>
      <c r="C58" s="340">
        <v>1195</v>
      </c>
      <c r="D58" s="2">
        <v>1201</v>
      </c>
      <c r="E58" s="2">
        <v>1215</v>
      </c>
      <c r="F58" s="2">
        <v>1227</v>
      </c>
      <c r="G58" s="2">
        <v>1230</v>
      </c>
      <c r="H58" s="2">
        <v>1306</v>
      </c>
      <c r="I58" s="2">
        <v>1687</v>
      </c>
      <c r="J58" s="2">
        <v>1423</v>
      </c>
    </row>
    <row r="59" spans="1:10" x14ac:dyDescent="0.35">
      <c r="A59" s="339" t="s">
        <v>1827</v>
      </c>
      <c r="B59" s="339" t="s">
        <v>31</v>
      </c>
      <c r="C59" s="340">
        <v>697</v>
      </c>
      <c r="D59" s="1">
        <v>3</v>
      </c>
      <c r="E59" s="1">
        <v>8</v>
      </c>
      <c r="F59" s="1">
        <v>30</v>
      </c>
      <c r="G59" s="1">
        <v>2</v>
      </c>
      <c r="H59" s="1">
        <v>57</v>
      </c>
      <c r="I59" s="1">
        <v>-797</v>
      </c>
      <c r="J59" s="1">
        <v>0</v>
      </c>
    </row>
    <row r="60" spans="1:10" x14ac:dyDescent="0.35">
      <c r="A60" s="339" t="s">
        <v>0</v>
      </c>
      <c r="B60" s="339" t="s">
        <v>0</v>
      </c>
      <c r="C60" s="340">
        <v>697</v>
      </c>
      <c r="D60" s="2">
        <v>700</v>
      </c>
      <c r="E60" s="2">
        <v>708</v>
      </c>
      <c r="F60" s="2">
        <v>738</v>
      </c>
      <c r="G60" s="2">
        <v>740</v>
      </c>
      <c r="H60" s="2">
        <v>797</v>
      </c>
      <c r="I60" s="2">
        <v>0</v>
      </c>
      <c r="J60" s="2">
        <v>0</v>
      </c>
    </row>
    <row r="61" spans="1:10" x14ac:dyDescent="0.35">
      <c r="A61" s="339" t="s">
        <v>1828</v>
      </c>
      <c r="B61" s="339" t="s">
        <v>31</v>
      </c>
      <c r="C61" s="340">
        <v>647</v>
      </c>
      <c r="D61" s="1">
        <v>20</v>
      </c>
      <c r="E61" s="1">
        <v>23</v>
      </c>
      <c r="F61" s="1">
        <v>96</v>
      </c>
      <c r="G61" s="1">
        <v>42</v>
      </c>
      <c r="H61" s="1">
        <v>48</v>
      </c>
      <c r="I61" s="1">
        <v>55</v>
      </c>
      <c r="J61" s="1">
        <v>17</v>
      </c>
    </row>
    <row r="62" spans="1:10" x14ac:dyDescent="0.35">
      <c r="A62" s="339" t="s">
        <v>0</v>
      </c>
      <c r="B62" s="339" t="s">
        <v>0</v>
      </c>
      <c r="C62" s="340">
        <v>647</v>
      </c>
      <c r="D62" s="2">
        <v>667</v>
      </c>
      <c r="E62" s="2">
        <v>690</v>
      </c>
      <c r="F62" s="2">
        <v>786</v>
      </c>
      <c r="G62" s="2">
        <v>828</v>
      </c>
      <c r="H62" s="2">
        <v>876</v>
      </c>
      <c r="I62" s="2">
        <v>931</v>
      </c>
      <c r="J62" s="2">
        <v>948</v>
      </c>
    </row>
    <row r="63" spans="1:10" x14ac:dyDescent="0.35">
      <c r="A63" s="339" t="s">
        <v>1829</v>
      </c>
      <c r="B63" s="339" t="s">
        <v>33</v>
      </c>
      <c r="C63" s="340">
        <v>1478</v>
      </c>
      <c r="D63" s="1">
        <v>-55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</row>
    <row r="64" spans="1:10" x14ac:dyDescent="0.35">
      <c r="A64" s="339" t="s">
        <v>0</v>
      </c>
      <c r="B64" s="339" t="s">
        <v>0</v>
      </c>
      <c r="C64" s="340">
        <v>1478</v>
      </c>
      <c r="D64" s="2">
        <v>1423</v>
      </c>
      <c r="E64" s="2">
        <v>1423</v>
      </c>
      <c r="F64" s="2">
        <v>1423</v>
      </c>
      <c r="G64" s="2">
        <v>1423</v>
      </c>
      <c r="H64" s="2">
        <v>1423</v>
      </c>
      <c r="I64" s="2">
        <v>1423</v>
      </c>
      <c r="J64" s="2">
        <v>1423</v>
      </c>
    </row>
    <row r="65" spans="1:10" x14ac:dyDescent="0.35">
      <c r="A65" s="339" t="s">
        <v>47</v>
      </c>
      <c r="B65" s="339" t="s">
        <v>0</v>
      </c>
      <c r="C65" s="341">
        <v>0</v>
      </c>
      <c r="D65" s="1">
        <f>(D43+D45+D47+D49+D51+D53+D55+D57+D59+D61+D63)*(-1)</f>
        <v>0</v>
      </c>
      <c r="E65" s="1">
        <f t="shared" ref="E65:J65" si="1">(E43+E45+E47+E49+E51+E53+E55+E57+E59+E61+E63)*(-1)</f>
        <v>61</v>
      </c>
      <c r="F65" s="1">
        <f t="shared" si="1"/>
        <v>32</v>
      </c>
      <c r="G65" s="1">
        <f t="shared" si="1"/>
        <v>28</v>
      </c>
      <c r="H65" s="1">
        <f t="shared" si="1"/>
        <v>379</v>
      </c>
      <c r="I65" s="1">
        <f t="shared" si="1"/>
        <v>120</v>
      </c>
      <c r="J65" s="1">
        <f t="shared" si="1"/>
        <v>0</v>
      </c>
    </row>
    <row r="66" spans="1:10" x14ac:dyDescent="0.35">
      <c r="A66" s="339" t="s">
        <v>0</v>
      </c>
      <c r="B66" s="339" t="s">
        <v>0</v>
      </c>
      <c r="C66" s="340">
        <v>0</v>
      </c>
      <c r="D66" s="2">
        <v>0</v>
      </c>
      <c r="E66" s="2">
        <v>61</v>
      </c>
      <c r="F66" s="2">
        <v>93</v>
      </c>
      <c r="G66" s="2">
        <v>121</v>
      </c>
      <c r="H66" s="2">
        <v>500</v>
      </c>
      <c r="I66" s="2">
        <v>620</v>
      </c>
      <c r="J66" s="2">
        <v>620</v>
      </c>
    </row>
    <row r="67" spans="1:10" x14ac:dyDescent="0.35">
      <c r="A67" t="s">
        <v>48</v>
      </c>
      <c r="B67" t="s">
        <v>0</v>
      </c>
      <c r="C67" s="2">
        <v>9960</v>
      </c>
      <c r="D67" s="2">
        <v>9960</v>
      </c>
      <c r="E67" s="2">
        <v>9960</v>
      </c>
      <c r="F67" s="2">
        <v>9960</v>
      </c>
      <c r="G67" s="2">
        <v>9960</v>
      </c>
      <c r="H67" s="2">
        <v>9960</v>
      </c>
      <c r="I67" s="2">
        <v>9960</v>
      </c>
      <c r="J67" s="2">
        <v>9960</v>
      </c>
    </row>
    <row r="71" spans="1:10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</row>
    <row r="72" spans="1:10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</row>
    <row r="73" spans="1:10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</row>
    <row r="74" spans="1:10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</row>
    <row r="75" spans="1:10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</row>
    <row r="76" spans="1:10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</row>
    <row r="77" spans="1:10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</row>
    <row r="78" spans="1:10" x14ac:dyDescent="0.35">
      <c r="A78" s="339" t="s">
        <v>243</v>
      </c>
      <c r="B78" s="339" t="s">
        <v>2</v>
      </c>
      <c r="C78" s="339" t="s">
        <v>3</v>
      </c>
      <c r="D78" t="s">
        <v>4</v>
      </c>
      <c r="E78" t="s">
        <v>5</v>
      </c>
      <c r="F78" t="s">
        <v>6</v>
      </c>
      <c r="G78" t="s">
        <v>7</v>
      </c>
      <c r="H78" t="s">
        <v>8</v>
      </c>
      <c r="I78" t="s">
        <v>9</v>
      </c>
    </row>
    <row r="79" spans="1:10" x14ac:dyDescent="0.35">
      <c r="A79" s="339" t="s">
        <v>0</v>
      </c>
      <c r="B79" s="339" t="s">
        <v>0</v>
      </c>
      <c r="C79" s="339" t="s">
        <v>17</v>
      </c>
      <c r="D79" t="s">
        <v>1830</v>
      </c>
      <c r="E79" t="s">
        <v>1831</v>
      </c>
      <c r="F79" t="s">
        <v>1832</v>
      </c>
      <c r="G79" t="s">
        <v>1833</v>
      </c>
      <c r="H79" t="s">
        <v>1834</v>
      </c>
      <c r="I79" t="s">
        <v>1835</v>
      </c>
    </row>
    <row r="80" spans="1:10" x14ac:dyDescent="0.35">
      <c r="A80" s="339" t="s">
        <v>1836</v>
      </c>
      <c r="B80" s="339" t="s">
        <v>33</v>
      </c>
      <c r="C80" s="340">
        <v>1123</v>
      </c>
      <c r="D80" s="1">
        <v>12</v>
      </c>
      <c r="E80" s="1">
        <v>21</v>
      </c>
      <c r="F80" s="1">
        <v>159</v>
      </c>
      <c r="G80" s="1">
        <v>-86</v>
      </c>
      <c r="H80" s="1">
        <v>0</v>
      </c>
      <c r="I80" s="1">
        <v>0</v>
      </c>
    </row>
    <row r="81" spans="1:9" x14ac:dyDescent="0.35">
      <c r="A81" s="339" t="s">
        <v>0</v>
      </c>
      <c r="B81" s="339" t="s">
        <v>0</v>
      </c>
      <c r="C81" s="340">
        <v>1123</v>
      </c>
      <c r="D81" s="2">
        <v>1135</v>
      </c>
      <c r="E81" s="2">
        <v>1156</v>
      </c>
      <c r="F81" s="2">
        <v>1315</v>
      </c>
      <c r="G81" s="2">
        <v>1229</v>
      </c>
      <c r="H81" s="2">
        <v>1229</v>
      </c>
      <c r="I81" s="2">
        <v>1229</v>
      </c>
    </row>
    <row r="82" spans="1:9" x14ac:dyDescent="0.35">
      <c r="A82" s="339" t="s">
        <v>1837</v>
      </c>
      <c r="B82" s="339" t="s">
        <v>31</v>
      </c>
      <c r="C82" s="340">
        <v>1232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</row>
    <row r="83" spans="1:9" x14ac:dyDescent="0.35">
      <c r="A83" s="339" t="s">
        <v>0</v>
      </c>
      <c r="B83" s="339" t="s">
        <v>0</v>
      </c>
      <c r="C83" s="340">
        <v>1232</v>
      </c>
      <c r="D83" s="2">
        <v>1232</v>
      </c>
      <c r="E83" s="2">
        <v>1232</v>
      </c>
      <c r="F83" s="2">
        <v>1232</v>
      </c>
      <c r="G83" s="2">
        <v>1232</v>
      </c>
      <c r="H83" s="2">
        <v>1232</v>
      </c>
      <c r="I83" s="2">
        <v>1232</v>
      </c>
    </row>
    <row r="84" spans="1:9" x14ac:dyDescent="0.35">
      <c r="A84" s="339" t="s">
        <v>1838</v>
      </c>
      <c r="B84" s="339" t="s">
        <v>33</v>
      </c>
      <c r="C84" s="340">
        <v>699</v>
      </c>
      <c r="D84" s="1">
        <v>14</v>
      </c>
      <c r="E84" s="1">
        <v>7</v>
      </c>
      <c r="F84" s="1">
        <v>62</v>
      </c>
      <c r="G84" s="1">
        <v>46</v>
      </c>
      <c r="H84" s="1">
        <v>19</v>
      </c>
      <c r="I84" s="1">
        <v>89</v>
      </c>
    </row>
    <row r="85" spans="1:9" x14ac:dyDescent="0.35">
      <c r="A85" s="339" t="s">
        <v>0</v>
      </c>
      <c r="B85" s="339" t="s">
        <v>0</v>
      </c>
      <c r="C85" s="340">
        <v>699</v>
      </c>
      <c r="D85" s="2">
        <v>713</v>
      </c>
      <c r="E85" s="2">
        <v>720</v>
      </c>
      <c r="F85" s="2">
        <v>782</v>
      </c>
      <c r="G85" s="2">
        <v>828</v>
      </c>
      <c r="H85" s="2">
        <v>847</v>
      </c>
      <c r="I85" s="2">
        <v>936</v>
      </c>
    </row>
    <row r="86" spans="1:9" x14ac:dyDescent="0.35">
      <c r="A86" s="339" t="s">
        <v>1839</v>
      </c>
      <c r="B86" s="339" t="s">
        <v>33</v>
      </c>
      <c r="C86" s="340">
        <v>1007</v>
      </c>
      <c r="D86" s="1">
        <v>21</v>
      </c>
      <c r="E86" s="1">
        <v>4</v>
      </c>
      <c r="F86" s="1">
        <v>32</v>
      </c>
      <c r="G86" s="1">
        <v>9</v>
      </c>
      <c r="H86" s="1">
        <v>24</v>
      </c>
      <c r="I86" s="1">
        <v>121</v>
      </c>
    </row>
    <row r="87" spans="1:9" x14ac:dyDescent="0.35">
      <c r="A87" s="339" t="s">
        <v>0</v>
      </c>
      <c r="B87" s="339" t="s">
        <v>0</v>
      </c>
      <c r="C87" s="340">
        <v>1007</v>
      </c>
      <c r="D87" s="2">
        <v>1028</v>
      </c>
      <c r="E87" s="2">
        <v>1032</v>
      </c>
      <c r="F87" s="2">
        <v>1064</v>
      </c>
      <c r="G87" s="2">
        <v>1073</v>
      </c>
      <c r="H87" s="2">
        <v>1097</v>
      </c>
      <c r="I87" s="2">
        <v>1218</v>
      </c>
    </row>
    <row r="88" spans="1:9" x14ac:dyDescent="0.35">
      <c r="A88" s="339" t="s">
        <v>1840</v>
      </c>
      <c r="B88" s="339" t="s">
        <v>33</v>
      </c>
      <c r="C88" s="340">
        <v>861</v>
      </c>
      <c r="D88" s="1">
        <v>18</v>
      </c>
      <c r="E88" s="1">
        <v>13</v>
      </c>
      <c r="F88" s="1">
        <v>14</v>
      </c>
      <c r="G88" s="1">
        <v>2</v>
      </c>
      <c r="H88" s="1">
        <v>256</v>
      </c>
      <c r="I88" s="1">
        <v>86</v>
      </c>
    </row>
    <row r="89" spans="1:9" x14ac:dyDescent="0.35">
      <c r="A89" s="339" t="s">
        <v>0</v>
      </c>
      <c r="B89" s="339" t="s">
        <v>0</v>
      </c>
      <c r="C89" s="340">
        <v>861</v>
      </c>
      <c r="D89" s="2">
        <v>879</v>
      </c>
      <c r="E89" s="2">
        <v>892</v>
      </c>
      <c r="F89" s="2">
        <v>906</v>
      </c>
      <c r="G89" s="2">
        <v>908</v>
      </c>
      <c r="H89" s="2">
        <v>1164</v>
      </c>
      <c r="I89" s="2">
        <v>1250</v>
      </c>
    </row>
    <row r="90" spans="1:9" x14ac:dyDescent="0.35">
      <c r="A90" s="339" t="s">
        <v>3333</v>
      </c>
      <c r="B90" s="339" t="s">
        <v>33</v>
      </c>
      <c r="C90" s="340">
        <v>624</v>
      </c>
      <c r="D90" s="1">
        <v>25</v>
      </c>
      <c r="E90" s="1">
        <v>20</v>
      </c>
      <c r="F90" s="1">
        <v>48</v>
      </c>
      <c r="G90" s="1">
        <v>14</v>
      </c>
      <c r="H90" s="1">
        <v>61</v>
      </c>
      <c r="I90" s="1">
        <v>-792</v>
      </c>
    </row>
    <row r="91" spans="1:9" x14ac:dyDescent="0.35">
      <c r="A91" s="339" t="s">
        <v>0</v>
      </c>
      <c r="B91" s="339" t="s">
        <v>0</v>
      </c>
      <c r="C91" s="340">
        <v>624</v>
      </c>
      <c r="D91" s="2">
        <v>649</v>
      </c>
      <c r="E91" s="2">
        <v>669</v>
      </c>
      <c r="F91" s="2">
        <v>717</v>
      </c>
      <c r="G91" s="2">
        <v>731</v>
      </c>
      <c r="H91" s="2">
        <v>792</v>
      </c>
      <c r="I91" s="2">
        <v>0</v>
      </c>
    </row>
    <row r="92" spans="1:9" x14ac:dyDescent="0.35">
      <c r="A92" s="339" t="s">
        <v>3334</v>
      </c>
      <c r="B92" s="339" t="s">
        <v>33</v>
      </c>
      <c r="C92" s="340">
        <v>60</v>
      </c>
      <c r="D92" s="1">
        <v>-60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35">
      <c r="A93" s="339" t="s">
        <v>0</v>
      </c>
      <c r="B93" s="339" t="s">
        <v>0</v>
      </c>
      <c r="C93" s="340">
        <v>60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</row>
    <row r="94" spans="1:9" x14ac:dyDescent="0.35">
      <c r="A94" s="339" t="s">
        <v>1841</v>
      </c>
      <c r="B94" s="339" t="s">
        <v>33</v>
      </c>
      <c r="C94" s="340">
        <v>950</v>
      </c>
      <c r="D94" s="1">
        <v>21</v>
      </c>
      <c r="E94" s="1">
        <v>8</v>
      </c>
      <c r="F94" s="1">
        <v>30</v>
      </c>
      <c r="G94" s="1">
        <v>8</v>
      </c>
      <c r="H94" s="1">
        <v>32</v>
      </c>
      <c r="I94" s="1">
        <v>114</v>
      </c>
    </row>
    <row r="95" spans="1:9" x14ac:dyDescent="0.35">
      <c r="A95" s="339" t="s">
        <v>0</v>
      </c>
      <c r="B95" s="339" t="s">
        <v>0</v>
      </c>
      <c r="C95" s="340">
        <v>950</v>
      </c>
      <c r="D95" s="2">
        <v>971</v>
      </c>
      <c r="E95" s="2">
        <v>979</v>
      </c>
      <c r="F95" s="2">
        <v>1009</v>
      </c>
      <c r="G95" s="2">
        <v>1017</v>
      </c>
      <c r="H95" s="2">
        <v>1049</v>
      </c>
      <c r="I95" s="2">
        <v>1163</v>
      </c>
    </row>
    <row r="96" spans="1:9" x14ac:dyDescent="0.35">
      <c r="A96" s="339" t="s">
        <v>1842</v>
      </c>
      <c r="B96" s="339" t="s">
        <v>31</v>
      </c>
      <c r="C96" s="340">
        <v>774</v>
      </c>
      <c r="D96" s="1">
        <v>15</v>
      </c>
      <c r="E96" s="1">
        <v>6</v>
      </c>
      <c r="F96" s="1">
        <v>13</v>
      </c>
      <c r="G96" s="1">
        <v>5</v>
      </c>
      <c r="H96" s="1">
        <v>230</v>
      </c>
      <c r="I96" s="1">
        <v>152</v>
      </c>
    </row>
    <row r="97" spans="1:9" x14ac:dyDescent="0.35">
      <c r="A97" s="339" t="s">
        <v>0</v>
      </c>
      <c r="B97" s="339" t="s">
        <v>0</v>
      </c>
      <c r="C97" s="340">
        <v>774</v>
      </c>
      <c r="D97" s="2">
        <v>789</v>
      </c>
      <c r="E97" s="2">
        <v>795</v>
      </c>
      <c r="F97" s="2">
        <v>808</v>
      </c>
      <c r="G97" s="2">
        <v>813</v>
      </c>
      <c r="H97" s="2">
        <v>1043</v>
      </c>
      <c r="I97" s="2">
        <v>1195</v>
      </c>
    </row>
    <row r="98" spans="1:9" x14ac:dyDescent="0.35">
      <c r="A98" s="339" t="s">
        <v>1843</v>
      </c>
      <c r="B98" s="339" t="s">
        <v>31</v>
      </c>
      <c r="C98" s="340">
        <v>636</v>
      </c>
      <c r="D98" s="1">
        <v>12</v>
      </c>
      <c r="E98" s="1">
        <v>9</v>
      </c>
      <c r="F98" s="1">
        <v>24</v>
      </c>
      <c r="G98" s="1">
        <v>2</v>
      </c>
      <c r="H98" s="1">
        <v>-683</v>
      </c>
      <c r="I98" s="1">
        <v>0</v>
      </c>
    </row>
    <row r="99" spans="1:9" x14ac:dyDescent="0.35">
      <c r="A99" s="339" t="s">
        <v>0</v>
      </c>
      <c r="B99" s="339" t="s">
        <v>0</v>
      </c>
      <c r="C99" s="340">
        <v>636</v>
      </c>
      <c r="D99" s="2">
        <v>648</v>
      </c>
      <c r="E99" s="2">
        <v>657</v>
      </c>
      <c r="F99" s="2">
        <v>681</v>
      </c>
      <c r="G99" s="2">
        <v>683</v>
      </c>
      <c r="H99" s="2">
        <v>0</v>
      </c>
      <c r="I99" s="2">
        <v>0</v>
      </c>
    </row>
    <row r="100" spans="1:9" x14ac:dyDescent="0.35">
      <c r="A100" s="339" t="s">
        <v>3335</v>
      </c>
      <c r="B100" s="339" t="s">
        <v>33</v>
      </c>
      <c r="C100" s="340">
        <v>13</v>
      </c>
      <c r="D100" s="1">
        <v>-13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</row>
    <row r="101" spans="1:9" x14ac:dyDescent="0.35">
      <c r="A101" s="339" t="s">
        <v>0</v>
      </c>
      <c r="B101" s="339" t="s">
        <v>0</v>
      </c>
      <c r="C101" s="340">
        <v>13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</row>
    <row r="102" spans="1:9" x14ac:dyDescent="0.35">
      <c r="A102" s="339" t="s">
        <v>3336</v>
      </c>
      <c r="B102" s="339" t="s">
        <v>33</v>
      </c>
      <c r="C102" s="340">
        <v>65</v>
      </c>
      <c r="D102" s="1">
        <v>-65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</row>
    <row r="103" spans="1:9" x14ac:dyDescent="0.35">
      <c r="A103" s="339" t="s">
        <v>0</v>
      </c>
      <c r="B103" s="339" t="s">
        <v>0</v>
      </c>
      <c r="C103" s="340">
        <v>65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</row>
    <row r="104" spans="1:9" x14ac:dyDescent="0.35">
      <c r="A104" s="339" t="s">
        <v>3341</v>
      </c>
      <c r="B104" s="339" t="s">
        <v>33</v>
      </c>
      <c r="C104" s="340">
        <v>94</v>
      </c>
      <c r="D104" s="1">
        <v>-94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</row>
    <row r="105" spans="1:9" x14ac:dyDescent="0.35">
      <c r="A105" s="339" t="s">
        <v>0</v>
      </c>
      <c r="B105" s="339" t="s">
        <v>0</v>
      </c>
      <c r="C105" s="340">
        <v>94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</row>
    <row r="106" spans="1:9" x14ac:dyDescent="0.35">
      <c r="A106" s="339" t="s">
        <v>1844</v>
      </c>
      <c r="B106" s="339" t="s">
        <v>33</v>
      </c>
      <c r="C106" s="340">
        <v>436</v>
      </c>
      <c r="D106" s="1">
        <v>5</v>
      </c>
      <c r="E106" s="1">
        <v>4</v>
      </c>
      <c r="F106" s="1">
        <v>-445</v>
      </c>
      <c r="G106" s="1">
        <v>0</v>
      </c>
      <c r="H106" s="1">
        <v>0</v>
      </c>
      <c r="I106" s="1">
        <v>0</v>
      </c>
    </row>
    <row r="107" spans="1:9" x14ac:dyDescent="0.35">
      <c r="A107" s="339" t="s">
        <v>0</v>
      </c>
      <c r="B107" s="339" t="s">
        <v>0</v>
      </c>
      <c r="C107" s="340">
        <v>436</v>
      </c>
      <c r="D107" s="2">
        <v>441</v>
      </c>
      <c r="E107" s="2">
        <v>445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35">
      <c r="A108" s="339" t="s">
        <v>3331</v>
      </c>
      <c r="B108" s="339" t="s">
        <v>33</v>
      </c>
      <c r="C108" s="340">
        <v>1078</v>
      </c>
      <c r="D108" s="1">
        <v>32</v>
      </c>
      <c r="E108" s="1">
        <v>88</v>
      </c>
      <c r="F108" s="1">
        <v>53</v>
      </c>
      <c r="G108" s="1">
        <v>0</v>
      </c>
      <c r="H108" s="1">
        <v>0</v>
      </c>
      <c r="I108" s="1">
        <v>0</v>
      </c>
    </row>
    <row r="109" spans="1:9" x14ac:dyDescent="0.35">
      <c r="A109" s="339" t="s">
        <v>0</v>
      </c>
      <c r="B109" s="339" t="s">
        <v>0</v>
      </c>
      <c r="C109" s="340">
        <v>1078</v>
      </c>
      <c r="D109" s="2">
        <v>1110</v>
      </c>
      <c r="E109" s="2">
        <v>1198</v>
      </c>
      <c r="F109" s="2">
        <v>1251</v>
      </c>
      <c r="G109" s="2">
        <v>1251</v>
      </c>
      <c r="H109" s="2">
        <v>1251</v>
      </c>
      <c r="I109" s="2">
        <v>1251</v>
      </c>
    </row>
    <row r="110" spans="1:9" x14ac:dyDescent="0.35">
      <c r="A110" s="339" t="s">
        <v>3337</v>
      </c>
      <c r="B110" s="339" t="s">
        <v>33</v>
      </c>
      <c r="C110" s="340">
        <v>178</v>
      </c>
      <c r="D110" s="1">
        <v>26</v>
      </c>
      <c r="E110" s="1">
        <v>-204</v>
      </c>
      <c r="F110" s="1">
        <v>0</v>
      </c>
      <c r="G110" s="1">
        <v>0</v>
      </c>
      <c r="H110" s="1">
        <v>0</v>
      </c>
      <c r="I110" s="1">
        <v>0</v>
      </c>
    </row>
    <row r="111" spans="1:9" x14ac:dyDescent="0.35">
      <c r="A111" s="339" t="s">
        <v>0</v>
      </c>
      <c r="B111" s="339" t="s">
        <v>0</v>
      </c>
      <c r="C111" s="340">
        <v>178</v>
      </c>
      <c r="D111" s="2">
        <v>204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</row>
    <row r="112" spans="1:9" x14ac:dyDescent="0.35">
      <c r="A112" s="339" t="s">
        <v>47</v>
      </c>
      <c r="B112" s="339" t="s">
        <v>0</v>
      </c>
      <c r="C112" s="341">
        <v>0</v>
      </c>
      <c r="D112" s="1">
        <f>(D80+D82+D84+D86+D88+D90+D92+D94+D96+D98+D100+D102+D104+D106+D108+D110)*(-1)</f>
        <v>31</v>
      </c>
      <c r="E112" s="1">
        <f t="shared" ref="E112:I112" si="2">(E80+E82+E84+E86+E88+E90+E92+E94+E96+E98+E100+E102+E104+E106+E108+E110)*(-1)</f>
        <v>24</v>
      </c>
      <c r="F112" s="1">
        <f t="shared" si="2"/>
        <v>10</v>
      </c>
      <c r="G112" s="1">
        <f t="shared" si="2"/>
        <v>0</v>
      </c>
      <c r="H112" s="1">
        <f t="shared" si="2"/>
        <v>61</v>
      </c>
      <c r="I112" s="1">
        <f t="shared" si="2"/>
        <v>230</v>
      </c>
    </row>
    <row r="113" spans="1:12" x14ac:dyDescent="0.35">
      <c r="A113" s="339" t="s">
        <v>0</v>
      </c>
      <c r="B113" s="339" t="s">
        <v>0</v>
      </c>
      <c r="C113" s="340">
        <v>0</v>
      </c>
      <c r="D113" s="2">
        <v>31</v>
      </c>
      <c r="E113" s="2">
        <v>55</v>
      </c>
      <c r="F113" s="2">
        <v>65</v>
      </c>
      <c r="G113" s="2">
        <v>65</v>
      </c>
      <c r="H113" s="2">
        <v>126</v>
      </c>
      <c r="I113" s="2">
        <v>356</v>
      </c>
    </row>
    <row r="114" spans="1:12" x14ac:dyDescent="0.35">
      <c r="A114" t="s">
        <v>48</v>
      </c>
      <c r="B114" t="s">
        <v>0</v>
      </c>
      <c r="C114" s="2">
        <v>9830</v>
      </c>
      <c r="D114" s="2">
        <v>9830</v>
      </c>
      <c r="E114" s="2">
        <v>9830</v>
      </c>
      <c r="F114" s="2">
        <v>9830</v>
      </c>
      <c r="G114" s="2">
        <v>9830</v>
      </c>
      <c r="H114" s="2">
        <v>9830</v>
      </c>
      <c r="I114" s="2">
        <v>9830</v>
      </c>
    </row>
    <row r="117" spans="1:12" x14ac:dyDescent="0.35">
      <c r="A117" s="2"/>
      <c r="B117" s="2"/>
      <c r="C117" s="2"/>
      <c r="D117" s="2"/>
      <c r="E117" s="2"/>
      <c r="F117" s="2"/>
      <c r="G117" s="2"/>
      <c r="H117" s="239" t="s">
        <v>2648</v>
      </c>
      <c r="I117" s="2"/>
      <c r="J117" s="2"/>
      <c r="K117" s="2"/>
      <c r="L117" s="239" t="s">
        <v>2649</v>
      </c>
    </row>
    <row r="118" spans="1:12" x14ac:dyDescent="0.35">
      <c r="D118" s="240" t="s">
        <v>2529</v>
      </c>
      <c r="E118" s="240" t="s">
        <v>2650</v>
      </c>
      <c r="F118" s="240" t="s">
        <v>2651</v>
      </c>
      <c r="G118" s="240" t="s">
        <v>2650</v>
      </c>
      <c r="H118" s="240" t="s">
        <v>2652</v>
      </c>
      <c r="I118" s="240" t="s">
        <v>2653</v>
      </c>
      <c r="J118" s="240" t="s">
        <v>2649</v>
      </c>
      <c r="K118" s="240" t="s">
        <v>2654</v>
      </c>
      <c r="L118" s="240" t="s">
        <v>2652</v>
      </c>
    </row>
    <row r="119" spans="1:12" x14ac:dyDescent="0.35">
      <c r="D119" s="240" t="s">
        <v>2655</v>
      </c>
      <c r="E119" s="240" t="s">
        <v>2655</v>
      </c>
      <c r="F119" s="240" t="s">
        <v>2652</v>
      </c>
      <c r="G119" s="240" t="s">
        <v>2656</v>
      </c>
      <c r="H119" s="240" t="s">
        <v>2656</v>
      </c>
      <c r="I119" s="240" t="s">
        <v>2655</v>
      </c>
      <c r="J119" s="240" t="s">
        <v>2652</v>
      </c>
      <c r="K119" s="240" t="s">
        <v>2656</v>
      </c>
      <c r="L119" s="240" t="s">
        <v>2656</v>
      </c>
    </row>
    <row r="120" spans="1:12" x14ac:dyDescent="0.35">
      <c r="A120" s="238" t="e">
        <f>SUMIFS($C$10:$C$505,#REF!, B120)</f>
        <v>#REF!</v>
      </c>
      <c r="B120" t="s">
        <v>2657</v>
      </c>
      <c r="C120" t="s">
        <v>2535</v>
      </c>
      <c r="D120" s="241" t="e">
        <f>E120+I120</f>
        <v>#REF!</v>
      </c>
      <c r="E120" s="238" t="e">
        <f>COUNTIFS(#REF!, B120,$B$10:$B$505,"F")</f>
        <v>#REF!</v>
      </c>
      <c r="F120" s="242">
        <f t="shared" ref="F120:F146" si="3">IFERROR(E120/D120,0)</f>
        <v>0</v>
      </c>
      <c r="G120" t="e">
        <f>COUNTIFS(#REF!, B120,$B$10:$B$505,"F",#REF!,"Elected")</f>
        <v>#REF!</v>
      </c>
      <c r="H120" s="243">
        <f>IFERROR(G120/D120,0)</f>
        <v>0</v>
      </c>
      <c r="I120" s="244" t="e">
        <f>COUNTIFS(#REF!, B120,$B$10:$B$505,"M")</f>
        <v>#REF!</v>
      </c>
      <c r="J120" s="242">
        <f>IFERROR(I120/D120,0)</f>
        <v>0</v>
      </c>
      <c r="K120" t="e">
        <f>COUNTIFS(#REF!, B120,$B$10:$B$505,"M",#REF!,"Elected")</f>
        <v>#REF!</v>
      </c>
      <c r="L120" s="242">
        <f>IFERROR(K120/D120,0)</f>
        <v>0</v>
      </c>
    </row>
    <row r="121" spans="1:12" x14ac:dyDescent="0.35">
      <c r="A121" s="238" t="e">
        <f>SUMIFS($C$10:$C$505,#REF!, B121)</f>
        <v>#REF!</v>
      </c>
      <c r="B121" t="s">
        <v>2658</v>
      </c>
      <c r="C121" t="s">
        <v>2534</v>
      </c>
      <c r="D121" s="241" t="e">
        <f t="shared" ref="D121:D146" si="4">E121+I121</f>
        <v>#REF!</v>
      </c>
      <c r="E121" s="238" t="e">
        <f>COUNTIFS(#REF!, B121,$B$10:$B$505,"F")</f>
        <v>#REF!</v>
      </c>
      <c r="F121" s="242">
        <f t="shared" si="3"/>
        <v>0</v>
      </c>
      <c r="G121" t="e">
        <f>COUNTIFS(#REF!, B121,$B$10:$B$283,"F",#REF!,"Elected")</f>
        <v>#REF!</v>
      </c>
      <c r="H121" s="243">
        <f t="shared" ref="H121:H146" si="5">IFERROR(G121/D121,0)</f>
        <v>0</v>
      </c>
      <c r="I121" s="244" t="e">
        <f>COUNTIFS(#REF!, B121,$B$10:$B$505,"M")</f>
        <v>#REF!</v>
      </c>
      <c r="J121" s="242">
        <f t="shared" ref="J121:J146" si="6">IFERROR(I121/D121,0)</f>
        <v>0</v>
      </c>
      <c r="K121" t="e">
        <f>COUNTIFS(#REF!, B121,$B$10:$B$505,"M",#REF!,"Elected")</f>
        <v>#REF!</v>
      </c>
      <c r="L121" s="242">
        <f t="shared" ref="L121:L146" si="7">IFERROR(K121/D121,0)</f>
        <v>0</v>
      </c>
    </row>
    <row r="122" spans="1:12" x14ac:dyDescent="0.35">
      <c r="A122" s="238" t="e">
        <f>SUMIFS($C$10:$C$505,#REF!, B122)</f>
        <v>#REF!</v>
      </c>
      <c r="B122" t="s">
        <v>2659</v>
      </c>
      <c r="C122" t="s">
        <v>2536</v>
      </c>
      <c r="D122" s="241" t="e">
        <f t="shared" si="4"/>
        <v>#REF!</v>
      </c>
      <c r="E122" s="238" t="e">
        <f>COUNTIFS(#REF!, B122,$B$10:$B$505,"F")</f>
        <v>#REF!</v>
      </c>
      <c r="F122" s="242">
        <f t="shared" si="3"/>
        <v>0</v>
      </c>
      <c r="G122" t="e">
        <f>COUNTIFS(#REF!, B122,$B$10:$B$283,"F",#REF!,"Elected")</f>
        <v>#REF!</v>
      </c>
      <c r="H122" s="243">
        <f t="shared" si="5"/>
        <v>0</v>
      </c>
      <c r="I122" s="244" t="e">
        <f>COUNTIFS(#REF!, B122,$B$10:$B$505,"M")</f>
        <v>#REF!</v>
      </c>
      <c r="J122" s="242">
        <f t="shared" si="6"/>
        <v>0</v>
      </c>
      <c r="K122" t="e">
        <f>COUNTIFS(#REF!, B122,$B$10:$B$505,"M",#REF!,"Elected")</f>
        <v>#REF!</v>
      </c>
      <c r="L122" s="242">
        <f t="shared" si="7"/>
        <v>0</v>
      </c>
    </row>
    <row r="123" spans="1:12" x14ac:dyDescent="0.35">
      <c r="A123" s="238" t="e">
        <f>SUMIFS($C$10:$C$505,#REF!, B123)</f>
        <v>#REF!</v>
      </c>
      <c r="B123" t="s">
        <v>2661</v>
      </c>
      <c r="C123" t="s">
        <v>2727</v>
      </c>
      <c r="D123" s="241" t="e">
        <f t="shared" si="4"/>
        <v>#REF!</v>
      </c>
      <c r="E123" s="238" t="e">
        <f>COUNTIFS(#REF!, B123,$B$10:$B$505,"F")</f>
        <v>#REF!</v>
      </c>
      <c r="F123" s="242">
        <f t="shared" si="3"/>
        <v>0</v>
      </c>
      <c r="G123" t="e">
        <f>COUNTIFS(#REF!, B123,$B$10:$B$283,"F",#REF!,"Elected")</f>
        <v>#REF!</v>
      </c>
      <c r="H123" s="243">
        <f t="shared" si="5"/>
        <v>0</v>
      </c>
      <c r="I123" s="244" t="e">
        <f>COUNTIFS(#REF!, B123,$B$10:$B$505,"M")</f>
        <v>#REF!</v>
      </c>
      <c r="J123" s="242">
        <f t="shared" si="6"/>
        <v>0</v>
      </c>
      <c r="K123" t="e">
        <f>COUNTIFS(#REF!, B123,$B$10:$B$505,"M",#REF!,"Elected")</f>
        <v>#REF!</v>
      </c>
      <c r="L123" s="242">
        <f t="shared" si="7"/>
        <v>0</v>
      </c>
    </row>
    <row r="124" spans="1:12" x14ac:dyDescent="0.35">
      <c r="A124" s="238" t="e">
        <f>SUMIFS($C$10:$C$505,#REF!, B124)</f>
        <v>#REF!</v>
      </c>
      <c r="B124" t="s">
        <v>2663</v>
      </c>
      <c r="C124" t="s">
        <v>2574</v>
      </c>
      <c r="D124" s="241" t="e">
        <f t="shared" si="4"/>
        <v>#REF!</v>
      </c>
      <c r="E124" s="238" t="e">
        <f>COUNTIFS(#REF!, B124,$B$10:$B$505,"F")</f>
        <v>#REF!</v>
      </c>
      <c r="F124" s="242">
        <f t="shared" si="3"/>
        <v>0</v>
      </c>
      <c r="G124" t="e">
        <f>COUNTIFS(#REF!, B124,$B$10:$B$283,"F",#REF!,"Elected")</f>
        <v>#REF!</v>
      </c>
      <c r="H124" s="243">
        <f t="shared" si="5"/>
        <v>0</v>
      </c>
      <c r="I124" s="244" t="e">
        <f>COUNTIFS(#REF!, B124,$B$10:$B$505,"M")</f>
        <v>#REF!</v>
      </c>
      <c r="J124" s="242">
        <f t="shared" si="6"/>
        <v>0</v>
      </c>
      <c r="K124" t="e">
        <f>COUNTIFS(#REF!, B124,$B$10:$B$505,"M",#REF!,"Elected")</f>
        <v>#REF!</v>
      </c>
      <c r="L124" s="242">
        <f t="shared" si="7"/>
        <v>0</v>
      </c>
    </row>
    <row r="125" spans="1:12" x14ac:dyDescent="0.35">
      <c r="A125" s="238" t="e">
        <f>SUMIFS($C$10:$C$505,#REF!, B125)</f>
        <v>#REF!</v>
      </c>
      <c r="B125" t="s">
        <v>2689</v>
      </c>
      <c r="C125" t="s">
        <v>2573</v>
      </c>
      <c r="D125" s="241" t="e">
        <f t="shared" si="4"/>
        <v>#REF!</v>
      </c>
      <c r="E125" s="238" t="e">
        <f>COUNTIFS(#REF!, B125,$B$10:$B$505,"F")</f>
        <v>#REF!</v>
      </c>
      <c r="F125" s="242">
        <f t="shared" si="3"/>
        <v>0</v>
      </c>
      <c r="G125" t="e">
        <f>COUNTIFS(#REF!, B125,$B$10:$B$283,"F",#REF!,"Elected")</f>
        <v>#REF!</v>
      </c>
      <c r="H125" s="243">
        <f t="shared" si="5"/>
        <v>0</v>
      </c>
      <c r="I125" s="244" t="e">
        <f>COUNTIFS(#REF!, B125,$B$10:$B$505,"M")</f>
        <v>#REF!</v>
      </c>
      <c r="J125" s="242">
        <f t="shared" si="6"/>
        <v>0</v>
      </c>
      <c r="K125" t="e">
        <f>COUNTIFS(#REF!, B125,$B$10:$B$505,"M",#REF!,"Elected")</f>
        <v>#REF!</v>
      </c>
      <c r="L125" s="242">
        <f t="shared" si="7"/>
        <v>0</v>
      </c>
    </row>
    <row r="126" spans="1:12" x14ac:dyDescent="0.35">
      <c r="A126" s="238" t="e">
        <f>SUMIFS($C$10:$C$505,#REF!, B126)</f>
        <v>#REF!</v>
      </c>
      <c r="B126" t="s">
        <v>2662</v>
      </c>
      <c r="C126" t="s">
        <v>2575</v>
      </c>
      <c r="D126" s="241" t="e">
        <f t="shared" si="4"/>
        <v>#REF!</v>
      </c>
      <c r="E126" s="238" t="e">
        <f>COUNTIFS(#REF!, B126,$B$10:$B$505,"F")</f>
        <v>#REF!</v>
      </c>
      <c r="F126" s="242">
        <f t="shared" si="3"/>
        <v>0</v>
      </c>
      <c r="G126" t="e">
        <f>COUNTIFS(#REF!, B126,$B$10:$B$283,"F",#REF!,"Elected")</f>
        <v>#REF!</v>
      </c>
      <c r="H126" s="243">
        <f t="shared" si="5"/>
        <v>0</v>
      </c>
      <c r="I126" s="244" t="e">
        <f>COUNTIFS(#REF!, B126,$B$10:$B$505,"M")</f>
        <v>#REF!</v>
      </c>
      <c r="J126" s="242">
        <f t="shared" si="6"/>
        <v>0</v>
      </c>
      <c r="K126" t="e">
        <f>COUNTIFS(#REF!, B126,$B$10:$B$505,"M",#REF!,"Elected")</f>
        <v>#REF!</v>
      </c>
      <c r="L126" s="242">
        <f t="shared" si="7"/>
        <v>0</v>
      </c>
    </row>
    <row r="127" spans="1:12" x14ac:dyDescent="0.35">
      <c r="A127" s="238" t="e">
        <f>SUMIFS($C$10:$C$505,#REF!, B127)</f>
        <v>#REF!</v>
      </c>
      <c r="B127" t="s">
        <v>2660</v>
      </c>
      <c r="C127" t="s">
        <v>2594</v>
      </c>
      <c r="D127" s="241" t="e">
        <f t="shared" si="4"/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B127,$B$10:$B$283,"F",#REF!,"Elected")</f>
        <v>#REF!</v>
      </c>
      <c r="H127" s="243">
        <f t="shared" si="5"/>
        <v>0</v>
      </c>
      <c r="I127" s="244" t="e">
        <f>COUNTIFS(#REF!, B127,$B$10:$B$505,"M")</f>
        <v>#REF!</v>
      </c>
      <c r="J127" s="242">
        <f t="shared" si="6"/>
        <v>0</v>
      </c>
      <c r="K127" t="e">
        <f>COUNTIFS(#REF!, B127,$B$10:$B$505,"M",#REF!,"Elected")</f>
        <v>#REF!</v>
      </c>
      <c r="L127" s="242">
        <f t="shared" si="7"/>
        <v>0</v>
      </c>
    </row>
    <row r="128" spans="1:12" x14ac:dyDescent="0.35">
      <c r="A128" s="238" t="e">
        <f>SUMIFS($C$10:$C$505,#REF!, B128)</f>
        <v>#REF!</v>
      </c>
      <c r="B128" t="s">
        <v>3107</v>
      </c>
      <c r="C128" t="s">
        <v>2576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B128,$B$10:$B$283,"F",#REF!,"Elected")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C129" t="s">
        <v>2590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B129,$B$10:$B$283,"F",#REF!,"Elected")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2671</v>
      </c>
      <c r="C130" t="s">
        <v>2582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B130,$B$10:$B$283,"F",#REF!,"Elected")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B131" t="s">
        <v>2665</v>
      </c>
      <c r="C131" t="s">
        <v>2598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B131,$B$10:$B$283,"F",#REF!,"Elected")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B132" t="s">
        <v>2666</v>
      </c>
      <c r="C132" t="s">
        <v>2584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B132,$B$10:$B$283,"F",#REF!,"Elected")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B133" t="s">
        <v>2667</v>
      </c>
      <c r="C133" t="s">
        <v>2577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B133,$B$10:$B$283,"F",#REF!,"Elected")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2670</v>
      </c>
      <c r="C134" t="s">
        <v>2578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B134,$B$10:$B$283,"F",#REF!,"Elected")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C135" t="s">
        <v>2581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B135,$B$10:$B$283,"F",#REF!,"Elected")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B136" t="s">
        <v>3073</v>
      </c>
      <c r="C136" t="s">
        <v>2579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B136,$B$10:$B$283,"F",#REF!,"Elected")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B137" t="s">
        <v>2690</v>
      </c>
      <c r="C137" t="s">
        <v>2585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B137,$B$10:$B$283,"F",#REF!,"Elected")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C138" t="s">
        <v>2591</v>
      </c>
      <c r="D138" s="241" t="e">
        <f t="shared" si="4"/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B138,$B$10:$B$283,"F",#REF!,"Elected")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2664</v>
      </c>
      <c r="C139" t="s">
        <v>2586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B139,$B$10:$B$283,"F",#REF!,"Elected")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B140" t="s">
        <v>2669</v>
      </c>
      <c r="C140" t="s">
        <v>2587</v>
      </c>
      <c r="D140" s="241" t="e">
        <f>E140+I140</f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B140,$B$10:$B$283,"F",#REF!,"Elected")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B141" t="s">
        <v>2928</v>
      </c>
      <c r="C141" t="s">
        <v>2580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B141,$B$10:$B$283,"F",#REF!,"Elected")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C142" t="s">
        <v>2592</v>
      </c>
      <c r="D142" s="241" t="e">
        <f t="shared" si="4"/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B142,$B$10:$B$283,"F",#REF!,"Elected")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2807</v>
      </c>
      <c r="C143" t="s">
        <v>2597</v>
      </c>
      <c r="D143" s="241" t="e">
        <f t="shared" si="4"/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B143,$B$10:$B$283,"F",#REF!,"Elected")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B144" t="s">
        <v>2668</v>
      </c>
      <c r="C144" t="s">
        <v>2588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2" x14ac:dyDescent="0.35">
      <c r="A145" s="238" t="e">
        <f>SUMIFS($C$10:$C$505,#REF!, B145)</f>
        <v>#REF!</v>
      </c>
      <c r="B145" t="s">
        <v>2692</v>
      </c>
      <c r="C145" t="s">
        <v>2589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B145,$B$10:$B$283,"F",#REF!,"Elected")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2672</v>
      </c>
      <c r="C146" t="s">
        <v>2530</v>
      </c>
      <c r="D146" s="241" t="e">
        <f t="shared" si="4"/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B146,$B$10:$B$283,"F",#REF!,"Elected")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SUM(A120:A146)</f>
        <v>#REF!</v>
      </c>
      <c r="B147" s="238"/>
      <c r="D147" s="241" t="e">
        <f>SUM(D120:D146)</f>
        <v>#REF!</v>
      </c>
      <c r="E147" s="238" t="e">
        <f>SUM(E120:E146)</f>
        <v>#REF!</v>
      </c>
      <c r="G147" t="e">
        <f>SUM(G120:G146)</f>
        <v>#REF!</v>
      </c>
      <c r="I147" s="244" t="e">
        <f>SUM(I120:I146)</f>
        <v>#REF!</v>
      </c>
      <c r="K147" t="e">
        <f>SUM(K120:K146)</f>
        <v>#REF!</v>
      </c>
    </row>
    <row r="148" spans="1:12" ht="15" thickBot="1" x14ac:dyDescent="0.4"/>
    <row r="149" spans="1:12" x14ac:dyDescent="0.35">
      <c r="C149" s="245" t="s">
        <v>2673</v>
      </c>
      <c r="D149" s="246"/>
      <c r="E149" s="247" t="e">
        <f>E147+I147</f>
        <v>#REF!</v>
      </c>
      <c r="F149" s="246" t="s">
        <v>2674</v>
      </c>
      <c r="G149" s="248"/>
      <c r="H149" s="248"/>
      <c r="I149" s="245" t="s">
        <v>2675</v>
      </c>
      <c r="J149" s="246" t="s">
        <v>2676</v>
      </c>
      <c r="K149" s="249" t="e">
        <f>K147</f>
        <v>#REF!</v>
      </c>
    </row>
    <row r="150" spans="1:12" ht="15" thickBot="1" x14ac:dyDescent="0.4">
      <c r="C150" s="250" t="s">
        <v>2677</v>
      </c>
      <c r="D150" s="251" t="e">
        <f>LEFT(MID(#REF!,FIND("(",#REF!)+1,LEN(#REF!)),FIND(")",MID(#REF!,FIND("(",#REF!)+1,LEN(#REF!)))-1)</f>
        <v>#REF!</v>
      </c>
      <c r="E150" s="251" t="e">
        <f>#REF!</f>
        <v>#REF!</v>
      </c>
      <c r="F150" s="251" t="s">
        <v>2678</v>
      </c>
      <c r="G150" s="252"/>
      <c r="H150" s="252"/>
      <c r="I150" s="253"/>
      <c r="J150" s="240" t="s">
        <v>2679</v>
      </c>
      <c r="K150" s="254" t="e">
        <f>G147</f>
        <v>#REF!</v>
      </c>
    </row>
    <row r="151" spans="1:12" ht="15" thickBot="1" x14ac:dyDescent="0.4">
      <c r="I151" s="250"/>
      <c r="J151" s="251" t="s">
        <v>2680</v>
      </c>
      <c r="K151" s="255" t="e">
        <f>SUM(K149:K150)</f>
        <v>#REF!</v>
      </c>
    </row>
  </sheetData>
  <mergeCells count="126"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41:A42"/>
    <mergeCell ref="B41:B42"/>
    <mergeCell ref="C41:C42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54"/>
  <sheetViews>
    <sheetView topLeftCell="G136" zoomScale="65" zoomScaleNormal="90" workbookViewId="0">
      <selection activeCell="BD5" sqref="V5:BD154"/>
    </sheetView>
  </sheetViews>
  <sheetFormatPr defaultRowHeight="14.5" x14ac:dyDescent="0.35"/>
  <cols>
    <col min="1" max="1" width="54.453125" bestFit="1" customWidth="1"/>
  </cols>
  <sheetData>
    <row r="1" spans="1:14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35">
      <c r="A8" s="339" t="s">
        <v>59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</row>
    <row r="9" spans="1:14" x14ac:dyDescent="0.35">
      <c r="A9" s="339" t="s">
        <v>0</v>
      </c>
      <c r="B9" s="339" t="s">
        <v>0</v>
      </c>
      <c r="C9" s="339" t="s">
        <v>17</v>
      </c>
      <c r="D9" t="s">
        <v>1845</v>
      </c>
      <c r="E9" t="s">
        <v>1846</v>
      </c>
      <c r="F9" t="s">
        <v>1847</v>
      </c>
      <c r="G9" t="s">
        <v>1848</v>
      </c>
      <c r="H9" t="s">
        <v>1849</v>
      </c>
      <c r="I9" t="s">
        <v>1850</v>
      </c>
      <c r="J9" t="s">
        <v>1851</v>
      </c>
      <c r="K9" t="s">
        <v>1852</v>
      </c>
      <c r="L9" t="s">
        <v>1853</v>
      </c>
      <c r="M9" t="s">
        <v>1854</v>
      </c>
      <c r="N9" t="s">
        <v>1855</v>
      </c>
    </row>
    <row r="10" spans="1:14" x14ac:dyDescent="0.35">
      <c r="A10" s="339" t="s">
        <v>3345</v>
      </c>
      <c r="B10" s="339" t="s">
        <v>33</v>
      </c>
      <c r="C10" s="340">
        <v>483</v>
      </c>
      <c r="D10" s="1">
        <v>3</v>
      </c>
      <c r="E10" s="1">
        <v>7</v>
      </c>
      <c r="F10" s="1">
        <v>6</v>
      </c>
      <c r="G10" s="1">
        <v>49</v>
      </c>
      <c r="H10" s="1">
        <v>30</v>
      </c>
      <c r="I10" s="1">
        <v>67</v>
      </c>
      <c r="J10" s="1">
        <v>-645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5">
      <c r="A11" s="339" t="s">
        <v>0</v>
      </c>
      <c r="B11" s="339" t="s">
        <v>0</v>
      </c>
      <c r="C11" s="340">
        <v>483</v>
      </c>
      <c r="D11" s="2">
        <v>486</v>
      </c>
      <c r="E11" s="2">
        <v>493</v>
      </c>
      <c r="F11" s="2">
        <v>499</v>
      </c>
      <c r="G11" s="2">
        <v>548</v>
      </c>
      <c r="H11" s="2">
        <v>578</v>
      </c>
      <c r="I11" s="2">
        <v>645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35">
      <c r="A12" s="339" t="s">
        <v>3346</v>
      </c>
      <c r="B12" s="339" t="s">
        <v>33</v>
      </c>
      <c r="C12" s="340">
        <v>429</v>
      </c>
      <c r="D12" s="1">
        <v>2</v>
      </c>
      <c r="E12" s="1">
        <v>12</v>
      </c>
      <c r="F12" s="1">
        <v>1</v>
      </c>
      <c r="G12" s="1">
        <v>15</v>
      </c>
      <c r="H12" s="1">
        <v>11</v>
      </c>
      <c r="I12" s="1">
        <v>-470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35">
      <c r="A13" s="339" t="s">
        <v>0</v>
      </c>
      <c r="B13" s="339" t="s">
        <v>0</v>
      </c>
      <c r="C13" s="340">
        <v>429</v>
      </c>
      <c r="D13" s="2">
        <v>431</v>
      </c>
      <c r="E13" s="2">
        <v>443</v>
      </c>
      <c r="F13" s="2">
        <v>444</v>
      </c>
      <c r="G13" s="2">
        <v>459</v>
      </c>
      <c r="H13" s="2">
        <v>470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35">
      <c r="A14" s="339" t="s">
        <v>3355</v>
      </c>
      <c r="B14" s="339" t="s">
        <v>33</v>
      </c>
      <c r="C14" s="340">
        <v>191</v>
      </c>
      <c r="D14" s="1">
        <v>3</v>
      </c>
      <c r="E14" s="1">
        <v>4</v>
      </c>
      <c r="F14" s="1">
        <v>1</v>
      </c>
      <c r="G14" s="1">
        <v>-199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5">
      <c r="A15" s="339" t="s">
        <v>0</v>
      </c>
      <c r="B15" s="339" t="s">
        <v>0</v>
      </c>
      <c r="C15" s="340">
        <v>191</v>
      </c>
      <c r="D15" s="2">
        <v>194</v>
      </c>
      <c r="E15" s="2">
        <v>198</v>
      </c>
      <c r="F15" s="2">
        <v>199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35">
      <c r="A16" s="339" t="s">
        <v>1856</v>
      </c>
      <c r="B16" s="339" t="s">
        <v>31</v>
      </c>
      <c r="C16" s="340">
        <v>603</v>
      </c>
      <c r="D16" s="1">
        <v>6</v>
      </c>
      <c r="E16" s="1">
        <v>10</v>
      </c>
      <c r="F16" s="1">
        <v>6</v>
      </c>
      <c r="G16" s="1">
        <v>75</v>
      </c>
      <c r="H16" s="1">
        <v>34</v>
      </c>
      <c r="I16" s="1">
        <v>51</v>
      </c>
      <c r="J16" s="1">
        <v>116</v>
      </c>
      <c r="K16" s="1">
        <v>12</v>
      </c>
      <c r="L16" s="1">
        <v>176</v>
      </c>
      <c r="M16" s="1">
        <v>86</v>
      </c>
      <c r="N16" s="1">
        <v>81</v>
      </c>
    </row>
    <row r="17" spans="1:14" x14ac:dyDescent="0.35">
      <c r="A17" s="339" t="s">
        <v>0</v>
      </c>
      <c r="B17" s="339" t="s">
        <v>0</v>
      </c>
      <c r="C17" s="340">
        <v>603</v>
      </c>
      <c r="D17" s="2">
        <v>609</v>
      </c>
      <c r="E17" s="2">
        <v>619</v>
      </c>
      <c r="F17" s="2">
        <v>625</v>
      </c>
      <c r="G17" s="2">
        <v>700</v>
      </c>
      <c r="H17" s="2">
        <v>734</v>
      </c>
      <c r="I17" s="2">
        <v>785</v>
      </c>
      <c r="J17" s="2">
        <v>901</v>
      </c>
      <c r="K17" s="2">
        <v>913</v>
      </c>
      <c r="L17" s="2">
        <v>1089</v>
      </c>
      <c r="M17" s="2">
        <v>1175</v>
      </c>
      <c r="N17" s="2">
        <v>1256</v>
      </c>
    </row>
    <row r="18" spans="1:14" x14ac:dyDescent="0.35">
      <c r="A18" s="339" t="s">
        <v>1857</v>
      </c>
      <c r="B18" s="339" t="s">
        <v>33</v>
      </c>
      <c r="C18" s="340">
        <v>1562</v>
      </c>
      <c r="D18" s="1">
        <v>82</v>
      </c>
      <c r="E18" s="1">
        <v>23</v>
      </c>
      <c r="F18" s="1">
        <v>11</v>
      </c>
      <c r="G18" s="1">
        <v>30</v>
      </c>
      <c r="H18" s="1">
        <v>74</v>
      </c>
      <c r="I18" s="1">
        <v>0</v>
      </c>
      <c r="J18" s="1">
        <v>0</v>
      </c>
      <c r="K18" s="1">
        <v>-70</v>
      </c>
      <c r="L18" s="1">
        <v>0</v>
      </c>
      <c r="M18" s="1">
        <v>0</v>
      </c>
      <c r="N18" s="1">
        <v>0</v>
      </c>
    </row>
    <row r="19" spans="1:14" x14ac:dyDescent="0.35">
      <c r="A19" s="339" t="s">
        <v>0</v>
      </c>
      <c r="B19" s="339" t="s">
        <v>0</v>
      </c>
      <c r="C19" s="340">
        <v>1562</v>
      </c>
      <c r="D19" s="2">
        <v>1644</v>
      </c>
      <c r="E19" s="2">
        <v>1667</v>
      </c>
      <c r="F19" s="2">
        <v>1678</v>
      </c>
      <c r="G19" s="2">
        <v>1708</v>
      </c>
      <c r="H19" s="2">
        <v>1782</v>
      </c>
      <c r="I19" s="2">
        <v>1782</v>
      </c>
      <c r="J19" s="2">
        <v>1782</v>
      </c>
      <c r="K19" s="2">
        <v>1712</v>
      </c>
      <c r="L19" s="2">
        <v>1712</v>
      </c>
      <c r="M19" s="2">
        <v>1712</v>
      </c>
      <c r="N19" s="2">
        <v>1712</v>
      </c>
    </row>
    <row r="20" spans="1:14" x14ac:dyDescent="0.35">
      <c r="A20" s="339" t="s">
        <v>1858</v>
      </c>
      <c r="B20" s="339" t="s">
        <v>31</v>
      </c>
      <c r="C20" s="340">
        <v>879</v>
      </c>
      <c r="D20" s="1">
        <v>16</v>
      </c>
      <c r="E20" s="1">
        <v>10</v>
      </c>
      <c r="F20" s="1">
        <v>0</v>
      </c>
      <c r="G20" s="1">
        <v>11</v>
      </c>
      <c r="H20" s="1">
        <v>2</v>
      </c>
      <c r="I20" s="1">
        <v>61</v>
      </c>
      <c r="J20" s="1">
        <v>33</v>
      </c>
      <c r="K20" s="1">
        <v>0</v>
      </c>
      <c r="L20" s="1">
        <v>35</v>
      </c>
      <c r="M20" s="1">
        <v>-1047</v>
      </c>
      <c r="N20" s="1">
        <v>0</v>
      </c>
    </row>
    <row r="21" spans="1:14" x14ac:dyDescent="0.35">
      <c r="A21" s="339" t="s">
        <v>0</v>
      </c>
      <c r="B21" s="339" t="s">
        <v>0</v>
      </c>
      <c r="C21" s="340">
        <v>879</v>
      </c>
      <c r="D21" s="2">
        <v>895</v>
      </c>
      <c r="E21" s="2">
        <v>905</v>
      </c>
      <c r="F21" s="2">
        <v>905</v>
      </c>
      <c r="G21" s="2">
        <v>916</v>
      </c>
      <c r="H21" s="2">
        <v>918</v>
      </c>
      <c r="I21" s="2">
        <v>979</v>
      </c>
      <c r="J21" s="2">
        <v>1012</v>
      </c>
      <c r="K21" s="2">
        <v>1012</v>
      </c>
      <c r="L21" s="2">
        <v>1047</v>
      </c>
      <c r="M21" s="2">
        <v>0</v>
      </c>
      <c r="N21" s="2">
        <v>0</v>
      </c>
    </row>
    <row r="22" spans="1:14" x14ac:dyDescent="0.35">
      <c r="A22" s="339" t="s">
        <v>3347</v>
      </c>
      <c r="B22" s="339" t="s">
        <v>33</v>
      </c>
      <c r="C22" s="340">
        <v>380</v>
      </c>
      <c r="D22" s="1">
        <v>5</v>
      </c>
      <c r="E22" s="1">
        <v>3</v>
      </c>
      <c r="F22" s="1">
        <v>14</v>
      </c>
      <c r="G22" s="1">
        <v>23</v>
      </c>
      <c r="H22" s="1">
        <v>-425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5">
      <c r="A23" s="339" t="s">
        <v>0</v>
      </c>
      <c r="B23" s="339" t="s">
        <v>0</v>
      </c>
      <c r="C23" s="340">
        <v>380</v>
      </c>
      <c r="D23" s="2">
        <v>385</v>
      </c>
      <c r="E23" s="2">
        <v>388</v>
      </c>
      <c r="F23" s="2">
        <v>402</v>
      </c>
      <c r="G23" s="2">
        <v>425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35">
      <c r="A24" s="339" t="s">
        <v>1859</v>
      </c>
      <c r="B24" s="339" t="s">
        <v>33</v>
      </c>
      <c r="C24" s="340">
        <v>1171</v>
      </c>
      <c r="D24" s="1">
        <v>5</v>
      </c>
      <c r="E24" s="1">
        <v>9</v>
      </c>
      <c r="F24" s="1">
        <v>0</v>
      </c>
      <c r="G24" s="1">
        <v>11</v>
      </c>
      <c r="H24" s="1">
        <v>10</v>
      </c>
      <c r="I24" s="1">
        <v>101</v>
      </c>
      <c r="J24" s="1">
        <v>71</v>
      </c>
      <c r="K24" s="1">
        <v>15</v>
      </c>
      <c r="L24" s="1">
        <v>65</v>
      </c>
      <c r="M24" s="1">
        <v>419</v>
      </c>
      <c r="N24" s="1">
        <v>-165</v>
      </c>
    </row>
    <row r="25" spans="1:14" x14ac:dyDescent="0.35">
      <c r="A25" s="339" t="s">
        <v>0</v>
      </c>
      <c r="B25" s="339" t="s">
        <v>0</v>
      </c>
      <c r="C25" s="340">
        <v>1171</v>
      </c>
      <c r="D25" s="2">
        <v>1176</v>
      </c>
      <c r="E25" s="2">
        <v>1185</v>
      </c>
      <c r="F25" s="2">
        <v>1185</v>
      </c>
      <c r="G25" s="2">
        <v>1196</v>
      </c>
      <c r="H25" s="2">
        <v>1206</v>
      </c>
      <c r="I25" s="2">
        <v>1307</v>
      </c>
      <c r="J25" s="2">
        <v>1378</v>
      </c>
      <c r="K25" s="2">
        <v>1393</v>
      </c>
      <c r="L25" s="2">
        <v>1458</v>
      </c>
      <c r="M25" s="2">
        <v>1877</v>
      </c>
      <c r="N25" s="2">
        <v>1712</v>
      </c>
    </row>
    <row r="26" spans="1:14" x14ac:dyDescent="0.35">
      <c r="A26" s="339" t="s">
        <v>1860</v>
      </c>
      <c r="B26" s="339" t="s">
        <v>31</v>
      </c>
      <c r="C26" s="340">
        <v>829</v>
      </c>
      <c r="D26" s="1">
        <v>78</v>
      </c>
      <c r="E26" s="1">
        <v>9</v>
      </c>
      <c r="F26" s="1">
        <v>7</v>
      </c>
      <c r="G26" s="1">
        <v>17</v>
      </c>
      <c r="H26" s="1">
        <v>82</v>
      </c>
      <c r="I26" s="1">
        <v>17</v>
      </c>
      <c r="J26" s="1">
        <v>44</v>
      </c>
      <c r="K26" s="1">
        <v>27</v>
      </c>
      <c r="L26" s="1">
        <v>102</v>
      </c>
      <c r="M26" s="1">
        <v>295</v>
      </c>
      <c r="N26" s="1">
        <v>66</v>
      </c>
    </row>
    <row r="27" spans="1:14" x14ac:dyDescent="0.35">
      <c r="A27" s="339" t="s">
        <v>0</v>
      </c>
      <c r="B27" s="339" t="s">
        <v>0</v>
      </c>
      <c r="C27" s="340">
        <v>829</v>
      </c>
      <c r="D27" s="2">
        <v>907</v>
      </c>
      <c r="E27" s="2">
        <v>916</v>
      </c>
      <c r="F27" s="2">
        <v>923</v>
      </c>
      <c r="G27" s="2">
        <v>940</v>
      </c>
      <c r="H27" s="2">
        <v>1022</v>
      </c>
      <c r="I27" s="2">
        <v>1039</v>
      </c>
      <c r="J27" s="2">
        <v>1083</v>
      </c>
      <c r="K27" s="2">
        <v>1110</v>
      </c>
      <c r="L27" s="2">
        <v>1212</v>
      </c>
      <c r="M27" s="2">
        <v>1507</v>
      </c>
      <c r="N27" s="2">
        <v>1573</v>
      </c>
    </row>
    <row r="28" spans="1:14" x14ac:dyDescent="0.35">
      <c r="A28" s="339" t="s">
        <v>3348</v>
      </c>
      <c r="B28" s="339" t="s">
        <v>33</v>
      </c>
      <c r="C28" s="340">
        <v>71</v>
      </c>
      <c r="D28" s="1">
        <v>4</v>
      </c>
      <c r="E28" s="1">
        <v>1</v>
      </c>
      <c r="F28" s="1">
        <v>-76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</row>
    <row r="29" spans="1:14" x14ac:dyDescent="0.35">
      <c r="A29" s="339" t="s">
        <v>0</v>
      </c>
      <c r="B29" s="339" t="s">
        <v>0</v>
      </c>
      <c r="C29" s="340">
        <v>71</v>
      </c>
      <c r="D29" s="2">
        <v>75</v>
      </c>
      <c r="E29" s="2">
        <v>76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</row>
    <row r="30" spans="1:14" x14ac:dyDescent="0.35">
      <c r="A30" s="339" t="s">
        <v>3342</v>
      </c>
      <c r="B30" s="339" t="s">
        <v>31</v>
      </c>
      <c r="C30" s="340">
        <v>143</v>
      </c>
      <c r="D30" s="1">
        <v>4</v>
      </c>
      <c r="E30" s="1">
        <v>1</v>
      </c>
      <c r="F30" s="1">
        <v>5</v>
      </c>
      <c r="G30" s="1">
        <v>-153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35">
      <c r="A31" s="339" t="s">
        <v>0</v>
      </c>
      <c r="B31" s="339" t="s">
        <v>0</v>
      </c>
      <c r="C31" s="340">
        <v>143</v>
      </c>
      <c r="D31" s="2">
        <v>147</v>
      </c>
      <c r="E31" s="2">
        <v>148</v>
      </c>
      <c r="F31" s="2">
        <v>153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35">
      <c r="A32" s="339" t="s">
        <v>3349</v>
      </c>
      <c r="B32" s="339" t="s">
        <v>33</v>
      </c>
      <c r="C32" s="340">
        <v>1816</v>
      </c>
      <c r="D32" s="1">
        <v>0</v>
      </c>
      <c r="E32" s="1">
        <v>-104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35">
      <c r="A33" s="339" t="s">
        <v>0</v>
      </c>
      <c r="B33" s="339" t="s">
        <v>0</v>
      </c>
      <c r="C33" s="340">
        <v>1816</v>
      </c>
      <c r="D33" s="2">
        <v>1816</v>
      </c>
      <c r="E33" s="2">
        <v>1712</v>
      </c>
      <c r="F33" s="2">
        <v>1712</v>
      </c>
      <c r="G33" s="2">
        <v>1712</v>
      </c>
      <c r="H33" s="2">
        <v>1712</v>
      </c>
      <c r="I33" s="2">
        <v>1712</v>
      </c>
      <c r="J33" s="2">
        <v>1712</v>
      </c>
      <c r="K33" s="2">
        <v>1712</v>
      </c>
      <c r="L33" s="2">
        <v>1712</v>
      </c>
      <c r="M33" s="2">
        <v>1712</v>
      </c>
      <c r="N33" s="2">
        <v>1712</v>
      </c>
    </row>
    <row r="34" spans="1:14" x14ac:dyDescent="0.35">
      <c r="A34" s="339" t="s">
        <v>1861</v>
      </c>
      <c r="B34" s="339" t="s">
        <v>33</v>
      </c>
      <c r="C34" s="340">
        <v>926</v>
      </c>
      <c r="D34" s="1">
        <v>16</v>
      </c>
      <c r="E34" s="1">
        <v>6</v>
      </c>
      <c r="F34" s="1">
        <v>8</v>
      </c>
      <c r="G34" s="1">
        <v>25</v>
      </c>
      <c r="H34" s="1">
        <v>74</v>
      </c>
      <c r="I34" s="1">
        <v>33</v>
      </c>
      <c r="J34" s="1">
        <v>45</v>
      </c>
      <c r="K34" s="1">
        <v>4</v>
      </c>
      <c r="L34" s="1">
        <v>99</v>
      </c>
      <c r="M34" s="1">
        <v>28</v>
      </c>
      <c r="N34" s="1">
        <v>18</v>
      </c>
    </row>
    <row r="35" spans="1:14" x14ac:dyDescent="0.35">
      <c r="A35" s="339" t="s">
        <v>0</v>
      </c>
      <c r="B35" s="339" t="s">
        <v>0</v>
      </c>
      <c r="C35" s="340">
        <v>926</v>
      </c>
      <c r="D35" s="2">
        <v>942</v>
      </c>
      <c r="E35" s="2">
        <v>948</v>
      </c>
      <c r="F35" s="2">
        <v>956</v>
      </c>
      <c r="G35" s="2">
        <v>981</v>
      </c>
      <c r="H35" s="2">
        <v>1055</v>
      </c>
      <c r="I35" s="2">
        <v>1088</v>
      </c>
      <c r="J35" s="2">
        <v>1133</v>
      </c>
      <c r="K35" s="2">
        <v>1137</v>
      </c>
      <c r="L35" s="2">
        <v>1236</v>
      </c>
      <c r="M35" s="2">
        <v>1264</v>
      </c>
      <c r="N35" s="2">
        <v>1282</v>
      </c>
    </row>
    <row r="36" spans="1:14" x14ac:dyDescent="0.35">
      <c r="A36" s="339" t="s">
        <v>3350</v>
      </c>
      <c r="B36" s="339" t="s">
        <v>33</v>
      </c>
      <c r="C36" s="340">
        <v>554</v>
      </c>
      <c r="D36" s="1">
        <v>7</v>
      </c>
      <c r="E36" s="1">
        <v>9</v>
      </c>
      <c r="F36" s="1">
        <v>7</v>
      </c>
      <c r="G36" s="1">
        <v>45</v>
      </c>
      <c r="H36" s="1">
        <v>49</v>
      </c>
      <c r="I36" s="1">
        <v>56</v>
      </c>
      <c r="J36" s="1">
        <v>153</v>
      </c>
      <c r="K36" s="1">
        <v>1</v>
      </c>
      <c r="L36" s="1">
        <v>-881</v>
      </c>
      <c r="M36" s="1">
        <v>0</v>
      </c>
      <c r="N36" s="1">
        <v>0</v>
      </c>
    </row>
    <row r="37" spans="1:14" x14ac:dyDescent="0.35">
      <c r="A37" s="339" t="s">
        <v>0</v>
      </c>
      <c r="B37" s="339" t="s">
        <v>0</v>
      </c>
      <c r="C37" s="340">
        <v>554</v>
      </c>
      <c r="D37" s="2">
        <v>561</v>
      </c>
      <c r="E37" s="2">
        <v>570</v>
      </c>
      <c r="F37" s="2">
        <v>577</v>
      </c>
      <c r="G37" s="2">
        <v>622</v>
      </c>
      <c r="H37" s="2">
        <v>671</v>
      </c>
      <c r="I37" s="2">
        <v>727</v>
      </c>
      <c r="J37" s="2">
        <v>880</v>
      </c>
      <c r="K37" s="2">
        <v>881</v>
      </c>
      <c r="L37" s="2">
        <v>0</v>
      </c>
      <c r="M37" s="2">
        <v>0</v>
      </c>
      <c r="N37" s="2">
        <v>0</v>
      </c>
    </row>
    <row r="38" spans="1:14" x14ac:dyDescent="0.35">
      <c r="A38" s="339" t="s">
        <v>1862</v>
      </c>
      <c r="B38" s="339" t="s">
        <v>33</v>
      </c>
      <c r="C38" s="340">
        <v>1943</v>
      </c>
      <c r="D38" s="1">
        <v>-231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35">
      <c r="A39" s="339" t="s">
        <v>0</v>
      </c>
      <c r="B39" s="339" t="s">
        <v>0</v>
      </c>
      <c r="C39" s="340">
        <v>1943</v>
      </c>
      <c r="D39" s="2">
        <v>1712</v>
      </c>
      <c r="E39" s="2">
        <v>1712</v>
      </c>
      <c r="F39" s="2">
        <v>1712</v>
      </c>
      <c r="G39" s="2">
        <v>1712</v>
      </c>
      <c r="H39" s="2">
        <v>1712</v>
      </c>
      <c r="I39" s="2">
        <v>1712</v>
      </c>
      <c r="J39" s="2">
        <v>1712</v>
      </c>
      <c r="K39" s="2">
        <v>1712</v>
      </c>
      <c r="L39" s="2">
        <v>1712</v>
      </c>
      <c r="M39" s="2">
        <v>1712</v>
      </c>
      <c r="N39" s="2">
        <v>1712</v>
      </c>
    </row>
    <row r="40" spans="1:14" x14ac:dyDescent="0.35">
      <c r="A40" s="339" t="s">
        <v>47</v>
      </c>
      <c r="B40" s="339" t="s">
        <v>0</v>
      </c>
      <c r="C40" s="341">
        <v>0</v>
      </c>
      <c r="D40" s="1">
        <f>(D10+D12+D14+D16+D18+D20+D22+D24+D26+D28+D30+D32+D34+D36+D38)*(-1)</f>
        <v>0</v>
      </c>
      <c r="E40" s="1">
        <f t="shared" ref="E40:N40" si="0">(E10+E12+E14+E16+E18+E20+E22+E24+E26+E28+E30+E32+E34+E36+E38)*(-1)</f>
        <v>0</v>
      </c>
      <c r="F40" s="1">
        <f t="shared" si="0"/>
        <v>10</v>
      </c>
      <c r="G40" s="1">
        <f t="shared" si="0"/>
        <v>51</v>
      </c>
      <c r="H40" s="1">
        <f t="shared" si="0"/>
        <v>59</v>
      </c>
      <c r="I40" s="1">
        <f t="shared" si="0"/>
        <v>84</v>
      </c>
      <c r="J40" s="1">
        <f t="shared" si="0"/>
        <v>183</v>
      </c>
      <c r="K40" s="1">
        <f t="shared" si="0"/>
        <v>11</v>
      </c>
      <c r="L40" s="1">
        <f t="shared" si="0"/>
        <v>404</v>
      </c>
      <c r="M40" s="1">
        <f t="shared" si="0"/>
        <v>219</v>
      </c>
      <c r="N40" s="1">
        <f t="shared" si="0"/>
        <v>0</v>
      </c>
    </row>
    <row r="41" spans="1:14" x14ac:dyDescent="0.35">
      <c r="A41" s="339" t="s">
        <v>0</v>
      </c>
      <c r="B41" s="339" t="s">
        <v>0</v>
      </c>
      <c r="C41" s="340">
        <v>0</v>
      </c>
      <c r="D41" s="2">
        <v>0</v>
      </c>
      <c r="E41" s="2">
        <v>0</v>
      </c>
      <c r="F41" s="2">
        <v>10</v>
      </c>
      <c r="G41" s="2">
        <v>61</v>
      </c>
      <c r="H41" s="2">
        <v>120</v>
      </c>
      <c r="I41" s="2">
        <v>204</v>
      </c>
      <c r="J41" s="2">
        <v>387</v>
      </c>
      <c r="K41" s="2">
        <v>398</v>
      </c>
      <c r="L41" s="2">
        <v>802</v>
      </c>
      <c r="M41" s="2">
        <v>1021</v>
      </c>
      <c r="N41" s="2">
        <v>1021</v>
      </c>
    </row>
    <row r="42" spans="1:14" x14ac:dyDescent="0.35">
      <c r="A42" t="s">
        <v>48</v>
      </c>
      <c r="B42" t="s">
        <v>0</v>
      </c>
      <c r="C42" s="2">
        <v>11980</v>
      </c>
      <c r="D42" s="2">
        <v>11980</v>
      </c>
      <c r="E42" s="2">
        <v>11980</v>
      </c>
      <c r="F42" s="2">
        <v>11980</v>
      </c>
      <c r="G42" s="2">
        <v>11980</v>
      </c>
      <c r="H42" s="2">
        <v>11980</v>
      </c>
      <c r="I42" s="2">
        <v>11980</v>
      </c>
      <c r="J42" s="2">
        <v>11980</v>
      </c>
      <c r="K42" s="2">
        <v>11980</v>
      </c>
      <c r="L42" s="2">
        <v>11980</v>
      </c>
      <c r="M42" s="2">
        <v>11980</v>
      </c>
      <c r="N42" s="2">
        <v>11980</v>
      </c>
    </row>
    <row r="46" spans="1:14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14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14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8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8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8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8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8" x14ac:dyDescent="0.35">
      <c r="A53" s="339" t="s">
        <v>317</v>
      </c>
      <c r="B53" s="339" t="s">
        <v>2</v>
      </c>
      <c r="C53" s="339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</row>
    <row r="54" spans="1:8" x14ac:dyDescent="0.35">
      <c r="A54" s="339" t="s">
        <v>0</v>
      </c>
      <c r="B54" s="339" t="s">
        <v>0</v>
      </c>
      <c r="C54" s="339" t="s">
        <v>17</v>
      </c>
      <c r="D54" t="s">
        <v>1863</v>
      </c>
      <c r="E54" t="s">
        <v>1864</v>
      </c>
      <c r="F54" t="s">
        <v>1865</v>
      </c>
      <c r="G54" t="s">
        <v>1866</v>
      </c>
      <c r="H54" t="s">
        <v>1867</v>
      </c>
    </row>
    <row r="55" spans="1:8" x14ac:dyDescent="0.35">
      <c r="A55" s="339" t="s">
        <v>1868</v>
      </c>
      <c r="B55" s="339" t="s">
        <v>33</v>
      </c>
      <c r="C55" s="340">
        <v>891</v>
      </c>
      <c r="D55" s="1">
        <v>87</v>
      </c>
      <c r="E55" s="1">
        <v>9</v>
      </c>
      <c r="F55" s="1">
        <v>5</v>
      </c>
      <c r="G55" s="1">
        <v>51</v>
      </c>
      <c r="H55" s="1">
        <v>142</v>
      </c>
    </row>
    <row r="56" spans="1:8" x14ac:dyDescent="0.35">
      <c r="A56" s="339" t="s">
        <v>0</v>
      </c>
      <c r="B56" s="339" t="s">
        <v>0</v>
      </c>
      <c r="C56" s="340">
        <v>891</v>
      </c>
      <c r="D56" s="2">
        <v>978</v>
      </c>
      <c r="E56" s="2">
        <v>987</v>
      </c>
      <c r="F56" s="2">
        <v>992</v>
      </c>
      <c r="G56" s="2">
        <v>1043</v>
      </c>
      <c r="H56" s="2">
        <v>1185</v>
      </c>
    </row>
    <row r="57" spans="1:8" x14ac:dyDescent="0.35">
      <c r="A57" s="339" t="s">
        <v>1869</v>
      </c>
      <c r="B57" s="339" t="s">
        <v>33</v>
      </c>
      <c r="C57" s="340">
        <v>1998</v>
      </c>
      <c r="D57" s="1">
        <v>-747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35">
      <c r="A58" s="339" t="s">
        <v>0</v>
      </c>
      <c r="B58" s="339" t="s">
        <v>0</v>
      </c>
      <c r="C58" s="340">
        <v>1998</v>
      </c>
      <c r="D58" s="2">
        <v>1251</v>
      </c>
      <c r="E58" s="2">
        <v>1251</v>
      </c>
      <c r="F58" s="2">
        <v>1251</v>
      </c>
      <c r="G58" s="2">
        <v>1251</v>
      </c>
      <c r="H58" s="2">
        <v>1251</v>
      </c>
    </row>
    <row r="59" spans="1:8" x14ac:dyDescent="0.35">
      <c r="A59" s="339" t="s">
        <v>3343</v>
      </c>
      <c r="B59" s="339" t="s">
        <v>33</v>
      </c>
      <c r="C59" s="340">
        <v>270</v>
      </c>
      <c r="D59" s="1">
        <v>92</v>
      </c>
      <c r="E59" s="1">
        <v>9</v>
      </c>
      <c r="F59" s="1">
        <v>9</v>
      </c>
      <c r="G59" s="1">
        <v>-380</v>
      </c>
      <c r="H59" s="1">
        <v>0</v>
      </c>
    </row>
    <row r="60" spans="1:8" x14ac:dyDescent="0.35">
      <c r="A60" s="339" t="s">
        <v>0</v>
      </c>
      <c r="B60" s="339" t="s">
        <v>0</v>
      </c>
      <c r="C60" s="340">
        <v>270</v>
      </c>
      <c r="D60" s="2">
        <v>362</v>
      </c>
      <c r="E60" s="2">
        <v>371</v>
      </c>
      <c r="F60" s="2">
        <v>380</v>
      </c>
      <c r="G60" s="2">
        <v>0</v>
      </c>
      <c r="H60" s="2">
        <v>0</v>
      </c>
    </row>
    <row r="61" spans="1:8" x14ac:dyDescent="0.35">
      <c r="A61" s="339" t="s">
        <v>1870</v>
      </c>
      <c r="B61" s="339" t="s">
        <v>33</v>
      </c>
      <c r="C61" s="340">
        <v>614</v>
      </c>
      <c r="D61" s="1">
        <v>143</v>
      </c>
      <c r="E61" s="1">
        <v>60</v>
      </c>
      <c r="F61" s="1">
        <v>3</v>
      </c>
      <c r="G61" s="1">
        <v>47</v>
      </c>
      <c r="H61" s="1">
        <v>145</v>
      </c>
    </row>
    <row r="62" spans="1:8" x14ac:dyDescent="0.35">
      <c r="A62" s="339" t="s">
        <v>0</v>
      </c>
      <c r="B62" s="339" t="s">
        <v>0</v>
      </c>
      <c r="C62" s="340">
        <v>614</v>
      </c>
      <c r="D62" s="2">
        <v>757</v>
      </c>
      <c r="E62" s="2">
        <v>817</v>
      </c>
      <c r="F62" s="2">
        <v>820</v>
      </c>
      <c r="G62" s="2">
        <v>867</v>
      </c>
      <c r="H62" s="2">
        <v>1012</v>
      </c>
    </row>
    <row r="63" spans="1:8" x14ac:dyDescent="0.35">
      <c r="A63" s="339" t="s">
        <v>3354</v>
      </c>
      <c r="B63" s="339" t="s">
        <v>33</v>
      </c>
      <c r="C63" s="340">
        <v>1320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35">
      <c r="A64" s="339" t="s">
        <v>0</v>
      </c>
      <c r="B64" s="339" t="s">
        <v>0</v>
      </c>
      <c r="C64" s="340">
        <v>1320</v>
      </c>
      <c r="D64" s="2">
        <v>1320</v>
      </c>
      <c r="E64" s="2">
        <v>1320</v>
      </c>
      <c r="F64" s="2">
        <v>1320</v>
      </c>
      <c r="G64" s="2">
        <v>1320</v>
      </c>
      <c r="H64" s="2">
        <v>1320</v>
      </c>
    </row>
    <row r="65" spans="1:8" x14ac:dyDescent="0.35">
      <c r="A65" s="339" t="s">
        <v>1871</v>
      </c>
      <c r="B65" s="339" t="s">
        <v>33</v>
      </c>
      <c r="C65" s="340">
        <v>617</v>
      </c>
      <c r="D65" s="1">
        <v>22</v>
      </c>
      <c r="E65" s="1">
        <v>2</v>
      </c>
      <c r="F65" s="1">
        <v>9</v>
      </c>
      <c r="G65" s="1">
        <v>42</v>
      </c>
      <c r="H65" s="1">
        <v>-692</v>
      </c>
    </row>
    <row r="66" spans="1:8" x14ac:dyDescent="0.35">
      <c r="A66" s="339" t="s">
        <v>0</v>
      </c>
      <c r="B66" s="339" t="s">
        <v>0</v>
      </c>
      <c r="C66" s="340">
        <v>617</v>
      </c>
      <c r="D66" s="2">
        <v>639</v>
      </c>
      <c r="E66" s="2">
        <v>641</v>
      </c>
      <c r="F66" s="2">
        <v>650</v>
      </c>
      <c r="G66" s="2">
        <v>692</v>
      </c>
      <c r="H66" s="2">
        <v>0</v>
      </c>
    </row>
    <row r="67" spans="1:8" x14ac:dyDescent="0.35">
      <c r="A67" s="339" t="s">
        <v>1872</v>
      </c>
      <c r="B67" s="339" t="s">
        <v>31</v>
      </c>
      <c r="C67" s="340">
        <v>648</v>
      </c>
      <c r="D67" s="1">
        <v>61</v>
      </c>
      <c r="E67" s="1">
        <v>7</v>
      </c>
      <c r="F67" s="1">
        <v>168</v>
      </c>
      <c r="G67" s="1">
        <v>28</v>
      </c>
      <c r="H67" s="1">
        <v>216</v>
      </c>
    </row>
    <row r="68" spans="1:8" x14ac:dyDescent="0.35">
      <c r="A68" s="339" t="s">
        <v>0</v>
      </c>
      <c r="B68" s="339" t="s">
        <v>0</v>
      </c>
      <c r="C68" s="340">
        <v>648</v>
      </c>
      <c r="D68" s="2">
        <v>709</v>
      </c>
      <c r="E68" s="2">
        <v>716</v>
      </c>
      <c r="F68" s="2">
        <v>884</v>
      </c>
      <c r="G68" s="2">
        <v>912</v>
      </c>
      <c r="H68" s="2">
        <v>1128</v>
      </c>
    </row>
    <row r="69" spans="1:8" x14ac:dyDescent="0.35">
      <c r="A69" s="339" t="s">
        <v>1873</v>
      </c>
      <c r="B69" s="339" t="s">
        <v>31</v>
      </c>
      <c r="C69" s="340">
        <v>1134</v>
      </c>
      <c r="D69" s="1">
        <v>227</v>
      </c>
      <c r="E69" s="1">
        <v>-110</v>
      </c>
      <c r="F69" s="1">
        <v>0</v>
      </c>
      <c r="G69" s="1">
        <v>0</v>
      </c>
      <c r="H69" s="1">
        <v>0</v>
      </c>
    </row>
    <row r="70" spans="1:8" x14ac:dyDescent="0.35">
      <c r="A70" s="339" t="s">
        <v>0</v>
      </c>
      <c r="B70" s="339" t="s">
        <v>0</v>
      </c>
      <c r="C70" s="340">
        <v>1134</v>
      </c>
      <c r="D70" s="2">
        <v>1361</v>
      </c>
      <c r="E70" s="2">
        <v>1251</v>
      </c>
      <c r="F70" s="2">
        <v>1251</v>
      </c>
      <c r="G70" s="2">
        <v>1251</v>
      </c>
      <c r="H70" s="2">
        <v>1251</v>
      </c>
    </row>
    <row r="71" spans="1:8" x14ac:dyDescent="0.35">
      <c r="A71" s="339" t="s">
        <v>1874</v>
      </c>
      <c r="B71" s="339" t="s">
        <v>33</v>
      </c>
      <c r="C71" s="340">
        <v>1066</v>
      </c>
      <c r="D71" s="1">
        <v>90</v>
      </c>
      <c r="E71" s="1">
        <v>16</v>
      </c>
      <c r="F71" s="1">
        <v>7</v>
      </c>
      <c r="G71" s="1">
        <v>92</v>
      </c>
      <c r="H71" s="1">
        <v>0</v>
      </c>
    </row>
    <row r="72" spans="1:8" x14ac:dyDescent="0.35">
      <c r="A72" s="339" t="s">
        <v>0</v>
      </c>
      <c r="B72" s="339" t="s">
        <v>0</v>
      </c>
      <c r="C72" s="340">
        <v>1066</v>
      </c>
      <c r="D72" s="2">
        <v>1156</v>
      </c>
      <c r="E72" s="2">
        <v>1172</v>
      </c>
      <c r="F72" s="2">
        <v>1179</v>
      </c>
      <c r="G72" s="2">
        <v>1271</v>
      </c>
      <c r="H72" s="2">
        <v>1271</v>
      </c>
    </row>
    <row r="73" spans="1:8" x14ac:dyDescent="0.35">
      <c r="A73" s="339" t="s">
        <v>1875</v>
      </c>
      <c r="B73" s="339" t="s">
        <v>33</v>
      </c>
      <c r="C73" s="340">
        <v>194</v>
      </c>
      <c r="D73" s="1">
        <v>25</v>
      </c>
      <c r="E73" s="1">
        <v>7</v>
      </c>
      <c r="F73" s="1">
        <v>-226</v>
      </c>
      <c r="G73" s="1">
        <v>0</v>
      </c>
      <c r="H73" s="1">
        <v>0</v>
      </c>
    </row>
    <row r="74" spans="1:8" x14ac:dyDescent="0.35">
      <c r="A74" s="339" t="s">
        <v>0</v>
      </c>
      <c r="B74" s="339" t="s">
        <v>0</v>
      </c>
      <c r="C74" s="340">
        <v>194</v>
      </c>
      <c r="D74" s="2">
        <v>219</v>
      </c>
      <c r="E74" s="2">
        <v>226</v>
      </c>
      <c r="F74" s="2">
        <v>0</v>
      </c>
      <c r="G74" s="2">
        <v>0</v>
      </c>
      <c r="H74" s="2">
        <v>0</v>
      </c>
    </row>
    <row r="75" spans="1:8" x14ac:dyDescent="0.35">
      <c r="A75" s="339" t="s">
        <v>47</v>
      </c>
      <c r="B75" s="339" t="s">
        <v>0</v>
      </c>
      <c r="C75" s="341">
        <v>0</v>
      </c>
      <c r="D75" s="1">
        <f>(D55+D57+D59+D61+D63+D65+D67+D69+D71+D73)*(-1)</f>
        <v>0</v>
      </c>
      <c r="E75" s="1">
        <f t="shared" ref="E75:H75" si="1">(E55+E57+E59+E61+E63+E65+E67+E69+E71+E73)*(-1)</f>
        <v>0</v>
      </c>
      <c r="F75" s="1">
        <f t="shared" si="1"/>
        <v>25</v>
      </c>
      <c r="G75" s="1">
        <f t="shared" si="1"/>
        <v>120</v>
      </c>
      <c r="H75" s="1">
        <f t="shared" si="1"/>
        <v>189</v>
      </c>
    </row>
    <row r="76" spans="1:8" x14ac:dyDescent="0.35">
      <c r="A76" s="339" t="s">
        <v>0</v>
      </c>
      <c r="B76" s="339" t="s">
        <v>0</v>
      </c>
      <c r="C76" s="340">
        <v>0</v>
      </c>
      <c r="D76" s="2">
        <v>0</v>
      </c>
      <c r="E76" s="2">
        <v>0</v>
      </c>
      <c r="F76" s="2">
        <v>25</v>
      </c>
      <c r="G76" s="2">
        <v>145</v>
      </c>
      <c r="H76" s="2">
        <v>334</v>
      </c>
    </row>
    <row r="77" spans="1:8" x14ac:dyDescent="0.35">
      <c r="A77" t="s">
        <v>48</v>
      </c>
      <c r="B77" t="s">
        <v>0</v>
      </c>
      <c r="C77" s="2">
        <v>8752</v>
      </c>
      <c r="D77" s="2">
        <v>8752</v>
      </c>
      <c r="E77" s="2">
        <v>8752</v>
      </c>
      <c r="F77" s="2">
        <v>8752</v>
      </c>
      <c r="G77" s="2">
        <v>8752</v>
      </c>
      <c r="H77" s="2">
        <v>8752</v>
      </c>
    </row>
    <row r="81" spans="1:8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</row>
    <row r="82" spans="1:8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</row>
    <row r="83" spans="1:8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8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</row>
    <row r="85" spans="1:8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</row>
    <row r="86" spans="1:8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</row>
    <row r="87" spans="1:8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</row>
    <row r="88" spans="1:8" x14ac:dyDescent="0.35">
      <c r="A88" s="339" t="s">
        <v>107</v>
      </c>
      <c r="B88" s="339" t="s">
        <v>2</v>
      </c>
      <c r="C88" s="339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</row>
    <row r="89" spans="1:8" x14ac:dyDescent="0.35">
      <c r="A89" s="339" t="s">
        <v>0</v>
      </c>
      <c r="B89" s="339" t="s">
        <v>0</v>
      </c>
      <c r="C89" s="339" t="s">
        <v>17</v>
      </c>
      <c r="D89" t="s">
        <v>1876</v>
      </c>
      <c r="E89" t="s">
        <v>1877</v>
      </c>
      <c r="F89" t="s">
        <v>1878</v>
      </c>
      <c r="G89" t="s">
        <v>1879</v>
      </c>
      <c r="H89" t="s">
        <v>1880</v>
      </c>
    </row>
    <row r="90" spans="1:8" x14ac:dyDescent="0.35">
      <c r="A90" s="339" t="s">
        <v>1881</v>
      </c>
      <c r="B90" s="339" t="s">
        <v>33</v>
      </c>
      <c r="C90" s="340">
        <v>418</v>
      </c>
      <c r="D90" s="1">
        <v>5</v>
      </c>
      <c r="E90" s="1">
        <v>26</v>
      </c>
      <c r="F90" s="1">
        <v>4</v>
      </c>
      <c r="G90" s="1">
        <v>1</v>
      </c>
      <c r="H90" s="1">
        <v>2</v>
      </c>
    </row>
    <row r="91" spans="1:8" x14ac:dyDescent="0.35">
      <c r="A91" s="339" t="s">
        <v>0</v>
      </c>
      <c r="B91" s="339" t="s">
        <v>0</v>
      </c>
      <c r="C91" s="340">
        <v>418</v>
      </c>
      <c r="D91" s="2">
        <v>423</v>
      </c>
      <c r="E91" s="2">
        <v>449</v>
      </c>
      <c r="F91" s="2">
        <v>453</v>
      </c>
      <c r="G91" s="2">
        <v>454</v>
      </c>
      <c r="H91" s="2">
        <v>456</v>
      </c>
    </row>
    <row r="92" spans="1:8" x14ac:dyDescent="0.35">
      <c r="A92" s="339" t="s">
        <v>1882</v>
      </c>
      <c r="B92" s="339" t="s">
        <v>33</v>
      </c>
      <c r="C92" s="340">
        <v>1182</v>
      </c>
      <c r="D92" s="1">
        <v>126</v>
      </c>
      <c r="E92" s="1">
        <v>15</v>
      </c>
      <c r="F92" s="1">
        <v>50</v>
      </c>
      <c r="G92" s="1">
        <v>15</v>
      </c>
      <c r="H92" s="1">
        <v>20</v>
      </c>
    </row>
    <row r="93" spans="1:8" x14ac:dyDescent="0.35">
      <c r="A93" s="339" t="s">
        <v>0</v>
      </c>
      <c r="B93" s="339" t="s">
        <v>0</v>
      </c>
      <c r="C93" s="340">
        <v>1182</v>
      </c>
      <c r="D93" s="2">
        <v>1308</v>
      </c>
      <c r="E93" s="2">
        <v>1323</v>
      </c>
      <c r="F93" s="2">
        <v>1373</v>
      </c>
      <c r="G93" s="2">
        <v>1388</v>
      </c>
      <c r="H93" s="2">
        <v>1408</v>
      </c>
    </row>
    <row r="94" spans="1:8" x14ac:dyDescent="0.35">
      <c r="A94" s="339" t="s">
        <v>3351</v>
      </c>
      <c r="B94" s="339" t="s">
        <v>31</v>
      </c>
      <c r="C94" s="340">
        <v>155</v>
      </c>
      <c r="D94" s="1">
        <v>18</v>
      </c>
      <c r="E94" s="1">
        <v>-173</v>
      </c>
      <c r="F94" s="1">
        <v>0</v>
      </c>
      <c r="G94" s="1">
        <v>0</v>
      </c>
      <c r="H94" s="1">
        <v>0</v>
      </c>
    </row>
    <row r="95" spans="1:8" x14ac:dyDescent="0.35">
      <c r="A95" s="339" t="s">
        <v>0</v>
      </c>
      <c r="B95" s="339" t="s">
        <v>0</v>
      </c>
      <c r="C95" s="340">
        <v>155</v>
      </c>
      <c r="D95" s="2">
        <v>173</v>
      </c>
      <c r="E95" s="2">
        <v>0</v>
      </c>
      <c r="F95" s="2">
        <v>0</v>
      </c>
      <c r="G95" s="2">
        <v>0</v>
      </c>
      <c r="H95" s="2">
        <v>0</v>
      </c>
    </row>
    <row r="96" spans="1:8" x14ac:dyDescent="0.35">
      <c r="A96" s="339" t="s">
        <v>1883</v>
      </c>
      <c r="B96" s="339" t="s">
        <v>33</v>
      </c>
      <c r="C96" s="340">
        <v>201</v>
      </c>
      <c r="D96" s="1">
        <v>3</v>
      </c>
      <c r="E96" s="1">
        <v>-204</v>
      </c>
      <c r="F96" s="1">
        <v>0</v>
      </c>
      <c r="G96" s="1">
        <v>0</v>
      </c>
      <c r="H96" s="1">
        <v>0</v>
      </c>
    </row>
    <row r="97" spans="1:8" x14ac:dyDescent="0.35">
      <c r="A97" s="339" t="s">
        <v>0</v>
      </c>
      <c r="B97" s="339" t="s">
        <v>0</v>
      </c>
      <c r="C97" s="340">
        <v>201</v>
      </c>
      <c r="D97" s="2">
        <v>204</v>
      </c>
      <c r="E97" s="2">
        <v>0</v>
      </c>
      <c r="F97" s="2">
        <v>0</v>
      </c>
      <c r="G97" s="2">
        <v>0</v>
      </c>
      <c r="H97" s="2">
        <v>0</v>
      </c>
    </row>
    <row r="98" spans="1:8" x14ac:dyDescent="0.35">
      <c r="A98" s="339" t="s">
        <v>3352</v>
      </c>
      <c r="B98" s="339" t="s">
        <v>31</v>
      </c>
      <c r="C98" s="340">
        <v>782</v>
      </c>
      <c r="D98" s="1">
        <v>26</v>
      </c>
      <c r="E98" s="1">
        <v>55</v>
      </c>
      <c r="F98" s="1">
        <v>32</v>
      </c>
      <c r="G98" s="1">
        <v>18</v>
      </c>
      <c r="H98" s="1">
        <v>3</v>
      </c>
    </row>
    <row r="99" spans="1:8" x14ac:dyDescent="0.35">
      <c r="A99" s="339" t="s">
        <v>0</v>
      </c>
      <c r="B99" s="339" t="s">
        <v>0</v>
      </c>
      <c r="C99" s="340">
        <v>782</v>
      </c>
      <c r="D99" s="2">
        <v>808</v>
      </c>
      <c r="E99" s="2">
        <v>863</v>
      </c>
      <c r="F99" s="2">
        <v>895</v>
      </c>
      <c r="G99" s="2">
        <v>913</v>
      </c>
      <c r="H99" s="2">
        <v>916</v>
      </c>
    </row>
    <row r="100" spans="1:8" x14ac:dyDescent="0.35">
      <c r="A100" s="339" t="s">
        <v>1884</v>
      </c>
      <c r="B100" s="339" t="s">
        <v>33</v>
      </c>
      <c r="C100" s="340">
        <v>1962</v>
      </c>
      <c r="D100" s="1">
        <v>-503</v>
      </c>
      <c r="E100" s="1">
        <v>0</v>
      </c>
      <c r="F100" s="1">
        <v>0</v>
      </c>
      <c r="G100" s="1">
        <v>0</v>
      </c>
      <c r="H100" s="1">
        <v>0</v>
      </c>
    </row>
    <row r="101" spans="1:8" x14ac:dyDescent="0.35">
      <c r="A101" s="339" t="s">
        <v>0</v>
      </c>
      <c r="B101" s="339" t="s">
        <v>0</v>
      </c>
      <c r="C101" s="340">
        <v>1962</v>
      </c>
      <c r="D101" s="2">
        <v>1459</v>
      </c>
      <c r="E101" s="2">
        <v>1459</v>
      </c>
      <c r="F101" s="2">
        <v>1459</v>
      </c>
      <c r="G101" s="2">
        <v>1459</v>
      </c>
      <c r="H101" s="2">
        <v>1459</v>
      </c>
    </row>
    <row r="102" spans="1:8" x14ac:dyDescent="0.35">
      <c r="A102" s="339" t="s">
        <v>1885</v>
      </c>
      <c r="B102" s="339" t="s">
        <v>33</v>
      </c>
      <c r="C102" s="340">
        <v>1269</v>
      </c>
      <c r="D102" s="1">
        <v>70</v>
      </c>
      <c r="E102" s="1">
        <v>18</v>
      </c>
      <c r="F102" s="1">
        <v>58</v>
      </c>
      <c r="G102" s="1">
        <v>26</v>
      </c>
      <c r="H102" s="1">
        <v>25</v>
      </c>
    </row>
    <row r="103" spans="1:8" x14ac:dyDescent="0.35">
      <c r="A103" s="339" t="s">
        <v>0</v>
      </c>
      <c r="B103" s="339" t="s">
        <v>0</v>
      </c>
      <c r="C103" s="340">
        <v>1269</v>
      </c>
      <c r="D103" s="2">
        <v>1339</v>
      </c>
      <c r="E103" s="2">
        <v>1357</v>
      </c>
      <c r="F103" s="2">
        <v>1415</v>
      </c>
      <c r="G103" s="2">
        <v>1441</v>
      </c>
      <c r="H103" s="2">
        <v>1466</v>
      </c>
    </row>
    <row r="104" spans="1:8" x14ac:dyDescent="0.35">
      <c r="A104" s="339" t="s">
        <v>1886</v>
      </c>
      <c r="B104" s="339" t="s">
        <v>31</v>
      </c>
      <c r="C104" s="340">
        <v>1216</v>
      </c>
      <c r="D104" s="1">
        <v>51</v>
      </c>
      <c r="E104" s="1">
        <v>151</v>
      </c>
      <c r="F104" s="1">
        <v>65</v>
      </c>
      <c r="G104" s="1">
        <v>0</v>
      </c>
      <c r="H104" s="1">
        <v>0</v>
      </c>
    </row>
    <row r="105" spans="1:8" x14ac:dyDescent="0.35">
      <c r="A105" s="339" t="s">
        <v>0</v>
      </c>
      <c r="B105" s="339" t="s">
        <v>0</v>
      </c>
      <c r="C105" s="340">
        <v>1216</v>
      </c>
      <c r="D105" s="2">
        <v>1267</v>
      </c>
      <c r="E105" s="2">
        <v>1418</v>
      </c>
      <c r="F105" s="2">
        <v>1483</v>
      </c>
      <c r="G105" s="2">
        <v>1483</v>
      </c>
      <c r="H105" s="2">
        <v>1483</v>
      </c>
    </row>
    <row r="106" spans="1:8" x14ac:dyDescent="0.35">
      <c r="A106" s="339" t="s">
        <v>1887</v>
      </c>
      <c r="B106" s="339" t="s">
        <v>33</v>
      </c>
      <c r="C106" s="340">
        <v>1326</v>
      </c>
      <c r="D106" s="1">
        <v>96</v>
      </c>
      <c r="E106" s="1">
        <v>7</v>
      </c>
      <c r="F106" s="1">
        <v>80</v>
      </c>
      <c r="G106" s="1">
        <v>0</v>
      </c>
      <c r="H106" s="1">
        <v>-50</v>
      </c>
    </row>
    <row r="107" spans="1:8" x14ac:dyDescent="0.35">
      <c r="A107" s="339" t="s">
        <v>0</v>
      </c>
      <c r="B107" s="339" t="s">
        <v>0</v>
      </c>
      <c r="C107" s="340">
        <v>1326</v>
      </c>
      <c r="D107" s="2">
        <v>1422</v>
      </c>
      <c r="E107" s="2">
        <v>1429</v>
      </c>
      <c r="F107" s="2">
        <v>1509</v>
      </c>
      <c r="G107" s="2">
        <v>1509</v>
      </c>
      <c r="H107" s="2">
        <v>1459</v>
      </c>
    </row>
    <row r="108" spans="1:8" x14ac:dyDescent="0.35">
      <c r="A108" s="339" t="s">
        <v>1888</v>
      </c>
      <c r="B108" s="339" t="s">
        <v>33</v>
      </c>
      <c r="C108" s="340">
        <v>1429</v>
      </c>
      <c r="D108" s="1">
        <v>21</v>
      </c>
      <c r="E108" s="1">
        <v>9</v>
      </c>
      <c r="F108" s="1">
        <v>0</v>
      </c>
      <c r="G108" s="1">
        <v>0</v>
      </c>
      <c r="H108" s="1">
        <v>0</v>
      </c>
    </row>
    <row r="109" spans="1:8" x14ac:dyDescent="0.35">
      <c r="A109" s="339" t="s">
        <v>0</v>
      </c>
      <c r="B109" s="339" t="s">
        <v>0</v>
      </c>
      <c r="C109" s="340">
        <v>1429</v>
      </c>
      <c r="D109" s="2">
        <v>1450</v>
      </c>
      <c r="E109" s="2">
        <v>1459</v>
      </c>
      <c r="F109" s="2">
        <v>1459</v>
      </c>
      <c r="G109" s="2">
        <v>1459</v>
      </c>
      <c r="H109" s="2">
        <v>1459</v>
      </c>
    </row>
    <row r="110" spans="1:8" x14ac:dyDescent="0.35">
      <c r="A110" s="339" t="s">
        <v>3353</v>
      </c>
      <c r="B110" s="339" t="s">
        <v>33</v>
      </c>
      <c r="C110" s="340">
        <v>1337</v>
      </c>
      <c r="D110" s="1">
        <v>56</v>
      </c>
      <c r="E110" s="1">
        <v>52</v>
      </c>
      <c r="F110" s="1">
        <v>93</v>
      </c>
      <c r="G110" s="1">
        <v>-79</v>
      </c>
      <c r="H110" s="1">
        <v>0</v>
      </c>
    </row>
    <row r="111" spans="1:8" x14ac:dyDescent="0.35">
      <c r="A111" s="339" t="s">
        <v>0</v>
      </c>
      <c r="B111" s="339" t="s">
        <v>0</v>
      </c>
      <c r="C111" s="340">
        <v>1337</v>
      </c>
      <c r="D111" s="2">
        <v>1393</v>
      </c>
      <c r="E111" s="2">
        <v>1445</v>
      </c>
      <c r="F111" s="2">
        <v>1538</v>
      </c>
      <c r="G111" s="2">
        <v>1459</v>
      </c>
      <c r="H111" s="2">
        <v>1459</v>
      </c>
    </row>
    <row r="112" spans="1:8" x14ac:dyDescent="0.35">
      <c r="A112" s="339" t="s">
        <v>3344</v>
      </c>
      <c r="B112" s="339" t="s">
        <v>33</v>
      </c>
      <c r="C112" s="340">
        <v>394</v>
      </c>
      <c r="D112" s="1">
        <v>31</v>
      </c>
      <c r="E112" s="1">
        <v>10</v>
      </c>
      <c r="F112" s="1">
        <v>-435</v>
      </c>
      <c r="G112" s="1">
        <v>0</v>
      </c>
      <c r="H112" s="1">
        <v>0</v>
      </c>
    </row>
    <row r="113" spans="1:12" x14ac:dyDescent="0.35">
      <c r="A113" s="339" t="s">
        <v>0</v>
      </c>
      <c r="B113" s="339" t="s">
        <v>0</v>
      </c>
      <c r="C113" s="340">
        <v>394</v>
      </c>
      <c r="D113" s="2">
        <v>425</v>
      </c>
      <c r="E113" s="2">
        <v>435</v>
      </c>
      <c r="F113" s="2">
        <v>0</v>
      </c>
      <c r="G113" s="2">
        <v>0</v>
      </c>
      <c r="H113" s="2">
        <v>0</v>
      </c>
    </row>
    <row r="114" spans="1:12" x14ac:dyDescent="0.35">
      <c r="A114" s="339" t="s">
        <v>47</v>
      </c>
      <c r="B114" s="339" t="s">
        <v>0</v>
      </c>
      <c r="C114" s="341">
        <v>0</v>
      </c>
      <c r="D114" s="1">
        <f>(D90+D92+D94+D96+D98+D100+D102+D104+D106+D108+D110+D112)*(-1)</f>
        <v>0</v>
      </c>
      <c r="E114" s="1">
        <f t="shared" ref="E114:H114" si="2">(E90+E92+E94+E96+E98+E100+E102+E104+E106+E108+E110+E112)*(-1)</f>
        <v>34</v>
      </c>
      <c r="F114" s="1">
        <f t="shared" si="2"/>
        <v>53</v>
      </c>
      <c r="G114" s="1">
        <f t="shared" si="2"/>
        <v>19</v>
      </c>
      <c r="H114" s="1">
        <f t="shared" si="2"/>
        <v>0</v>
      </c>
    </row>
    <row r="115" spans="1:12" x14ac:dyDescent="0.35">
      <c r="A115" s="339" t="s">
        <v>0</v>
      </c>
      <c r="B115" s="339" t="s">
        <v>0</v>
      </c>
      <c r="C115" s="340">
        <v>0</v>
      </c>
      <c r="D115" s="2">
        <v>0</v>
      </c>
      <c r="E115" s="2">
        <v>34</v>
      </c>
      <c r="F115" s="2">
        <v>87</v>
      </c>
      <c r="G115" s="2">
        <v>106</v>
      </c>
      <c r="H115" s="2">
        <v>106</v>
      </c>
    </row>
    <row r="116" spans="1:12" x14ac:dyDescent="0.35">
      <c r="A116" t="s">
        <v>48</v>
      </c>
      <c r="B116" t="s">
        <v>0</v>
      </c>
      <c r="C116" s="2">
        <v>11671</v>
      </c>
      <c r="D116" s="2">
        <v>11671</v>
      </c>
      <c r="E116" s="2">
        <v>11671</v>
      </c>
      <c r="F116" s="2">
        <v>11671</v>
      </c>
      <c r="G116" s="2">
        <v>11671</v>
      </c>
      <c r="H116" s="2">
        <v>11671</v>
      </c>
    </row>
    <row r="120" spans="1:12" x14ac:dyDescent="0.35">
      <c r="A120" s="2"/>
      <c r="B120" s="2"/>
      <c r="C120" s="2"/>
      <c r="D120" s="2"/>
      <c r="E120" s="2"/>
      <c r="F120" s="2"/>
      <c r="G120" s="2"/>
      <c r="H120" s="239" t="s">
        <v>2648</v>
      </c>
      <c r="I120" s="2"/>
      <c r="J120" s="2"/>
      <c r="K120" s="2"/>
      <c r="L120" s="239" t="s">
        <v>2649</v>
      </c>
    </row>
    <row r="121" spans="1:12" x14ac:dyDescent="0.35">
      <c r="D121" s="240" t="s">
        <v>2529</v>
      </c>
      <c r="E121" s="240" t="s">
        <v>2650</v>
      </c>
      <c r="F121" s="240" t="s">
        <v>2651</v>
      </c>
      <c r="G121" s="240" t="s">
        <v>2650</v>
      </c>
      <c r="H121" s="240" t="s">
        <v>2652</v>
      </c>
      <c r="I121" s="240" t="s">
        <v>2653</v>
      </c>
      <c r="J121" s="240" t="s">
        <v>2649</v>
      </c>
      <c r="K121" s="240" t="s">
        <v>2654</v>
      </c>
      <c r="L121" s="240" t="s">
        <v>2652</v>
      </c>
    </row>
    <row r="122" spans="1:12" x14ac:dyDescent="0.35">
      <c r="D122" s="240" t="s">
        <v>2655</v>
      </c>
      <c r="E122" s="240" t="s">
        <v>2655</v>
      </c>
      <c r="F122" s="240" t="s">
        <v>2652</v>
      </c>
      <c r="G122" s="240" t="s">
        <v>2656</v>
      </c>
      <c r="H122" s="240" t="s">
        <v>2656</v>
      </c>
      <c r="I122" s="240" t="s">
        <v>2655</v>
      </c>
      <c r="J122" s="240" t="s">
        <v>2652</v>
      </c>
      <c r="K122" s="240" t="s">
        <v>2656</v>
      </c>
      <c r="L122" s="240" t="s">
        <v>2656</v>
      </c>
    </row>
    <row r="123" spans="1:12" x14ac:dyDescent="0.35">
      <c r="A123" s="238" t="e">
        <f>SUMIFS($C$10:$C$505,#REF!, B123)</f>
        <v>#REF!</v>
      </c>
      <c r="B123" t="s">
        <v>2657</v>
      </c>
      <c r="C123" t="s">
        <v>2535</v>
      </c>
      <c r="D123" s="241" t="e">
        <f>E123+I123</f>
        <v>#REF!</v>
      </c>
      <c r="E123" s="238" t="e">
        <f>COUNTIFS(#REF!, B123,$B$10:$B$505,"F")</f>
        <v>#REF!</v>
      </c>
      <c r="F123" s="242">
        <f t="shared" ref="F123:F149" si="3">IFERROR(E123/D123,0)</f>
        <v>0</v>
      </c>
      <c r="G123" t="e">
        <f>COUNTIFS(#REF!, B123,$B$10:$B$505,"F",#REF!,"Elected")</f>
        <v>#REF!</v>
      </c>
      <c r="H123" s="243">
        <f>IFERROR(G123/D123,0)</f>
        <v>0</v>
      </c>
      <c r="I123" s="244" t="e">
        <f>COUNTIFS(#REF!, B123,$B$10:$B$505,"M")</f>
        <v>#REF!</v>
      </c>
      <c r="J123" s="242">
        <f>IFERROR(I123/D123,0)</f>
        <v>0</v>
      </c>
      <c r="K123" t="e">
        <f>COUNTIFS(#REF!, B123,$B$10:$B$505,"M",#REF!,"Elected")</f>
        <v>#REF!</v>
      </c>
      <c r="L123" s="242">
        <f>IFERROR(K123/D123,0)</f>
        <v>0</v>
      </c>
    </row>
    <row r="124" spans="1:12" x14ac:dyDescent="0.35">
      <c r="A124" s="238" t="e">
        <f>SUMIFS($C$10:$C$505,#REF!, B124)</f>
        <v>#REF!</v>
      </c>
      <c r="B124" t="s">
        <v>2658</v>
      </c>
      <c r="C124" t="s">
        <v>2534</v>
      </c>
      <c r="D124" s="241" t="e">
        <f t="shared" ref="D124:D149" si="4">E124+I124</f>
        <v>#REF!</v>
      </c>
      <c r="E124" s="238" t="e">
        <f>COUNTIFS(#REF!, B124,$B$10:$B$505,"F")</f>
        <v>#REF!</v>
      </c>
      <c r="F124" s="242">
        <f t="shared" si="3"/>
        <v>0</v>
      </c>
      <c r="G124" t="e">
        <f>COUNTIFS(#REF!, B124,$B$10:$B$283,"F",#REF!,"Elected")</f>
        <v>#REF!</v>
      </c>
      <c r="H124" s="243">
        <f t="shared" ref="H124:H149" si="5">IFERROR(G124/D124,0)</f>
        <v>0</v>
      </c>
      <c r="I124" s="244" t="e">
        <f>COUNTIFS(#REF!, B124,$B$10:$B$505,"M")</f>
        <v>#REF!</v>
      </c>
      <c r="J124" s="242">
        <f t="shared" ref="J124:J149" si="6">IFERROR(I124/D124,0)</f>
        <v>0</v>
      </c>
      <c r="K124" t="e">
        <f>COUNTIFS(#REF!, B124,$B$10:$B$505,"M",#REF!,"Elected")</f>
        <v>#REF!</v>
      </c>
      <c r="L124" s="242">
        <f t="shared" ref="L124:L149" si="7">IFERROR(K124/D124,0)</f>
        <v>0</v>
      </c>
    </row>
    <row r="125" spans="1:12" x14ac:dyDescent="0.35">
      <c r="A125" s="238" t="e">
        <f>SUMIFS($C$10:$C$505,#REF!, B125)</f>
        <v>#REF!</v>
      </c>
      <c r="B125" t="s">
        <v>2659</v>
      </c>
      <c r="C125" t="s">
        <v>2536</v>
      </c>
      <c r="D125" s="241" t="e">
        <f t="shared" si="4"/>
        <v>#REF!</v>
      </c>
      <c r="E125" s="238" t="e">
        <f>COUNTIFS(#REF!, B125,$B$10:$B$505,"F")</f>
        <v>#REF!</v>
      </c>
      <c r="F125" s="242">
        <f t="shared" si="3"/>
        <v>0</v>
      </c>
      <c r="G125" t="e">
        <f>COUNTIFS(#REF!, B125,$B$10:$B$283,"F",#REF!,"Elected")</f>
        <v>#REF!</v>
      </c>
      <c r="H125" s="243">
        <f t="shared" si="5"/>
        <v>0</v>
      </c>
      <c r="I125" s="244" t="e">
        <f>COUNTIFS(#REF!, B125,$B$10:$B$505,"M")</f>
        <v>#REF!</v>
      </c>
      <c r="J125" s="242">
        <f t="shared" si="6"/>
        <v>0</v>
      </c>
      <c r="K125" t="e">
        <f>COUNTIFS(#REF!, B125,$B$10:$B$505,"M",#REF!,"Elected")</f>
        <v>#REF!</v>
      </c>
      <c r="L125" s="242">
        <f t="shared" si="7"/>
        <v>0</v>
      </c>
    </row>
    <row r="126" spans="1:12" x14ac:dyDescent="0.35">
      <c r="A126" s="238" t="e">
        <f>SUMIFS($C$10:$C$505,#REF!, B126)</f>
        <v>#REF!</v>
      </c>
      <c r="B126" t="s">
        <v>2661</v>
      </c>
      <c r="C126" t="s">
        <v>2727</v>
      </c>
      <c r="D126" s="241" t="e">
        <f t="shared" si="4"/>
        <v>#REF!</v>
      </c>
      <c r="E126" s="238" t="e">
        <f>COUNTIFS(#REF!, B126,$B$10:$B$505,"F")</f>
        <v>#REF!</v>
      </c>
      <c r="F126" s="242">
        <f t="shared" si="3"/>
        <v>0</v>
      </c>
      <c r="G126" t="e">
        <f>COUNTIFS(#REF!, B126,$B$10:$B$283,"F",#REF!,"Elected")</f>
        <v>#REF!</v>
      </c>
      <c r="H126" s="243">
        <f t="shared" si="5"/>
        <v>0</v>
      </c>
      <c r="I126" s="244" t="e">
        <f>COUNTIFS(#REF!, B126,$B$10:$B$505,"M")</f>
        <v>#REF!</v>
      </c>
      <c r="J126" s="242">
        <f t="shared" si="6"/>
        <v>0</v>
      </c>
      <c r="K126" t="e">
        <f>COUNTIFS(#REF!, B126,$B$10:$B$505,"M",#REF!,"Elected")</f>
        <v>#REF!</v>
      </c>
      <c r="L126" s="242">
        <f t="shared" si="7"/>
        <v>0</v>
      </c>
    </row>
    <row r="127" spans="1:12" x14ac:dyDescent="0.35">
      <c r="A127" s="238" t="e">
        <f>SUMIFS($C$10:$C$505,#REF!, B127)</f>
        <v>#REF!</v>
      </c>
      <c r="B127" t="s">
        <v>2663</v>
      </c>
      <c r="C127" t="s">
        <v>2574</v>
      </c>
      <c r="D127" s="241" t="e">
        <f t="shared" si="4"/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B127,$B$10:$B$283,"F",#REF!,"Elected")</f>
        <v>#REF!</v>
      </c>
      <c r="H127" s="243">
        <f t="shared" si="5"/>
        <v>0</v>
      </c>
      <c r="I127" s="244" t="e">
        <f>COUNTIFS(#REF!, B127,$B$10:$B$505,"M")</f>
        <v>#REF!</v>
      </c>
      <c r="J127" s="242">
        <f t="shared" si="6"/>
        <v>0</v>
      </c>
      <c r="K127" t="e">
        <f>COUNTIFS(#REF!, B127,$B$10:$B$505,"M",#REF!,"Elected")</f>
        <v>#REF!</v>
      </c>
      <c r="L127" s="242">
        <f t="shared" si="7"/>
        <v>0</v>
      </c>
    </row>
    <row r="128" spans="1:12" x14ac:dyDescent="0.35">
      <c r="A128" s="238" t="e">
        <f>SUMIFS($C$10:$C$505,#REF!, B128)</f>
        <v>#REF!</v>
      </c>
      <c r="B128" t="s">
        <v>2689</v>
      </c>
      <c r="C128" t="s">
        <v>2573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B128,$B$10:$B$283,"F",#REF!,"Elected")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B129" t="s">
        <v>2662</v>
      </c>
      <c r="C129" t="s">
        <v>2575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B129,$B$10:$B$283,"F",#REF!,"Elected")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2660</v>
      </c>
      <c r="C130" t="s">
        <v>2594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B130,$B$10:$B$283,"F",#REF!,"Elected")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B131" t="s">
        <v>3107</v>
      </c>
      <c r="C131" t="s">
        <v>2576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B131,$B$10:$B$283,"F",#REF!,"Elected")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C132" t="s">
        <v>2590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B132,$B$10:$B$283,"F",#REF!,"Elected")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B133" t="s">
        <v>2671</v>
      </c>
      <c r="C133" t="s">
        <v>2582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B133,$B$10:$B$283,"F",#REF!,"Elected")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2665</v>
      </c>
      <c r="C134" t="s">
        <v>2598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B134,$B$10:$B$283,"F",#REF!,"Elected")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B135" t="s">
        <v>2666</v>
      </c>
      <c r="C135" t="s">
        <v>2584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B135,$B$10:$B$283,"F",#REF!,"Elected")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B136" t="s">
        <v>2667</v>
      </c>
      <c r="C136" t="s">
        <v>2577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B136,$B$10:$B$283,"F",#REF!,"Elected")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B137" t="s">
        <v>2670</v>
      </c>
      <c r="C137" t="s">
        <v>2578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B137,$B$10:$B$283,"F",#REF!,"Elected")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C138" t="s">
        <v>2581</v>
      </c>
      <c r="D138" s="241" t="e">
        <f t="shared" si="4"/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B138,$B$10:$B$283,"F",#REF!,"Elected")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3073</v>
      </c>
      <c r="C139" t="s">
        <v>2579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B139,$B$10:$B$283,"F",#REF!,"Elected")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B140" t="s">
        <v>2690</v>
      </c>
      <c r="C140" t="s">
        <v>2585</v>
      </c>
      <c r="D140" s="241" t="e">
        <f t="shared" si="4"/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B140,$B$10:$B$283,"F",#REF!,"Elected")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C141" t="s">
        <v>2591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B141,$B$10:$B$283,"F",#REF!,"Elected")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B142" t="s">
        <v>2664</v>
      </c>
      <c r="C142" t="s">
        <v>2586</v>
      </c>
      <c r="D142" s="241" t="e">
        <f t="shared" si="4"/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B142,$B$10:$B$283,"F",#REF!,"Elected")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2669</v>
      </c>
      <c r="C143" t="s">
        <v>2587</v>
      </c>
      <c r="D143" s="241" t="e">
        <f>E143+I143</f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B143,$B$10:$B$283,"F",#REF!,"Elected")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B144" t="s">
        <v>2928</v>
      </c>
      <c r="C144" t="s">
        <v>2580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2" x14ac:dyDescent="0.35">
      <c r="A145" s="238" t="e">
        <f>SUMIFS($C$10:$C$505,#REF!, B145)</f>
        <v>#REF!</v>
      </c>
      <c r="C145" t="s">
        <v>2592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B145,$B$10:$B$283,"F",#REF!,"Elected")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2807</v>
      </c>
      <c r="C146" t="s">
        <v>2597</v>
      </c>
      <c r="D146" s="241" t="e">
        <f t="shared" si="4"/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B146,$B$10:$B$283,"F",#REF!,"Elected")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SUMIFS($C$10:$C$505,#REF!, B147)</f>
        <v>#REF!</v>
      </c>
      <c r="B147" t="s">
        <v>2668</v>
      </c>
      <c r="C147" t="s">
        <v>2588</v>
      </c>
      <c r="D147" s="241" t="e">
        <f t="shared" si="4"/>
        <v>#REF!</v>
      </c>
      <c r="E147" s="238" t="e">
        <f>COUNTIFS(#REF!, B147,$B$10:$B$505,"F")</f>
        <v>#REF!</v>
      </c>
      <c r="F147" s="242">
        <f t="shared" si="3"/>
        <v>0</v>
      </c>
      <c r="G147" t="e">
        <f>COUNTIFS(#REF!, B147,$B$10:$B$283,"F",#REF!,"Elected")</f>
        <v>#REF!</v>
      </c>
      <c r="H147" s="243">
        <f t="shared" si="5"/>
        <v>0</v>
      </c>
      <c r="I147" s="244" t="e">
        <f>COUNTIFS(#REF!, B147,$B$10:$B$505,"M")</f>
        <v>#REF!</v>
      </c>
      <c r="J147" s="242">
        <f t="shared" si="6"/>
        <v>0</v>
      </c>
      <c r="K147" t="e">
        <f>COUNTIFS(#REF!, B147,$B$10:$B$505,"M",#REF!,"Elected")</f>
        <v>#REF!</v>
      </c>
      <c r="L147" s="242">
        <f t="shared" si="7"/>
        <v>0</v>
      </c>
    </row>
    <row r="148" spans="1:12" x14ac:dyDescent="0.35">
      <c r="A148" s="238" t="e">
        <f>SUMIFS($C$10:$C$505,#REF!, B148)</f>
        <v>#REF!</v>
      </c>
      <c r="B148" t="s">
        <v>2692</v>
      </c>
      <c r="C148" t="s">
        <v>2589</v>
      </c>
      <c r="D148" s="241" t="e">
        <f t="shared" si="4"/>
        <v>#REF!</v>
      </c>
      <c r="E148" s="238" t="e">
        <f>COUNTIFS(#REF!, B148,$B$10:$B$505,"F")</f>
        <v>#REF!</v>
      </c>
      <c r="F148" s="242">
        <f t="shared" si="3"/>
        <v>0</v>
      </c>
      <c r="G148" t="e">
        <f>COUNTIFS(#REF!, B148,$B$10:$B$283,"F",#REF!,"Elected")</f>
        <v>#REF!</v>
      </c>
      <c r="H148" s="243">
        <f t="shared" si="5"/>
        <v>0</v>
      </c>
      <c r="I148" s="244" t="e">
        <f>COUNTIFS(#REF!, B148,$B$10:$B$505,"M")</f>
        <v>#REF!</v>
      </c>
      <c r="J148" s="242">
        <f t="shared" si="6"/>
        <v>0</v>
      </c>
      <c r="K148" t="e">
        <f>COUNTIFS(#REF!, B148,$B$10:$B$505,"M",#REF!,"Elected")</f>
        <v>#REF!</v>
      </c>
      <c r="L148" s="242">
        <f t="shared" si="7"/>
        <v>0</v>
      </c>
    </row>
    <row r="149" spans="1:12" x14ac:dyDescent="0.35">
      <c r="A149" s="238" t="e">
        <f>SUMIFS($C$10:$C$505,#REF!, B149)</f>
        <v>#REF!</v>
      </c>
      <c r="B149" t="s">
        <v>2672</v>
      </c>
      <c r="C149" t="s">
        <v>2530</v>
      </c>
      <c r="D149" s="241" t="e">
        <f t="shared" si="4"/>
        <v>#REF!</v>
      </c>
      <c r="E149" s="238" t="e">
        <f>COUNTIFS(#REF!, B149,$B$10:$B$505,"F")</f>
        <v>#REF!</v>
      </c>
      <c r="F149" s="242">
        <f t="shared" si="3"/>
        <v>0</v>
      </c>
      <c r="G149" t="e">
        <f>COUNTIFS(#REF!, B149,$B$10:$B$283,"F",#REF!,"Elected")</f>
        <v>#REF!</v>
      </c>
      <c r="H149" s="243">
        <f t="shared" si="5"/>
        <v>0</v>
      </c>
      <c r="I149" s="244" t="e">
        <f>COUNTIFS(#REF!, B149,$B$10:$B$505,"M")</f>
        <v>#REF!</v>
      </c>
      <c r="J149" s="242">
        <f t="shared" si="6"/>
        <v>0</v>
      </c>
      <c r="K149" t="e">
        <f>COUNTIFS(#REF!, B149,$B$10:$B$505,"M",#REF!,"Elected")</f>
        <v>#REF!</v>
      </c>
      <c r="L149" s="242">
        <f t="shared" si="7"/>
        <v>0</v>
      </c>
    </row>
    <row r="150" spans="1:12" x14ac:dyDescent="0.35">
      <c r="A150" s="238" t="e">
        <f>SUM(A123:A149)</f>
        <v>#REF!</v>
      </c>
      <c r="B150" s="238"/>
      <c r="D150" s="241" t="e">
        <f>SUM(D123:D149)</f>
        <v>#REF!</v>
      </c>
      <c r="E150" s="238" t="e">
        <f>SUM(E123:E149)</f>
        <v>#REF!</v>
      </c>
      <c r="G150" t="e">
        <f>SUM(G123:G149)</f>
        <v>#REF!</v>
      </c>
      <c r="I150" s="244" t="e">
        <f>SUM(I123:I149)</f>
        <v>#REF!</v>
      </c>
      <c r="K150" t="e">
        <f>SUM(K123:K149)</f>
        <v>#REF!</v>
      </c>
    </row>
    <row r="151" spans="1:12" ht="15" thickBot="1" x14ac:dyDescent="0.4"/>
    <row r="152" spans="1:12" x14ac:dyDescent="0.35">
      <c r="C152" s="245" t="s">
        <v>2673</v>
      </c>
      <c r="D152" s="246"/>
      <c r="E152" s="247" t="e">
        <f>E150+I150</f>
        <v>#REF!</v>
      </c>
      <c r="F152" s="246" t="s">
        <v>2674</v>
      </c>
      <c r="G152" s="248"/>
      <c r="H152" s="248"/>
      <c r="I152" s="245" t="s">
        <v>2675</v>
      </c>
      <c r="J152" s="246" t="s">
        <v>2676</v>
      </c>
      <c r="K152" s="249" t="e">
        <f>K150</f>
        <v>#REF!</v>
      </c>
    </row>
    <row r="153" spans="1:12" ht="15" thickBot="1" x14ac:dyDescent="0.4">
      <c r="C153" s="250" t="s">
        <v>2677</v>
      </c>
      <c r="D153" s="251" t="e">
        <f>LEFT(MID(#REF!,FIND("(",#REF!)+1,LEN(#REF!)),FIND(")",MID(#REF!,FIND("(",#REF!)+1,LEN(#REF!)))-1)</f>
        <v>#REF!</v>
      </c>
      <c r="E153" s="251" t="e">
        <f>#REF!</f>
        <v>#REF!</v>
      </c>
      <c r="F153" s="251" t="s">
        <v>2678</v>
      </c>
      <c r="G153" s="252"/>
      <c r="H153" s="252"/>
      <c r="I153" s="253"/>
      <c r="J153" s="240" t="s">
        <v>2679</v>
      </c>
      <c r="K153" s="254" t="e">
        <f>G150</f>
        <v>#REF!</v>
      </c>
    </row>
    <row r="154" spans="1:12" ht="15" thickBot="1" x14ac:dyDescent="0.4">
      <c r="I154" s="250"/>
      <c r="J154" s="251" t="s">
        <v>2680</v>
      </c>
      <c r="K154" s="255" t="e">
        <f>SUM(K152:K153)</f>
        <v>#REF!</v>
      </c>
    </row>
  </sheetData>
  <mergeCells count="129">
    <mergeCell ref="A114:A115"/>
    <mergeCell ref="B114:B115"/>
    <mergeCell ref="C114:C115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53"/>
  <sheetViews>
    <sheetView topLeftCell="I118" zoomScale="68" zoomScaleNormal="90" workbookViewId="0">
      <selection activeCell="BD4" sqref="W4:BD149"/>
    </sheetView>
  </sheetViews>
  <sheetFormatPr defaultRowHeight="14.5" x14ac:dyDescent="0.35"/>
  <cols>
    <col min="1" max="1" width="54.453125" bestFit="1" customWidth="1"/>
  </cols>
  <sheetData>
    <row r="1" spans="1:11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 spans="1:11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</row>
    <row r="3" spans="1:11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</row>
    <row r="4" spans="1:11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5" spans="1:11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</row>
    <row r="6" spans="1:11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</row>
    <row r="7" spans="1:11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</row>
    <row r="8" spans="1:11" x14ac:dyDescent="0.35">
      <c r="A8" s="339" t="s">
        <v>317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</row>
    <row r="9" spans="1:11" x14ac:dyDescent="0.35">
      <c r="A9" s="339" t="s">
        <v>0</v>
      </c>
      <c r="B9" s="339" t="s">
        <v>0</v>
      </c>
      <c r="C9" s="339" t="s">
        <v>17</v>
      </c>
      <c r="D9" t="s">
        <v>1889</v>
      </c>
      <c r="E9" t="s">
        <v>1890</v>
      </c>
      <c r="F9" t="s">
        <v>1891</v>
      </c>
      <c r="G9" t="s">
        <v>1892</v>
      </c>
      <c r="H9" t="s">
        <v>1893</v>
      </c>
      <c r="I9" t="s">
        <v>1894</v>
      </c>
      <c r="J9" t="s">
        <v>1895</v>
      </c>
      <c r="K9" t="s">
        <v>610</v>
      </c>
    </row>
    <row r="10" spans="1:11" x14ac:dyDescent="0.35">
      <c r="A10" s="339" t="s">
        <v>1896</v>
      </c>
      <c r="B10" s="339" t="s">
        <v>33</v>
      </c>
      <c r="C10" s="340">
        <v>515</v>
      </c>
      <c r="D10" s="1">
        <v>64</v>
      </c>
      <c r="E10" s="1">
        <v>30</v>
      </c>
      <c r="F10" s="1">
        <v>33</v>
      </c>
      <c r="G10" s="1">
        <v>5</v>
      </c>
      <c r="H10" s="1">
        <v>65</v>
      </c>
      <c r="I10" s="1">
        <v>275</v>
      </c>
      <c r="J10" s="1">
        <v>15</v>
      </c>
      <c r="K10" s="1">
        <v>76</v>
      </c>
    </row>
    <row r="11" spans="1:11" x14ac:dyDescent="0.35">
      <c r="A11" s="339" t="s">
        <v>0</v>
      </c>
      <c r="B11" s="339" t="s">
        <v>0</v>
      </c>
      <c r="C11" s="340">
        <v>515</v>
      </c>
      <c r="D11" s="2">
        <v>579</v>
      </c>
      <c r="E11" s="2">
        <v>609</v>
      </c>
      <c r="F11" s="2">
        <v>642</v>
      </c>
      <c r="G11" s="2">
        <v>647</v>
      </c>
      <c r="H11" s="2">
        <v>712</v>
      </c>
      <c r="I11" s="2">
        <v>987</v>
      </c>
      <c r="J11" s="2">
        <v>1002</v>
      </c>
      <c r="K11" s="2">
        <v>1078</v>
      </c>
    </row>
    <row r="12" spans="1:11" x14ac:dyDescent="0.35">
      <c r="A12" s="339" t="s">
        <v>1897</v>
      </c>
      <c r="B12" s="339" t="s">
        <v>33</v>
      </c>
      <c r="C12" s="340">
        <v>482</v>
      </c>
      <c r="D12" s="1">
        <v>65</v>
      </c>
      <c r="E12" s="1">
        <v>34</v>
      </c>
      <c r="F12" s="1">
        <v>73</v>
      </c>
      <c r="G12" s="1">
        <v>29</v>
      </c>
      <c r="H12" s="1">
        <v>38</v>
      </c>
      <c r="I12" s="1">
        <v>16</v>
      </c>
      <c r="J12" s="1">
        <v>6</v>
      </c>
      <c r="K12" s="1">
        <v>373</v>
      </c>
    </row>
    <row r="13" spans="1:11" x14ac:dyDescent="0.35">
      <c r="A13" s="339" t="s">
        <v>0</v>
      </c>
      <c r="B13" s="339" t="s">
        <v>0</v>
      </c>
      <c r="C13" s="340">
        <v>482</v>
      </c>
      <c r="D13" s="2">
        <v>547</v>
      </c>
      <c r="E13" s="2">
        <v>581</v>
      </c>
      <c r="F13" s="2">
        <v>654</v>
      </c>
      <c r="G13" s="2">
        <v>683</v>
      </c>
      <c r="H13" s="2">
        <v>721</v>
      </c>
      <c r="I13" s="2">
        <v>737</v>
      </c>
      <c r="J13" s="2">
        <v>743</v>
      </c>
      <c r="K13" s="2">
        <v>1116</v>
      </c>
    </row>
    <row r="14" spans="1:11" x14ac:dyDescent="0.35">
      <c r="A14" s="339" t="s">
        <v>3358</v>
      </c>
      <c r="B14" s="339" t="s">
        <v>33</v>
      </c>
      <c r="C14" s="340">
        <v>1202</v>
      </c>
      <c r="D14" s="1">
        <v>168</v>
      </c>
      <c r="E14" s="1">
        <v>127</v>
      </c>
      <c r="F14" s="1">
        <v>0</v>
      </c>
      <c r="G14" s="1">
        <v>-94</v>
      </c>
      <c r="H14" s="1">
        <v>0</v>
      </c>
      <c r="I14" s="1">
        <v>0</v>
      </c>
      <c r="J14" s="1">
        <v>0</v>
      </c>
      <c r="K14" s="1">
        <v>0</v>
      </c>
    </row>
    <row r="15" spans="1:11" x14ac:dyDescent="0.35">
      <c r="A15" s="339" t="s">
        <v>0</v>
      </c>
      <c r="B15" s="339" t="s">
        <v>0</v>
      </c>
      <c r="C15" s="340">
        <v>1202</v>
      </c>
      <c r="D15" s="2">
        <v>1370</v>
      </c>
      <c r="E15" s="2">
        <v>1497</v>
      </c>
      <c r="F15" s="2">
        <v>1497</v>
      </c>
      <c r="G15" s="2">
        <v>1403</v>
      </c>
      <c r="H15" s="2">
        <v>1403</v>
      </c>
      <c r="I15" s="2">
        <v>1403</v>
      </c>
      <c r="J15" s="2">
        <v>1403</v>
      </c>
      <c r="K15" s="2">
        <v>1403</v>
      </c>
    </row>
    <row r="16" spans="1:11" x14ac:dyDescent="0.35">
      <c r="A16" s="339" t="s">
        <v>1898</v>
      </c>
      <c r="B16" s="339" t="s">
        <v>33</v>
      </c>
      <c r="C16" s="340">
        <v>405</v>
      </c>
      <c r="D16" s="1">
        <v>25</v>
      </c>
      <c r="E16" s="1">
        <v>28</v>
      </c>
      <c r="F16" s="1">
        <v>28</v>
      </c>
      <c r="G16" s="1">
        <v>7</v>
      </c>
      <c r="H16" s="1">
        <v>43</v>
      </c>
      <c r="I16" s="1">
        <v>-536</v>
      </c>
      <c r="J16" s="1">
        <v>0</v>
      </c>
      <c r="K16" s="1">
        <v>0</v>
      </c>
    </row>
    <row r="17" spans="1:11" x14ac:dyDescent="0.35">
      <c r="A17" s="339" t="s">
        <v>0</v>
      </c>
      <c r="B17" s="339" t="s">
        <v>0</v>
      </c>
      <c r="C17" s="340">
        <v>405</v>
      </c>
      <c r="D17" s="2">
        <v>430</v>
      </c>
      <c r="E17" s="2">
        <v>458</v>
      </c>
      <c r="F17" s="2">
        <v>486</v>
      </c>
      <c r="G17" s="2">
        <v>493</v>
      </c>
      <c r="H17" s="2">
        <v>536</v>
      </c>
      <c r="I17" s="2">
        <v>0</v>
      </c>
      <c r="J17" s="2">
        <v>0</v>
      </c>
      <c r="K17" s="2">
        <v>0</v>
      </c>
    </row>
    <row r="18" spans="1:11" x14ac:dyDescent="0.35">
      <c r="A18" s="339" t="s">
        <v>3359</v>
      </c>
      <c r="B18" s="339" t="s">
        <v>31</v>
      </c>
      <c r="C18" s="340">
        <v>1946</v>
      </c>
      <c r="D18" s="1">
        <v>-543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x14ac:dyDescent="0.35">
      <c r="A19" s="339" t="s">
        <v>0</v>
      </c>
      <c r="B19" s="339" t="s">
        <v>0</v>
      </c>
      <c r="C19" s="340">
        <v>1946</v>
      </c>
      <c r="D19" s="2">
        <v>1403</v>
      </c>
      <c r="E19" s="2">
        <v>1403</v>
      </c>
      <c r="F19" s="2">
        <v>1403</v>
      </c>
      <c r="G19" s="2">
        <v>1403</v>
      </c>
      <c r="H19" s="2">
        <v>1403</v>
      </c>
      <c r="I19" s="2">
        <v>1403</v>
      </c>
      <c r="J19" s="2">
        <v>1403</v>
      </c>
      <c r="K19" s="2">
        <v>1403</v>
      </c>
    </row>
    <row r="20" spans="1:11" x14ac:dyDescent="0.35">
      <c r="A20" s="339" t="s">
        <v>1899</v>
      </c>
      <c r="B20" s="339" t="s">
        <v>33</v>
      </c>
      <c r="C20" s="340">
        <v>931</v>
      </c>
      <c r="D20" s="1">
        <v>76</v>
      </c>
      <c r="E20" s="1">
        <v>89</v>
      </c>
      <c r="F20" s="1">
        <v>152</v>
      </c>
      <c r="G20" s="1">
        <v>19</v>
      </c>
      <c r="H20" s="1">
        <v>72</v>
      </c>
      <c r="I20" s="1">
        <v>103</v>
      </c>
      <c r="J20" s="1">
        <v>-39</v>
      </c>
      <c r="K20" s="1">
        <v>0</v>
      </c>
    </row>
    <row r="21" spans="1:11" x14ac:dyDescent="0.35">
      <c r="A21" s="339" t="s">
        <v>0</v>
      </c>
      <c r="B21" s="339" t="s">
        <v>0</v>
      </c>
      <c r="C21" s="340">
        <v>931</v>
      </c>
      <c r="D21" s="2">
        <v>1007</v>
      </c>
      <c r="E21" s="2">
        <v>1096</v>
      </c>
      <c r="F21" s="2">
        <v>1248</v>
      </c>
      <c r="G21" s="2">
        <v>1267</v>
      </c>
      <c r="H21" s="2">
        <v>1339</v>
      </c>
      <c r="I21" s="2">
        <v>1442</v>
      </c>
      <c r="J21" s="2">
        <v>1403</v>
      </c>
      <c r="K21" s="2">
        <v>1403</v>
      </c>
    </row>
    <row r="22" spans="1:11" x14ac:dyDescent="0.35">
      <c r="A22" s="339" t="s">
        <v>1900</v>
      </c>
      <c r="B22" s="339" t="s">
        <v>33</v>
      </c>
      <c r="C22" s="340">
        <v>547</v>
      </c>
      <c r="D22" s="1">
        <v>74</v>
      </c>
      <c r="E22" s="1">
        <v>32</v>
      </c>
      <c r="F22" s="1">
        <v>7</v>
      </c>
      <c r="G22" s="1">
        <v>23</v>
      </c>
      <c r="H22" s="1">
        <v>18</v>
      </c>
      <c r="I22" s="1">
        <v>9</v>
      </c>
      <c r="J22" s="1">
        <v>18</v>
      </c>
      <c r="K22" s="1">
        <v>-728</v>
      </c>
    </row>
    <row r="23" spans="1:11" x14ac:dyDescent="0.35">
      <c r="A23" s="339" t="s">
        <v>0</v>
      </c>
      <c r="B23" s="339" t="s">
        <v>0</v>
      </c>
      <c r="C23" s="340">
        <v>547</v>
      </c>
      <c r="D23" s="2">
        <v>621</v>
      </c>
      <c r="E23" s="2">
        <v>653</v>
      </c>
      <c r="F23" s="2">
        <v>660</v>
      </c>
      <c r="G23" s="2">
        <v>683</v>
      </c>
      <c r="H23" s="2">
        <v>701</v>
      </c>
      <c r="I23" s="2">
        <v>710</v>
      </c>
      <c r="J23" s="2">
        <v>728</v>
      </c>
      <c r="K23" s="2">
        <v>0</v>
      </c>
    </row>
    <row r="24" spans="1:11" x14ac:dyDescent="0.35">
      <c r="A24" s="339" t="s">
        <v>1901</v>
      </c>
      <c r="B24" s="339" t="s">
        <v>33</v>
      </c>
      <c r="C24" s="340">
        <v>1750</v>
      </c>
      <c r="D24" s="1">
        <v>0</v>
      </c>
      <c r="E24" s="1">
        <v>0</v>
      </c>
      <c r="F24" s="1">
        <v>-347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35">
      <c r="A25" s="339" t="s">
        <v>0</v>
      </c>
      <c r="B25" s="339" t="s">
        <v>0</v>
      </c>
      <c r="C25" s="340">
        <v>1750</v>
      </c>
      <c r="D25" s="2">
        <v>1750</v>
      </c>
      <c r="E25" s="2">
        <v>1750</v>
      </c>
      <c r="F25" s="2">
        <v>1403</v>
      </c>
      <c r="G25" s="2">
        <v>1403</v>
      </c>
      <c r="H25" s="2">
        <v>1403</v>
      </c>
      <c r="I25" s="2">
        <v>1403</v>
      </c>
      <c r="J25" s="2">
        <v>1403</v>
      </c>
      <c r="K25" s="2">
        <v>1403</v>
      </c>
    </row>
    <row r="26" spans="1:11" x14ac:dyDescent="0.35">
      <c r="A26" s="339" t="s">
        <v>3360</v>
      </c>
      <c r="B26" s="339" t="s">
        <v>33</v>
      </c>
      <c r="C26" s="340">
        <v>254</v>
      </c>
      <c r="D26" s="1">
        <v>71</v>
      </c>
      <c r="E26" s="1">
        <v>43</v>
      </c>
      <c r="F26" s="1">
        <v>54</v>
      </c>
      <c r="G26" s="1">
        <v>11</v>
      </c>
      <c r="H26" s="1">
        <v>-433</v>
      </c>
      <c r="I26" s="1">
        <v>0</v>
      </c>
      <c r="J26" s="1">
        <v>0</v>
      </c>
      <c r="K26" s="1">
        <v>0</v>
      </c>
    </row>
    <row r="27" spans="1:11" x14ac:dyDescent="0.35">
      <c r="A27" s="339" t="s">
        <v>0</v>
      </c>
      <c r="B27" s="339" t="s">
        <v>0</v>
      </c>
      <c r="C27" s="340">
        <v>254</v>
      </c>
      <c r="D27" s="2">
        <v>325</v>
      </c>
      <c r="E27" s="2">
        <v>368</v>
      </c>
      <c r="F27" s="2">
        <v>422</v>
      </c>
      <c r="G27" s="2">
        <v>433</v>
      </c>
      <c r="H27" s="2">
        <v>0</v>
      </c>
      <c r="I27" s="2">
        <v>0</v>
      </c>
      <c r="J27" s="2">
        <v>0</v>
      </c>
      <c r="K27" s="2">
        <v>0</v>
      </c>
    </row>
    <row r="28" spans="1:11" x14ac:dyDescent="0.35">
      <c r="A28" s="339" t="s">
        <v>3361</v>
      </c>
      <c r="B28" s="339" t="s">
        <v>33</v>
      </c>
      <c r="C28" s="340">
        <v>1786</v>
      </c>
      <c r="D28" s="1">
        <v>0</v>
      </c>
      <c r="E28" s="1">
        <v>-383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</row>
    <row r="29" spans="1:11" x14ac:dyDescent="0.35">
      <c r="A29" s="339" t="s">
        <v>0</v>
      </c>
      <c r="B29" s="339" t="s">
        <v>0</v>
      </c>
      <c r="C29" s="340">
        <v>1786</v>
      </c>
      <c r="D29" s="2">
        <v>1786</v>
      </c>
      <c r="E29" s="2">
        <v>1403</v>
      </c>
      <c r="F29" s="2">
        <v>1403</v>
      </c>
      <c r="G29" s="2">
        <v>1403</v>
      </c>
      <c r="H29" s="2">
        <v>1403</v>
      </c>
      <c r="I29" s="2">
        <v>1403</v>
      </c>
      <c r="J29" s="2">
        <v>1403</v>
      </c>
      <c r="K29" s="2">
        <v>1403</v>
      </c>
    </row>
    <row r="30" spans="1:11" x14ac:dyDescent="0.35">
      <c r="A30" s="339" t="s">
        <v>47</v>
      </c>
      <c r="B30" s="339" t="s">
        <v>0</v>
      </c>
      <c r="C30" s="341">
        <v>0</v>
      </c>
      <c r="D30" s="1">
        <f>(D10+D12+D14+D16+D18+D20+D22+D24+D26+D28)*(-1)</f>
        <v>0</v>
      </c>
      <c r="E30" s="1">
        <f t="shared" ref="E30:K30" si="0">(E10+E12+E14+E16+E18+E20+E22+E24+E26+E28)*(-1)</f>
        <v>0</v>
      </c>
      <c r="F30" s="1">
        <f t="shared" si="0"/>
        <v>0</v>
      </c>
      <c r="G30" s="1">
        <f t="shared" si="0"/>
        <v>0</v>
      </c>
      <c r="H30" s="1">
        <f t="shared" si="0"/>
        <v>197</v>
      </c>
      <c r="I30" s="1">
        <f t="shared" si="0"/>
        <v>133</v>
      </c>
      <c r="J30" s="1">
        <f t="shared" si="0"/>
        <v>0</v>
      </c>
      <c r="K30" s="1">
        <f t="shared" si="0"/>
        <v>279</v>
      </c>
    </row>
    <row r="31" spans="1:11" x14ac:dyDescent="0.35">
      <c r="A31" s="339" t="s">
        <v>0</v>
      </c>
      <c r="B31" s="339" t="s">
        <v>0</v>
      </c>
      <c r="C31" s="340">
        <v>0</v>
      </c>
      <c r="D31" s="2">
        <v>0</v>
      </c>
      <c r="E31" s="2">
        <v>0</v>
      </c>
      <c r="F31" s="2">
        <v>0</v>
      </c>
      <c r="G31" s="2">
        <v>0</v>
      </c>
      <c r="H31" s="2">
        <v>197</v>
      </c>
      <c r="I31" s="2">
        <v>330</v>
      </c>
      <c r="J31" s="2">
        <v>330</v>
      </c>
      <c r="K31" s="2">
        <v>609</v>
      </c>
    </row>
    <row r="32" spans="1:11" x14ac:dyDescent="0.35">
      <c r="A32" t="s">
        <v>48</v>
      </c>
      <c r="B32" t="s">
        <v>0</v>
      </c>
      <c r="C32" s="2">
        <v>9818</v>
      </c>
      <c r="D32" s="2">
        <v>9818</v>
      </c>
      <c r="E32" s="2">
        <v>9818</v>
      </c>
      <c r="F32" s="2">
        <v>9818</v>
      </c>
      <c r="G32" s="2">
        <v>9818</v>
      </c>
      <c r="H32" s="2">
        <v>9818</v>
      </c>
      <c r="I32" s="2">
        <v>9818</v>
      </c>
      <c r="J32" s="2">
        <v>9818</v>
      </c>
      <c r="K32" s="2">
        <v>9818</v>
      </c>
    </row>
    <row r="36" spans="1:12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</row>
    <row r="37" spans="1:12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</row>
    <row r="38" spans="1:12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</row>
    <row r="39" spans="1:12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</row>
    <row r="40" spans="1:1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1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1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12" x14ac:dyDescent="0.35">
      <c r="A43" s="339" t="s">
        <v>243</v>
      </c>
      <c r="B43" s="339" t="s">
        <v>2</v>
      </c>
      <c r="C43" s="339" t="s">
        <v>3</v>
      </c>
      <c r="D43" t="s">
        <v>4</v>
      </c>
      <c r="E43" t="s">
        <v>5</v>
      </c>
      <c r="F43" t="s">
        <v>6</v>
      </c>
      <c r="G43" t="s">
        <v>7</v>
      </c>
      <c r="H43" t="s">
        <v>8</v>
      </c>
      <c r="I43" t="s">
        <v>9</v>
      </c>
      <c r="J43" t="s">
        <v>10</v>
      </c>
      <c r="K43" t="s">
        <v>11</v>
      </c>
      <c r="L43" t="s">
        <v>12</v>
      </c>
    </row>
    <row r="44" spans="1:12" x14ac:dyDescent="0.35">
      <c r="A44" s="339" t="s">
        <v>0</v>
      </c>
      <c r="B44" s="339" t="s">
        <v>0</v>
      </c>
      <c r="C44" s="339" t="s">
        <v>17</v>
      </c>
      <c r="D44" t="s">
        <v>1902</v>
      </c>
      <c r="E44" t="s">
        <v>1903</v>
      </c>
      <c r="F44" t="s">
        <v>1904</v>
      </c>
      <c r="G44" t="s">
        <v>1905</v>
      </c>
      <c r="H44" t="s">
        <v>1906</v>
      </c>
      <c r="I44" t="s">
        <v>1907</v>
      </c>
      <c r="J44" t="s">
        <v>1908</v>
      </c>
      <c r="K44" t="s">
        <v>1909</v>
      </c>
      <c r="L44" t="s">
        <v>1910</v>
      </c>
    </row>
    <row r="45" spans="1:12" x14ac:dyDescent="0.35">
      <c r="A45" s="339" t="s">
        <v>3362</v>
      </c>
      <c r="B45" s="339" t="s">
        <v>33</v>
      </c>
      <c r="C45" s="340">
        <v>95</v>
      </c>
      <c r="D45" s="1">
        <v>-95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35">
      <c r="A46" s="339" t="s">
        <v>0</v>
      </c>
      <c r="B46" s="339" t="s">
        <v>0</v>
      </c>
      <c r="C46" s="340">
        <v>95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</row>
    <row r="47" spans="1:12" x14ac:dyDescent="0.35">
      <c r="A47" s="339" t="s">
        <v>3356</v>
      </c>
      <c r="B47" s="339" t="s">
        <v>33</v>
      </c>
      <c r="C47" s="340">
        <v>140</v>
      </c>
      <c r="D47" s="1">
        <v>-140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35">
      <c r="A48" s="339" t="s">
        <v>0</v>
      </c>
      <c r="B48" s="339" t="s">
        <v>0</v>
      </c>
      <c r="C48" s="340">
        <v>140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</row>
    <row r="49" spans="1:12" x14ac:dyDescent="0.35">
      <c r="A49" s="339" t="s">
        <v>1911</v>
      </c>
      <c r="B49" s="339" t="s">
        <v>31</v>
      </c>
      <c r="C49" s="340">
        <v>589</v>
      </c>
      <c r="D49" s="1">
        <v>15</v>
      </c>
      <c r="E49" s="1">
        <v>44</v>
      </c>
      <c r="F49" s="1">
        <v>5</v>
      </c>
      <c r="G49" s="1">
        <v>38</v>
      </c>
      <c r="H49" s="1">
        <v>54</v>
      </c>
      <c r="I49" s="1">
        <v>-745</v>
      </c>
      <c r="J49" s="1">
        <v>0</v>
      </c>
      <c r="K49" s="1">
        <v>0</v>
      </c>
      <c r="L49" s="1">
        <v>0</v>
      </c>
    </row>
    <row r="50" spans="1:12" x14ac:dyDescent="0.35">
      <c r="A50" s="339" t="s">
        <v>0</v>
      </c>
      <c r="B50" s="339" t="s">
        <v>0</v>
      </c>
      <c r="C50" s="340">
        <v>589</v>
      </c>
      <c r="D50" s="2">
        <v>604</v>
      </c>
      <c r="E50" s="2">
        <v>648</v>
      </c>
      <c r="F50" s="2">
        <v>653</v>
      </c>
      <c r="G50" s="2">
        <v>691</v>
      </c>
      <c r="H50" s="2">
        <v>745</v>
      </c>
      <c r="I50" s="2">
        <v>0</v>
      </c>
      <c r="J50" s="2">
        <v>0</v>
      </c>
      <c r="K50" s="2">
        <v>0</v>
      </c>
      <c r="L50" s="2">
        <v>0</v>
      </c>
    </row>
    <row r="51" spans="1:12" x14ac:dyDescent="0.35">
      <c r="A51" s="339" t="s">
        <v>3363</v>
      </c>
      <c r="B51" s="339" t="s">
        <v>31</v>
      </c>
      <c r="C51" s="340">
        <v>1565</v>
      </c>
      <c r="D51" s="1">
        <v>47</v>
      </c>
      <c r="E51" s="1">
        <v>51</v>
      </c>
      <c r="F51" s="1">
        <v>-35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35">
      <c r="A52" s="339" t="s">
        <v>0</v>
      </c>
      <c r="B52" s="339" t="s">
        <v>0</v>
      </c>
      <c r="C52" s="340">
        <v>1565</v>
      </c>
      <c r="D52" s="2">
        <v>1612</v>
      </c>
      <c r="E52" s="2">
        <v>1663</v>
      </c>
      <c r="F52" s="2">
        <v>1628</v>
      </c>
      <c r="G52" s="2">
        <v>1628</v>
      </c>
      <c r="H52" s="2">
        <v>1628</v>
      </c>
      <c r="I52" s="2">
        <v>1628</v>
      </c>
      <c r="J52" s="2">
        <v>1628</v>
      </c>
      <c r="K52" s="2">
        <v>1628</v>
      </c>
      <c r="L52" s="2">
        <v>1628</v>
      </c>
    </row>
    <row r="53" spans="1:12" x14ac:dyDescent="0.35">
      <c r="A53" s="339" t="s">
        <v>1912</v>
      </c>
      <c r="B53" s="339" t="s">
        <v>33</v>
      </c>
      <c r="C53" s="340">
        <v>746</v>
      </c>
      <c r="D53" s="1">
        <v>16</v>
      </c>
      <c r="E53" s="1">
        <v>7</v>
      </c>
      <c r="F53" s="1">
        <v>5</v>
      </c>
      <c r="G53" s="1">
        <v>43</v>
      </c>
      <c r="H53" s="1">
        <v>26</v>
      </c>
      <c r="I53" s="1">
        <v>89</v>
      </c>
      <c r="J53" s="1">
        <v>60</v>
      </c>
      <c r="K53" s="1">
        <v>1</v>
      </c>
      <c r="L53" s="1">
        <v>384</v>
      </c>
    </row>
    <row r="54" spans="1:12" x14ac:dyDescent="0.35">
      <c r="A54" s="339" t="s">
        <v>0</v>
      </c>
      <c r="B54" s="339" t="s">
        <v>0</v>
      </c>
      <c r="C54" s="340">
        <v>746</v>
      </c>
      <c r="D54" s="2">
        <v>762</v>
      </c>
      <c r="E54" s="2">
        <v>769</v>
      </c>
      <c r="F54" s="2">
        <v>774</v>
      </c>
      <c r="G54" s="2">
        <v>817</v>
      </c>
      <c r="H54" s="2">
        <v>843</v>
      </c>
      <c r="I54" s="2">
        <v>932</v>
      </c>
      <c r="J54" s="2">
        <v>992</v>
      </c>
      <c r="K54" s="2">
        <v>993</v>
      </c>
      <c r="L54" s="2">
        <v>1377</v>
      </c>
    </row>
    <row r="55" spans="1:12" x14ac:dyDescent="0.35">
      <c r="A55" s="339" t="s">
        <v>3364</v>
      </c>
      <c r="B55" s="339" t="s">
        <v>33</v>
      </c>
      <c r="C55" s="340">
        <v>1065</v>
      </c>
      <c r="D55" s="1">
        <v>23</v>
      </c>
      <c r="E55" s="1">
        <v>68</v>
      </c>
      <c r="F55" s="1">
        <v>8</v>
      </c>
      <c r="G55" s="1">
        <v>17</v>
      </c>
      <c r="H55" s="1">
        <v>21</v>
      </c>
      <c r="I55" s="1">
        <v>33</v>
      </c>
      <c r="J55" s="1">
        <v>19</v>
      </c>
      <c r="K55" s="1">
        <v>2</v>
      </c>
      <c r="L55" s="1">
        <v>82</v>
      </c>
    </row>
    <row r="56" spans="1:12" x14ac:dyDescent="0.35">
      <c r="A56" s="339" t="s">
        <v>0</v>
      </c>
      <c r="B56" s="339" t="s">
        <v>0</v>
      </c>
      <c r="C56" s="340">
        <v>1065</v>
      </c>
      <c r="D56" s="2">
        <v>1088</v>
      </c>
      <c r="E56" s="2">
        <v>1156</v>
      </c>
      <c r="F56" s="2">
        <v>1164</v>
      </c>
      <c r="G56" s="2">
        <v>1181</v>
      </c>
      <c r="H56" s="2">
        <v>1202</v>
      </c>
      <c r="I56" s="2">
        <v>1235</v>
      </c>
      <c r="J56" s="2">
        <v>1254</v>
      </c>
      <c r="K56" s="2">
        <v>1256</v>
      </c>
      <c r="L56" s="2">
        <v>1338</v>
      </c>
    </row>
    <row r="57" spans="1:12" x14ac:dyDescent="0.35">
      <c r="A57" s="339" t="s">
        <v>1913</v>
      </c>
      <c r="B57" s="339" t="s">
        <v>31</v>
      </c>
      <c r="C57" s="340">
        <v>1416</v>
      </c>
      <c r="D57" s="1">
        <v>30</v>
      </c>
      <c r="E57" s="1">
        <v>163</v>
      </c>
      <c r="F57" s="1">
        <v>5</v>
      </c>
      <c r="G57" s="1">
        <v>24</v>
      </c>
      <c r="H57" s="1">
        <v>0</v>
      </c>
      <c r="I57" s="1">
        <v>0</v>
      </c>
      <c r="J57" s="1">
        <v>0</v>
      </c>
      <c r="K57" s="1">
        <v>-10</v>
      </c>
      <c r="L57" s="1">
        <v>0</v>
      </c>
    </row>
    <row r="58" spans="1:12" x14ac:dyDescent="0.35">
      <c r="A58" s="339" t="s">
        <v>0</v>
      </c>
      <c r="B58" s="339" t="s">
        <v>0</v>
      </c>
      <c r="C58" s="340">
        <v>1416</v>
      </c>
      <c r="D58" s="2">
        <v>1446</v>
      </c>
      <c r="E58" s="2">
        <v>1609</v>
      </c>
      <c r="F58" s="2">
        <v>1614</v>
      </c>
      <c r="G58" s="2">
        <v>1638</v>
      </c>
      <c r="H58" s="2">
        <v>1638</v>
      </c>
      <c r="I58" s="2">
        <v>1638</v>
      </c>
      <c r="J58" s="2">
        <v>1638</v>
      </c>
      <c r="K58" s="2">
        <v>1628</v>
      </c>
      <c r="L58" s="2">
        <v>1628</v>
      </c>
    </row>
    <row r="59" spans="1:12" x14ac:dyDescent="0.35">
      <c r="A59" s="339" t="s">
        <v>1914</v>
      </c>
      <c r="B59" s="339" t="s">
        <v>31</v>
      </c>
      <c r="C59" s="340">
        <v>875</v>
      </c>
      <c r="D59" s="1">
        <v>13</v>
      </c>
      <c r="E59" s="1">
        <v>8</v>
      </c>
      <c r="F59" s="1">
        <v>0</v>
      </c>
      <c r="G59" s="1">
        <v>24</v>
      </c>
      <c r="H59" s="1">
        <v>34</v>
      </c>
      <c r="I59" s="1">
        <v>21</v>
      </c>
      <c r="J59" s="1">
        <v>14</v>
      </c>
      <c r="K59" s="1">
        <v>1</v>
      </c>
      <c r="L59" s="1">
        <v>-990</v>
      </c>
    </row>
    <row r="60" spans="1:12" x14ac:dyDescent="0.35">
      <c r="A60" s="339" t="s">
        <v>0</v>
      </c>
      <c r="B60" s="339" t="s">
        <v>0</v>
      </c>
      <c r="C60" s="340">
        <v>875</v>
      </c>
      <c r="D60" s="2">
        <v>888</v>
      </c>
      <c r="E60" s="2">
        <v>896</v>
      </c>
      <c r="F60" s="2">
        <v>896</v>
      </c>
      <c r="G60" s="2">
        <v>920</v>
      </c>
      <c r="H60" s="2">
        <v>954</v>
      </c>
      <c r="I60" s="2">
        <v>975</v>
      </c>
      <c r="J60" s="2">
        <v>989</v>
      </c>
      <c r="K60" s="2">
        <v>990</v>
      </c>
      <c r="L60" s="2">
        <v>0</v>
      </c>
    </row>
    <row r="61" spans="1:12" x14ac:dyDescent="0.35">
      <c r="A61" s="339" t="s">
        <v>3369</v>
      </c>
      <c r="B61" s="339" t="s">
        <v>33</v>
      </c>
      <c r="C61" s="340">
        <v>830</v>
      </c>
      <c r="D61" s="1">
        <v>90</v>
      </c>
      <c r="E61" s="1">
        <v>4</v>
      </c>
      <c r="F61" s="1">
        <v>1</v>
      </c>
      <c r="G61" s="1">
        <v>23</v>
      </c>
      <c r="H61" s="1">
        <v>21</v>
      </c>
      <c r="I61" s="1">
        <v>50</v>
      </c>
      <c r="J61" s="1">
        <v>32</v>
      </c>
      <c r="K61" s="1">
        <v>2</v>
      </c>
      <c r="L61" s="1">
        <v>143</v>
      </c>
    </row>
    <row r="62" spans="1:12" x14ac:dyDescent="0.35">
      <c r="A62" s="339" t="s">
        <v>0</v>
      </c>
      <c r="B62" s="339" t="s">
        <v>0</v>
      </c>
      <c r="C62" s="340">
        <v>830</v>
      </c>
      <c r="D62" s="2">
        <v>920</v>
      </c>
      <c r="E62" s="2">
        <v>924</v>
      </c>
      <c r="F62" s="2">
        <v>925</v>
      </c>
      <c r="G62" s="2">
        <v>948</v>
      </c>
      <c r="H62" s="2">
        <v>969</v>
      </c>
      <c r="I62" s="2">
        <v>1019</v>
      </c>
      <c r="J62" s="2">
        <v>1051</v>
      </c>
      <c r="K62" s="2">
        <v>1053</v>
      </c>
      <c r="L62" s="2">
        <v>1196</v>
      </c>
    </row>
    <row r="63" spans="1:12" x14ac:dyDescent="0.35">
      <c r="A63" s="339" t="s">
        <v>3365</v>
      </c>
      <c r="B63" s="339" t="s">
        <v>33</v>
      </c>
      <c r="C63" s="340">
        <v>1355</v>
      </c>
      <c r="D63" s="1">
        <v>31</v>
      </c>
      <c r="E63" s="1">
        <v>5</v>
      </c>
      <c r="F63" s="1">
        <v>1</v>
      </c>
      <c r="G63" s="1">
        <v>91</v>
      </c>
      <c r="H63" s="1">
        <v>64</v>
      </c>
      <c r="I63" s="1">
        <v>290</v>
      </c>
      <c r="J63" s="1">
        <v>-209</v>
      </c>
      <c r="K63" s="1">
        <v>0</v>
      </c>
      <c r="L63" s="1">
        <v>0</v>
      </c>
    </row>
    <row r="64" spans="1:12" x14ac:dyDescent="0.35">
      <c r="A64" s="339" t="s">
        <v>0</v>
      </c>
      <c r="B64" s="339" t="s">
        <v>0</v>
      </c>
      <c r="C64" s="340">
        <v>1355</v>
      </c>
      <c r="D64" s="2">
        <v>1386</v>
      </c>
      <c r="E64" s="2">
        <v>1391</v>
      </c>
      <c r="F64" s="2">
        <v>1392</v>
      </c>
      <c r="G64" s="2">
        <v>1483</v>
      </c>
      <c r="H64" s="2">
        <v>1547</v>
      </c>
      <c r="I64" s="2">
        <v>1837</v>
      </c>
      <c r="J64" s="2">
        <v>1628</v>
      </c>
      <c r="K64" s="2">
        <v>1628</v>
      </c>
      <c r="L64" s="2">
        <v>1628</v>
      </c>
    </row>
    <row r="65" spans="1:12" x14ac:dyDescent="0.35">
      <c r="A65" s="339" t="s">
        <v>3366</v>
      </c>
      <c r="B65" s="339" t="s">
        <v>33</v>
      </c>
      <c r="C65" s="340">
        <v>411</v>
      </c>
      <c r="D65" s="1">
        <v>49</v>
      </c>
      <c r="E65" s="1">
        <v>11</v>
      </c>
      <c r="F65" s="1">
        <v>4</v>
      </c>
      <c r="G65" s="1">
        <v>5</v>
      </c>
      <c r="H65" s="1">
        <v>-480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35">
      <c r="A66" s="339" t="s">
        <v>0</v>
      </c>
      <c r="B66" s="339" t="s">
        <v>0</v>
      </c>
      <c r="C66" s="340">
        <v>411</v>
      </c>
      <c r="D66" s="2">
        <v>460</v>
      </c>
      <c r="E66" s="2">
        <v>471</v>
      </c>
      <c r="F66" s="2">
        <v>475</v>
      </c>
      <c r="G66" s="2">
        <v>480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</row>
    <row r="67" spans="1:12" x14ac:dyDescent="0.35">
      <c r="A67" s="339" t="s">
        <v>1915</v>
      </c>
      <c r="B67" s="339" t="s">
        <v>33</v>
      </c>
      <c r="C67" s="340">
        <v>1278</v>
      </c>
      <c r="D67" s="1">
        <v>13</v>
      </c>
      <c r="E67" s="1">
        <v>45</v>
      </c>
      <c r="F67" s="1">
        <v>6</v>
      </c>
      <c r="G67" s="1">
        <v>148</v>
      </c>
      <c r="H67" s="1">
        <v>14</v>
      </c>
      <c r="I67" s="1">
        <v>53</v>
      </c>
      <c r="J67" s="1">
        <v>20</v>
      </c>
      <c r="K67" s="1">
        <v>4</v>
      </c>
      <c r="L67" s="1">
        <v>177</v>
      </c>
    </row>
    <row r="68" spans="1:12" x14ac:dyDescent="0.35">
      <c r="A68" s="339" t="s">
        <v>0</v>
      </c>
      <c r="B68" s="339" t="s">
        <v>0</v>
      </c>
      <c r="C68" s="340">
        <v>1278</v>
      </c>
      <c r="D68" s="2">
        <v>1291</v>
      </c>
      <c r="E68" s="2">
        <v>1336</v>
      </c>
      <c r="F68" s="2">
        <v>1342</v>
      </c>
      <c r="G68" s="2">
        <v>1490</v>
      </c>
      <c r="H68" s="2">
        <v>1504</v>
      </c>
      <c r="I68" s="2">
        <v>1557</v>
      </c>
      <c r="J68" s="2">
        <v>1577</v>
      </c>
      <c r="K68" s="2">
        <v>1581</v>
      </c>
      <c r="L68" s="2">
        <v>1758</v>
      </c>
    </row>
    <row r="69" spans="1:12" x14ac:dyDescent="0.35">
      <c r="A69" s="339" t="s">
        <v>3367</v>
      </c>
      <c r="B69" s="339" t="s">
        <v>33</v>
      </c>
      <c r="C69" s="340">
        <v>46</v>
      </c>
      <c r="D69" s="1">
        <v>-46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46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35">
      <c r="A71" s="339" t="s">
        <v>1916</v>
      </c>
      <c r="B71" s="339" t="s">
        <v>33</v>
      </c>
      <c r="C71" s="340">
        <v>429</v>
      </c>
      <c r="D71" s="1">
        <v>6</v>
      </c>
      <c r="E71" s="1">
        <v>5</v>
      </c>
      <c r="F71" s="1">
        <v>0</v>
      </c>
      <c r="G71" s="1">
        <v>-440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35">
      <c r="A72" s="339" t="s">
        <v>0</v>
      </c>
      <c r="B72" s="339" t="s">
        <v>0</v>
      </c>
      <c r="C72" s="340">
        <v>429</v>
      </c>
      <c r="D72" s="2">
        <v>435</v>
      </c>
      <c r="E72" s="2">
        <v>440</v>
      </c>
      <c r="F72" s="2">
        <v>440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</row>
    <row r="73" spans="1:12" x14ac:dyDescent="0.35">
      <c r="A73" s="339" t="s">
        <v>684</v>
      </c>
      <c r="B73" s="339" t="s">
        <v>33</v>
      </c>
      <c r="C73" s="340">
        <v>123</v>
      </c>
      <c r="D73" s="1">
        <v>-123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35">
      <c r="A74" s="339" t="s">
        <v>0</v>
      </c>
      <c r="B74" s="339" t="s">
        <v>0</v>
      </c>
      <c r="C74" s="340">
        <v>123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</row>
    <row r="75" spans="1:12" x14ac:dyDescent="0.35">
      <c r="A75" s="339" t="s">
        <v>1917</v>
      </c>
      <c r="B75" s="339" t="s">
        <v>33</v>
      </c>
      <c r="C75" s="340">
        <v>426</v>
      </c>
      <c r="D75" s="1">
        <v>6</v>
      </c>
      <c r="E75" s="1">
        <v>-432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35">
      <c r="A76" s="339" t="s">
        <v>0</v>
      </c>
      <c r="B76" s="339" t="s">
        <v>0</v>
      </c>
      <c r="C76" s="340">
        <v>426</v>
      </c>
      <c r="D76" s="2">
        <v>432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</row>
    <row r="77" spans="1:12" x14ac:dyDescent="0.35">
      <c r="A77" s="339" t="s">
        <v>47</v>
      </c>
      <c r="B77" s="339" t="s">
        <v>0</v>
      </c>
      <c r="C77" s="341">
        <v>0</v>
      </c>
      <c r="D77" s="1">
        <f>(D45+D47+D49+D51+D53+D55+D57+D59+D61+D63+D65+D67+D69+D71+D73+D75)*(-1)</f>
        <v>65</v>
      </c>
      <c r="E77" s="1">
        <f t="shared" ref="E77:L77" si="1">(E45+E47+E49+E51+E53+E55+E57+E59+E61+E63+E65+E67+E69+E71+E73+E75)*(-1)</f>
        <v>21</v>
      </c>
      <c r="F77" s="1">
        <f t="shared" si="1"/>
        <v>0</v>
      </c>
      <c r="G77" s="1">
        <f t="shared" si="1"/>
        <v>27</v>
      </c>
      <c r="H77" s="1">
        <f t="shared" si="1"/>
        <v>246</v>
      </c>
      <c r="I77" s="1">
        <f t="shared" si="1"/>
        <v>209</v>
      </c>
      <c r="J77" s="1">
        <f t="shared" si="1"/>
        <v>64</v>
      </c>
      <c r="K77" s="1">
        <f t="shared" si="1"/>
        <v>0</v>
      </c>
      <c r="L77" s="1">
        <f t="shared" si="1"/>
        <v>204</v>
      </c>
    </row>
    <row r="78" spans="1:12" x14ac:dyDescent="0.35">
      <c r="A78" s="339" t="s">
        <v>0</v>
      </c>
      <c r="B78" s="339" t="s">
        <v>0</v>
      </c>
      <c r="C78" s="340">
        <v>0</v>
      </c>
      <c r="D78" s="2">
        <v>65</v>
      </c>
      <c r="E78" s="2">
        <v>86</v>
      </c>
      <c r="F78" s="2">
        <v>86</v>
      </c>
      <c r="G78" s="2">
        <v>113</v>
      </c>
      <c r="H78" s="2">
        <v>359</v>
      </c>
      <c r="I78" s="2">
        <v>568</v>
      </c>
      <c r="J78" s="2">
        <v>632</v>
      </c>
      <c r="K78" s="2">
        <v>632</v>
      </c>
      <c r="L78" s="2">
        <v>836</v>
      </c>
    </row>
    <row r="79" spans="1:12" x14ac:dyDescent="0.35">
      <c r="A79" t="s">
        <v>48</v>
      </c>
      <c r="B79" t="s">
        <v>0</v>
      </c>
      <c r="C79" s="2">
        <v>11389</v>
      </c>
      <c r="D79" s="2">
        <v>11389</v>
      </c>
      <c r="E79" s="2">
        <v>11389</v>
      </c>
      <c r="F79" s="2">
        <v>11389</v>
      </c>
      <c r="G79" s="2">
        <v>11389</v>
      </c>
      <c r="H79" s="2">
        <v>11389</v>
      </c>
      <c r="I79" s="2">
        <v>11389</v>
      </c>
      <c r="J79" s="2">
        <v>11389</v>
      </c>
      <c r="K79" s="2">
        <v>11389</v>
      </c>
      <c r="L79" s="2">
        <v>11389</v>
      </c>
    </row>
    <row r="83" spans="1:8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</row>
    <row r="84" spans="1:8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</row>
    <row r="85" spans="1:8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</row>
    <row r="86" spans="1:8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</row>
    <row r="87" spans="1:8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</row>
    <row r="88" spans="1:8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</row>
    <row r="89" spans="1:8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</row>
    <row r="90" spans="1:8" x14ac:dyDescent="0.35">
      <c r="A90" s="339" t="s">
        <v>95</v>
      </c>
      <c r="B90" s="339" t="s">
        <v>2</v>
      </c>
      <c r="C90" s="339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</row>
    <row r="91" spans="1:8" x14ac:dyDescent="0.35">
      <c r="A91" s="339" t="s">
        <v>0</v>
      </c>
      <c r="B91" s="339" t="s">
        <v>0</v>
      </c>
      <c r="C91" s="339" t="s">
        <v>17</v>
      </c>
      <c r="D91" t="s">
        <v>1918</v>
      </c>
      <c r="E91" t="s">
        <v>452</v>
      </c>
      <c r="F91" t="s">
        <v>1919</v>
      </c>
      <c r="G91" t="s">
        <v>1920</v>
      </c>
      <c r="H91" t="s">
        <v>1921</v>
      </c>
    </row>
    <row r="92" spans="1:8" x14ac:dyDescent="0.35">
      <c r="A92" s="339" t="s">
        <v>1922</v>
      </c>
      <c r="B92" s="339" t="s">
        <v>33</v>
      </c>
      <c r="C92" s="340">
        <v>1198</v>
      </c>
      <c r="D92" s="1">
        <v>25</v>
      </c>
      <c r="E92" s="1">
        <v>56</v>
      </c>
      <c r="F92" s="1">
        <v>26</v>
      </c>
      <c r="G92" s="1">
        <v>7</v>
      </c>
      <c r="H92" s="1">
        <v>81</v>
      </c>
    </row>
    <row r="93" spans="1:8" x14ac:dyDescent="0.35">
      <c r="A93" s="339" t="s">
        <v>0</v>
      </c>
      <c r="B93" s="339" t="s">
        <v>0</v>
      </c>
      <c r="C93" s="340">
        <v>1198</v>
      </c>
      <c r="D93" s="2">
        <v>1223</v>
      </c>
      <c r="E93" s="2">
        <v>1279</v>
      </c>
      <c r="F93" s="2">
        <v>1305</v>
      </c>
      <c r="G93" s="2">
        <v>1312</v>
      </c>
      <c r="H93" s="2">
        <v>1393</v>
      </c>
    </row>
    <row r="94" spans="1:8" x14ac:dyDescent="0.35">
      <c r="A94" s="339" t="s">
        <v>3370</v>
      </c>
      <c r="B94" s="339" t="s">
        <v>33</v>
      </c>
      <c r="C94" s="340">
        <v>1298</v>
      </c>
      <c r="D94" s="1">
        <v>63</v>
      </c>
      <c r="E94" s="1">
        <v>20</v>
      </c>
      <c r="F94" s="1">
        <v>111</v>
      </c>
      <c r="G94" s="1">
        <v>0</v>
      </c>
      <c r="H94" s="1">
        <v>0</v>
      </c>
    </row>
    <row r="95" spans="1:8" x14ac:dyDescent="0.35">
      <c r="A95" s="339" t="s">
        <v>0</v>
      </c>
      <c r="B95" s="339" t="s">
        <v>0</v>
      </c>
      <c r="C95" s="340">
        <v>1298</v>
      </c>
      <c r="D95" s="2">
        <v>1361</v>
      </c>
      <c r="E95" s="2">
        <v>1381</v>
      </c>
      <c r="F95" s="2">
        <v>1492</v>
      </c>
      <c r="G95" s="2">
        <v>1492</v>
      </c>
      <c r="H95" s="2">
        <v>1492</v>
      </c>
    </row>
    <row r="96" spans="1:8" x14ac:dyDescent="0.35">
      <c r="A96" s="339" t="s">
        <v>1923</v>
      </c>
      <c r="B96" s="339" t="s">
        <v>33</v>
      </c>
      <c r="C96" s="340">
        <v>76</v>
      </c>
      <c r="D96" s="1">
        <v>2</v>
      </c>
      <c r="E96" s="1">
        <v>2</v>
      </c>
      <c r="F96" s="1">
        <v>-80</v>
      </c>
      <c r="G96" s="1">
        <v>0</v>
      </c>
      <c r="H96" s="1">
        <v>0</v>
      </c>
    </row>
    <row r="97" spans="1:8" x14ac:dyDescent="0.35">
      <c r="A97" s="339" t="s">
        <v>0</v>
      </c>
      <c r="B97" s="339" t="s">
        <v>0</v>
      </c>
      <c r="C97" s="340">
        <v>76</v>
      </c>
      <c r="D97" s="2">
        <v>78</v>
      </c>
      <c r="E97" s="2">
        <v>80</v>
      </c>
      <c r="F97" s="2">
        <v>0</v>
      </c>
      <c r="G97" s="2">
        <v>0</v>
      </c>
      <c r="H97" s="2">
        <v>0</v>
      </c>
    </row>
    <row r="98" spans="1:8" x14ac:dyDescent="0.35">
      <c r="A98" s="339" t="s">
        <v>1924</v>
      </c>
      <c r="B98" s="339" t="s">
        <v>33</v>
      </c>
      <c r="C98" s="340">
        <v>1853</v>
      </c>
      <c r="D98" s="1">
        <v>-362</v>
      </c>
      <c r="E98" s="1">
        <v>0</v>
      </c>
      <c r="F98" s="1">
        <v>0</v>
      </c>
      <c r="G98" s="1">
        <v>0</v>
      </c>
      <c r="H98" s="1">
        <v>0</v>
      </c>
    </row>
    <row r="99" spans="1:8" x14ac:dyDescent="0.35">
      <c r="A99" s="339" t="s">
        <v>0</v>
      </c>
      <c r="B99" s="339" t="s">
        <v>0</v>
      </c>
      <c r="C99" s="340">
        <v>1853</v>
      </c>
      <c r="D99" s="2">
        <v>1491</v>
      </c>
      <c r="E99" s="2">
        <v>1491</v>
      </c>
      <c r="F99" s="2">
        <v>1491</v>
      </c>
      <c r="G99" s="2">
        <v>1491</v>
      </c>
      <c r="H99" s="2">
        <v>1491</v>
      </c>
    </row>
    <row r="100" spans="1:8" x14ac:dyDescent="0.35">
      <c r="A100" s="339" t="s">
        <v>3357</v>
      </c>
      <c r="B100" s="339" t="s">
        <v>33</v>
      </c>
      <c r="C100" s="340">
        <v>151</v>
      </c>
      <c r="D100" s="1">
        <v>3</v>
      </c>
      <c r="E100" s="1">
        <v>1</v>
      </c>
      <c r="F100" s="1">
        <v>-155</v>
      </c>
      <c r="G100" s="1">
        <v>0</v>
      </c>
      <c r="H100" s="1">
        <v>0</v>
      </c>
    </row>
    <row r="101" spans="1:8" x14ac:dyDescent="0.35">
      <c r="A101" s="339" t="s">
        <v>0</v>
      </c>
      <c r="B101" s="339" t="s">
        <v>0</v>
      </c>
      <c r="C101" s="340">
        <v>151</v>
      </c>
      <c r="D101" s="2">
        <v>154</v>
      </c>
      <c r="E101" s="2">
        <v>155</v>
      </c>
      <c r="F101" s="2">
        <v>0</v>
      </c>
      <c r="G101" s="2">
        <v>0</v>
      </c>
      <c r="H101" s="2">
        <v>0</v>
      </c>
    </row>
    <row r="102" spans="1:8" x14ac:dyDescent="0.35">
      <c r="A102" s="339" t="s">
        <v>1925</v>
      </c>
      <c r="B102" s="339" t="s">
        <v>33</v>
      </c>
      <c r="C102" s="340">
        <v>743</v>
      </c>
      <c r="D102" s="1">
        <v>4</v>
      </c>
      <c r="E102" s="1">
        <v>22</v>
      </c>
      <c r="F102" s="1">
        <v>30</v>
      </c>
      <c r="G102" s="1">
        <v>7</v>
      </c>
      <c r="H102" s="1">
        <v>36</v>
      </c>
    </row>
    <row r="103" spans="1:8" x14ac:dyDescent="0.35">
      <c r="A103" s="339" t="s">
        <v>0</v>
      </c>
      <c r="B103" s="339" t="s">
        <v>0</v>
      </c>
      <c r="C103" s="340">
        <v>743</v>
      </c>
      <c r="D103" s="2">
        <v>747</v>
      </c>
      <c r="E103" s="2">
        <v>769</v>
      </c>
      <c r="F103" s="2">
        <v>799</v>
      </c>
      <c r="G103" s="2">
        <v>806</v>
      </c>
      <c r="H103" s="2">
        <v>842</v>
      </c>
    </row>
    <row r="104" spans="1:8" x14ac:dyDescent="0.35">
      <c r="A104" s="339" t="s">
        <v>1926</v>
      </c>
      <c r="B104" s="339" t="s">
        <v>33</v>
      </c>
      <c r="C104" s="340">
        <v>1626</v>
      </c>
      <c r="D104" s="1">
        <v>0</v>
      </c>
      <c r="E104" s="1">
        <v>-135</v>
      </c>
      <c r="F104" s="1">
        <v>0</v>
      </c>
      <c r="G104" s="1">
        <v>0</v>
      </c>
      <c r="H104" s="1">
        <v>0</v>
      </c>
    </row>
    <row r="105" spans="1:8" x14ac:dyDescent="0.35">
      <c r="A105" s="339" t="s">
        <v>0</v>
      </c>
      <c r="B105" s="339" t="s">
        <v>0</v>
      </c>
      <c r="C105" s="340">
        <v>1626</v>
      </c>
      <c r="D105" s="2">
        <v>1626</v>
      </c>
      <c r="E105" s="2">
        <v>1491</v>
      </c>
      <c r="F105" s="2">
        <v>1491</v>
      </c>
      <c r="G105" s="2">
        <v>1491</v>
      </c>
      <c r="H105" s="2">
        <v>1491</v>
      </c>
    </row>
    <row r="106" spans="1:8" x14ac:dyDescent="0.35">
      <c r="A106" s="339" t="s">
        <v>1927</v>
      </c>
      <c r="B106" s="339" t="s">
        <v>31</v>
      </c>
      <c r="C106" s="340">
        <v>659</v>
      </c>
      <c r="D106" s="1">
        <v>25</v>
      </c>
      <c r="E106" s="1">
        <v>5</v>
      </c>
      <c r="F106" s="1">
        <v>52</v>
      </c>
      <c r="G106" s="1">
        <v>27</v>
      </c>
      <c r="H106" s="1">
        <v>-768</v>
      </c>
    </row>
    <row r="107" spans="1:8" x14ac:dyDescent="0.35">
      <c r="A107" s="339" t="s">
        <v>0</v>
      </c>
      <c r="B107" s="339" t="s">
        <v>0</v>
      </c>
      <c r="C107" s="340">
        <v>659</v>
      </c>
      <c r="D107" s="2">
        <v>684</v>
      </c>
      <c r="E107" s="2">
        <v>689</v>
      </c>
      <c r="F107" s="2">
        <v>741</v>
      </c>
      <c r="G107" s="2">
        <v>768</v>
      </c>
      <c r="H107" s="2">
        <v>0</v>
      </c>
    </row>
    <row r="108" spans="1:8" x14ac:dyDescent="0.35">
      <c r="A108" s="339" t="s">
        <v>1928</v>
      </c>
      <c r="B108" s="339" t="s">
        <v>33</v>
      </c>
      <c r="C108" s="340">
        <v>1168</v>
      </c>
      <c r="D108" s="1">
        <v>164</v>
      </c>
      <c r="E108" s="1">
        <v>5</v>
      </c>
      <c r="F108" s="1">
        <v>48</v>
      </c>
      <c r="G108" s="1">
        <v>25</v>
      </c>
      <c r="H108" s="1">
        <v>215</v>
      </c>
    </row>
    <row r="109" spans="1:8" x14ac:dyDescent="0.35">
      <c r="A109" s="339" t="s">
        <v>0</v>
      </c>
      <c r="B109" s="339" t="s">
        <v>0</v>
      </c>
      <c r="C109" s="340">
        <v>1168</v>
      </c>
      <c r="D109" s="2">
        <v>1332</v>
      </c>
      <c r="E109" s="2">
        <v>1337</v>
      </c>
      <c r="F109" s="2">
        <v>1385</v>
      </c>
      <c r="G109" s="2">
        <v>1410</v>
      </c>
      <c r="H109" s="2">
        <v>1625</v>
      </c>
    </row>
    <row r="110" spans="1:8" x14ac:dyDescent="0.35">
      <c r="A110" s="339" t="s">
        <v>1929</v>
      </c>
      <c r="B110" s="339" t="s">
        <v>33</v>
      </c>
      <c r="C110" s="340">
        <v>272</v>
      </c>
      <c r="D110" s="1">
        <v>4</v>
      </c>
      <c r="E110" s="1">
        <v>1</v>
      </c>
      <c r="F110" s="1">
        <v>-277</v>
      </c>
      <c r="G110" s="1">
        <v>0</v>
      </c>
      <c r="H110" s="1">
        <v>0</v>
      </c>
    </row>
    <row r="111" spans="1:8" x14ac:dyDescent="0.35">
      <c r="A111" s="339" t="s">
        <v>0</v>
      </c>
      <c r="B111" s="339" t="s">
        <v>0</v>
      </c>
      <c r="C111" s="340">
        <v>272</v>
      </c>
      <c r="D111" s="2">
        <v>276</v>
      </c>
      <c r="E111" s="2">
        <v>277</v>
      </c>
      <c r="F111" s="2">
        <v>0</v>
      </c>
      <c r="G111" s="2">
        <v>0</v>
      </c>
      <c r="H111" s="2">
        <v>0</v>
      </c>
    </row>
    <row r="112" spans="1:8" x14ac:dyDescent="0.35">
      <c r="A112" s="339" t="s">
        <v>3368</v>
      </c>
      <c r="B112" s="339" t="s">
        <v>33</v>
      </c>
      <c r="C112" s="340">
        <v>1390</v>
      </c>
      <c r="D112" s="1">
        <v>72</v>
      </c>
      <c r="E112" s="1">
        <v>23</v>
      </c>
      <c r="F112" s="1">
        <v>160</v>
      </c>
      <c r="G112" s="1">
        <v>-154</v>
      </c>
      <c r="H112" s="1">
        <v>0</v>
      </c>
    </row>
    <row r="113" spans="1:12" x14ac:dyDescent="0.35">
      <c r="A113" s="339" t="s">
        <v>0</v>
      </c>
      <c r="B113" s="339" t="s">
        <v>0</v>
      </c>
      <c r="C113" s="340">
        <v>1390</v>
      </c>
      <c r="D113" s="2">
        <v>1462</v>
      </c>
      <c r="E113" s="2">
        <v>1485</v>
      </c>
      <c r="F113" s="2">
        <v>1645</v>
      </c>
      <c r="G113" s="2">
        <v>1491</v>
      </c>
      <c r="H113" s="2">
        <v>1491</v>
      </c>
    </row>
    <row r="114" spans="1:12" x14ac:dyDescent="0.35">
      <c r="A114" s="339" t="s">
        <v>47</v>
      </c>
      <c r="B114" s="339" t="s">
        <v>0</v>
      </c>
      <c r="C114" s="341">
        <v>0</v>
      </c>
      <c r="D114" s="1">
        <f>(D92+D94+D96+D98+D100+D102+D104+D106+D108+D110+D112)*(-1)</f>
        <v>0</v>
      </c>
      <c r="E114" s="1">
        <f t="shared" ref="E114:H114" si="2">(E92+E94+E96+E98+E100+E102+E104+E106+E108+E110+E112)*(-1)</f>
        <v>0</v>
      </c>
      <c r="F114" s="1">
        <f t="shared" si="2"/>
        <v>85</v>
      </c>
      <c r="G114" s="1">
        <f t="shared" si="2"/>
        <v>88</v>
      </c>
      <c r="H114" s="1">
        <f t="shared" si="2"/>
        <v>436</v>
      </c>
    </row>
    <row r="115" spans="1:12" x14ac:dyDescent="0.35">
      <c r="A115" s="339" t="s">
        <v>0</v>
      </c>
      <c r="B115" s="339" t="s">
        <v>0</v>
      </c>
      <c r="C115" s="340">
        <v>0</v>
      </c>
      <c r="D115" s="2">
        <v>0</v>
      </c>
      <c r="E115" s="2">
        <v>0</v>
      </c>
      <c r="F115" s="2">
        <v>85</v>
      </c>
      <c r="G115" s="2">
        <v>173</v>
      </c>
      <c r="H115" s="2">
        <v>609</v>
      </c>
    </row>
    <row r="116" spans="1:12" x14ac:dyDescent="0.35">
      <c r="A116" t="s">
        <v>48</v>
      </c>
      <c r="B116" t="s">
        <v>0</v>
      </c>
      <c r="C116" s="2">
        <v>10434</v>
      </c>
      <c r="D116" s="2">
        <v>10434</v>
      </c>
      <c r="E116" s="2">
        <v>10434</v>
      </c>
      <c r="F116" s="2">
        <v>10434</v>
      </c>
      <c r="G116" s="2">
        <v>10434</v>
      </c>
      <c r="H116" s="2">
        <v>10434</v>
      </c>
    </row>
    <row r="119" spans="1:12" x14ac:dyDescent="0.35">
      <c r="A119" s="2"/>
      <c r="B119" s="2"/>
      <c r="C119" s="2"/>
      <c r="D119" s="2"/>
      <c r="E119" s="2"/>
      <c r="F119" s="2"/>
      <c r="G119" s="2"/>
      <c r="H119" s="239" t="s">
        <v>2648</v>
      </c>
      <c r="I119" s="2"/>
      <c r="J119" s="2"/>
      <c r="K119" s="2"/>
      <c r="L119" s="239" t="s">
        <v>2649</v>
      </c>
    </row>
    <row r="120" spans="1:12" x14ac:dyDescent="0.35">
      <c r="D120" s="240" t="s">
        <v>2529</v>
      </c>
      <c r="E120" s="240" t="s">
        <v>2650</v>
      </c>
      <c r="F120" s="240" t="s">
        <v>2651</v>
      </c>
      <c r="G120" s="240" t="s">
        <v>2650</v>
      </c>
      <c r="H120" s="240" t="s">
        <v>2652</v>
      </c>
      <c r="I120" s="240" t="s">
        <v>2653</v>
      </c>
      <c r="J120" s="240" t="s">
        <v>2649</v>
      </c>
      <c r="K120" s="240" t="s">
        <v>2654</v>
      </c>
      <c r="L120" s="240" t="s">
        <v>2652</v>
      </c>
    </row>
    <row r="121" spans="1:12" x14ac:dyDescent="0.35">
      <c r="D121" s="240" t="s">
        <v>2655</v>
      </c>
      <c r="E121" s="240" t="s">
        <v>2655</v>
      </c>
      <c r="F121" s="240" t="s">
        <v>2652</v>
      </c>
      <c r="G121" s="240" t="s">
        <v>2656</v>
      </c>
      <c r="H121" s="240" t="s">
        <v>2656</v>
      </c>
      <c r="I121" s="240" t="s">
        <v>2655</v>
      </c>
      <c r="J121" s="240" t="s">
        <v>2652</v>
      </c>
      <c r="K121" s="240" t="s">
        <v>2656</v>
      </c>
      <c r="L121" s="240" t="s">
        <v>2656</v>
      </c>
    </row>
    <row r="122" spans="1:12" x14ac:dyDescent="0.35">
      <c r="A122" s="238" t="e">
        <f>SUMIFS($C$10:$C$505,#REF!, B122)</f>
        <v>#REF!</v>
      </c>
      <c r="B122" t="s">
        <v>2657</v>
      </c>
      <c r="C122" t="s">
        <v>2535</v>
      </c>
      <c r="D122" s="241" t="e">
        <f>E122+I122</f>
        <v>#REF!</v>
      </c>
      <c r="E122" s="238" t="e">
        <f>COUNTIFS(#REF!, B122,$B$10:$B$505,"F")</f>
        <v>#REF!</v>
      </c>
      <c r="F122" s="242">
        <f t="shared" ref="F122:F148" si="3">IFERROR(E122/D122,0)</f>
        <v>0</v>
      </c>
      <c r="G122" t="e">
        <f>COUNTIFS(#REF!, B122,$B$10:$B$505,"F",#REF!,"Elected")</f>
        <v>#REF!</v>
      </c>
      <c r="H122" s="243">
        <f>IFERROR(G122/D122,0)</f>
        <v>0</v>
      </c>
      <c r="I122" s="244" t="e">
        <f>COUNTIFS(#REF!, B122,$B$10:$B$505,"M")</f>
        <v>#REF!</v>
      </c>
      <c r="J122" s="242">
        <f>IFERROR(I122/D122,0)</f>
        <v>0</v>
      </c>
      <c r="K122" t="e">
        <f>COUNTIFS(#REF!, B122,$B$10:$B$505,"M",#REF!,"Elected")</f>
        <v>#REF!</v>
      </c>
      <c r="L122" s="242">
        <f>IFERROR(K122/D122,0)</f>
        <v>0</v>
      </c>
    </row>
    <row r="123" spans="1:12" x14ac:dyDescent="0.35">
      <c r="A123" s="238" t="e">
        <f>SUMIFS($C$10:$C$505,#REF!, B123)</f>
        <v>#REF!</v>
      </c>
      <c r="B123" t="s">
        <v>2658</v>
      </c>
      <c r="C123" t="s">
        <v>2534</v>
      </c>
      <c r="D123" s="241" t="e">
        <f t="shared" ref="D123:D148" si="4">E123+I123</f>
        <v>#REF!</v>
      </c>
      <c r="E123" s="238" t="e">
        <f>COUNTIFS(#REF!, B123,$B$10:$B$505,"F")</f>
        <v>#REF!</v>
      </c>
      <c r="F123" s="242">
        <f t="shared" si="3"/>
        <v>0</v>
      </c>
      <c r="G123" t="e">
        <f>COUNTIFS(#REF!, B123,$B$10:$B$283,"F",#REF!,"Elected")</f>
        <v>#REF!</v>
      </c>
      <c r="H123" s="243">
        <f t="shared" ref="H123:H148" si="5">IFERROR(G123/D123,0)</f>
        <v>0</v>
      </c>
      <c r="I123" s="244" t="e">
        <f>COUNTIFS(#REF!, B123,$B$10:$B$505,"M")</f>
        <v>#REF!</v>
      </c>
      <c r="J123" s="242">
        <f t="shared" ref="J123:J148" si="6">IFERROR(I123/D123,0)</f>
        <v>0</v>
      </c>
      <c r="K123" t="e">
        <f>COUNTIFS(#REF!, B123,$B$10:$B$505,"M",#REF!,"Elected")</f>
        <v>#REF!</v>
      </c>
      <c r="L123" s="242">
        <f t="shared" ref="L123:L148" si="7">IFERROR(K123/D123,0)</f>
        <v>0</v>
      </c>
    </row>
    <row r="124" spans="1:12" x14ac:dyDescent="0.35">
      <c r="A124" s="238" t="e">
        <f>SUMIFS($C$10:$C$505,#REF!, B124)</f>
        <v>#REF!</v>
      </c>
      <c r="B124" t="s">
        <v>2659</v>
      </c>
      <c r="C124" t="s">
        <v>2536</v>
      </c>
      <c r="D124" s="241" t="e">
        <f t="shared" si="4"/>
        <v>#REF!</v>
      </c>
      <c r="E124" s="238" t="e">
        <f>COUNTIFS(#REF!, B124,$B$10:$B$505,"F")</f>
        <v>#REF!</v>
      </c>
      <c r="F124" s="242">
        <f t="shared" si="3"/>
        <v>0</v>
      </c>
      <c r="G124" t="e">
        <f>COUNTIFS(#REF!, B124,$B$10:$B$283,"F",#REF!,"Elected")</f>
        <v>#REF!</v>
      </c>
      <c r="H124" s="243">
        <f t="shared" si="5"/>
        <v>0</v>
      </c>
      <c r="I124" s="244" t="e">
        <f>COUNTIFS(#REF!, B124,$B$10:$B$505,"M")</f>
        <v>#REF!</v>
      </c>
      <c r="J124" s="242">
        <f t="shared" si="6"/>
        <v>0</v>
      </c>
      <c r="K124" t="e">
        <f>COUNTIFS(#REF!, B124,$B$10:$B$505,"M",#REF!,"Elected")</f>
        <v>#REF!</v>
      </c>
      <c r="L124" s="242">
        <f t="shared" si="7"/>
        <v>0</v>
      </c>
    </row>
    <row r="125" spans="1:12" x14ac:dyDescent="0.35">
      <c r="A125" s="238" t="e">
        <f>SUMIFS($C$10:$C$505,#REF!, B125)</f>
        <v>#REF!</v>
      </c>
      <c r="B125" t="s">
        <v>2661</v>
      </c>
      <c r="C125" t="s">
        <v>2727</v>
      </c>
      <c r="D125" s="241" t="e">
        <f t="shared" si="4"/>
        <v>#REF!</v>
      </c>
      <c r="E125" s="238" t="e">
        <f>COUNTIFS(#REF!, B125,$B$10:$B$505,"F")</f>
        <v>#REF!</v>
      </c>
      <c r="F125" s="242">
        <f t="shared" si="3"/>
        <v>0</v>
      </c>
      <c r="G125" t="e">
        <f>COUNTIFS(#REF!, B125,$B$10:$B$283,"F",#REF!,"Elected")</f>
        <v>#REF!</v>
      </c>
      <c r="H125" s="243">
        <f t="shared" si="5"/>
        <v>0</v>
      </c>
      <c r="I125" s="244" t="e">
        <f>COUNTIFS(#REF!, B125,$B$10:$B$505,"M")</f>
        <v>#REF!</v>
      </c>
      <c r="J125" s="242">
        <f t="shared" si="6"/>
        <v>0</v>
      </c>
      <c r="K125" t="e">
        <f>COUNTIFS(#REF!, B125,$B$10:$B$505,"M",#REF!,"Elected")</f>
        <v>#REF!</v>
      </c>
      <c r="L125" s="242">
        <f t="shared" si="7"/>
        <v>0</v>
      </c>
    </row>
    <row r="126" spans="1:12" x14ac:dyDescent="0.35">
      <c r="A126" s="238" t="e">
        <f>SUMIFS($C$10:$C$505,#REF!, B126)</f>
        <v>#REF!</v>
      </c>
      <c r="B126" t="s">
        <v>2663</v>
      </c>
      <c r="C126" t="s">
        <v>2574</v>
      </c>
      <c r="D126" s="241" t="e">
        <f t="shared" si="4"/>
        <v>#REF!</v>
      </c>
      <c r="E126" s="238" t="e">
        <f>COUNTIFS(#REF!, B126,$B$10:$B$505,"F")</f>
        <v>#REF!</v>
      </c>
      <c r="F126" s="242">
        <f t="shared" si="3"/>
        <v>0</v>
      </c>
      <c r="G126" t="e">
        <f>COUNTIFS(#REF!, B126,$B$10:$B$283,"F",#REF!,"Elected")</f>
        <v>#REF!</v>
      </c>
      <c r="H126" s="243">
        <f t="shared" si="5"/>
        <v>0</v>
      </c>
      <c r="I126" s="244" t="e">
        <f>COUNTIFS(#REF!, B126,$B$10:$B$505,"M")</f>
        <v>#REF!</v>
      </c>
      <c r="J126" s="242">
        <f t="shared" si="6"/>
        <v>0</v>
      </c>
      <c r="K126" t="e">
        <f>COUNTIFS(#REF!, B126,$B$10:$B$505,"M",#REF!,"Elected")</f>
        <v>#REF!</v>
      </c>
      <c r="L126" s="242">
        <f t="shared" si="7"/>
        <v>0</v>
      </c>
    </row>
    <row r="127" spans="1:12" x14ac:dyDescent="0.35">
      <c r="A127" s="238" t="e">
        <f>SUMIFS($C$10:$C$505,#REF!, B127)</f>
        <v>#REF!</v>
      </c>
      <c r="B127" t="s">
        <v>2689</v>
      </c>
      <c r="C127" t="s">
        <v>2573</v>
      </c>
      <c r="D127" s="241" t="e">
        <f t="shared" si="4"/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B127,$B$10:$B$283,"F",#REF!,"Elected")</f>
        <v>#REF!</v>
      </c>
      <c r="H127" s="243">
        <f t="shared" si="5"/>
        <v>0</v>
      </c>
      <c r="I127" s="244" t="e">
        <f>COUNTIFS(#REF!, B127,$B$10:$B$505,"M")</f>
        <v>#REF!</v>
      </c>
      <c r="J127" s="242">
        <f t="shared" si="6"/>
        <v>0</v>
      </c>
      <c r="K127" t="e">
        <f>COUNTIFS(#REF!, B127,$B$10:$B$505,"M",#REF!,"Elected")</f>
        <v>#REF!</v>
      </c>
      <c r="L127" s="242">
        <f t="shared" si="7"/>
        <v>0</v>
      </c>
    </row>
    <row r="128" spans="1:12" x14ac:dyDescent="0.35">
      <c r="A128" s="238" t="e">
        <f>SUMIFS($C$10:$C$505,#REF!, B128)</f>
        <v>#REF!</v>
      </c>
      <c r="B128" t="s">
        <v>2662</v>
      </c>
      <c r="C128" t="s">
        <v>2575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B128,$B$10:$B$283,"F",#REF!,"Elected")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B129" t="s">
        <v>2660</v>
      </c>
      <c r="C129" t="s">
        <v>2594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B129,$B$10:$B$283,"F",#REF!,"Elected")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3107</v>
      </c>
      <c r="C130" t="s">
        <v>2576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B130,$B$10:$B$283,"F",#REF!,"Elected")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C131" t="s">
        <v>2590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B131,$B$10:$B$283,"F",#REF!,"Elected")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B132" t="s">
        <v>2671</v>
      </c>
      <c r="C132" t="s">
        <v>2582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B132,$B$10:$B$283,"F",#REF!,"Elected")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B133" t="s">
        <v>2665</v>
      </c>
      <c r="C133" t="s">
        <v>2598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B133,$B$10:$B$283,"F",#REF!,"Elected")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2666</v>
      </c>
      <c r="C134" t="s">
        <v>2584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B134,$B$10:$B$283,"F",#REF!,"Elected")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B135" t="s">
        <v>2667</v>
      </c>
      <c r="C135" t="s">
        <v>2577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B135,$B$10:$B$283,"F",#REF!,"Elected")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B136" t="s">
        <v>2670</v>
      </c>
      <c r="C136" t="s">
        <v>2578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B136,$B$10:$B$283,"F",#REF!,"Elected")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C137" t="s">
        <v>2581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B137,$B$10:$B$283,"F",#REF!,"Elected")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B138" t="s">
        <v>3073</v>
      </c>
      <c r="C138" t="s">
        <v>2579</v>
      </c>
      <c r="D138" s="241" t="e">
        <f t="shared" si="4"/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B138,$B$10:$B$283,"F",#REF!,"Elected")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2690</v>
      </c>
      <c r="C139" t="s">
        <v>2585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B139,$B$10:$B$283,"F",#REF!,"Elected")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C140" t="s">
        <v>2591</v>
      </c>
      <c r="D140" s="241" t="e">
        <f t="shared" si="4"/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B140,$B$10:$B$283,"F",#REF!,"Elected")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B141" t="s">
        <v>2664</v>
      </c>
      <c r="C141" t="s">
        <v>2586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B141,$B$10:$B$283,"F",#REF!,"Elected")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B142" t="s">
        <v>2669</v>
      </c>
      <c r="C142" t="s">
        <v>2587</v>
      </c>
      <c r="D142" s="241" t="e">
        <f>E142+I142</f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B142,$B$10:$B$283,"F",#REF!,"Elected")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2928</v>
      </c>
      <c r="C143" t="s">
        <v>2580</v>
      </c>
      <c r="D143" s="241" t="e">
        <f t="shared" si="4"/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B143,$B$10:$B$283,"F",#REF!,"Elected")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C144" t="s">
        <v>2592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B144,$B$10:$B$283,"F",#REF!,"Elected")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2" x14ac:dyDescent="0.35">
      <c r="A145" s="238" t="e">
        <f>SUMIFS($C$10:$C$505,#REF!, B145)</f>
        <v>#REF!</v>
      </c>
      <c r="B145" t="s">
        <v>2807</v>
      </c>
      <c r="C145" t="s">
        <v>2597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B145,$B$10:$B$283,"F",#REF!,"Elected")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2668</v>
      </c>
      <c r="C146" t="s">
        <v>2588</v>
      </c>
      <c r="D146" s="241" t="e">
        <f t="shared" si="4"/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B146,$B$10:$B$283,"F",#REF!,"Elected")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SUMIFS($C$10:$C$505,#REF!, B147)</f>
        <v>#REF!</v>
      </c>
      <c r="B147" t="s">
        <v>2692</v>
      </c>
      <c r="C147" t="s">
        <v>2589</v>
      </c>
      <c r="D147" s="241" t="e">
        <f t="shared" si="4"/>
        <v>#REF!</v>
      </c>
      <c r="E147" s="238" t="e">
        <f>COUNTIFS(#REF!, B147,$B$10:$B$505,"F")</f>
        <v>#REF!</v>
      </c>
      <c r="F147" s="242">
        <f t="shared" si="3"/>
        <v>0</v>
      </c>
      <c r="G147" t="e">
        <f>COUNTIFS(#REF!, B147,$B$10:$B$283,"F",#REF!,"Elected")</f>
        <v>#REF!</v>
      </c>
      <c r="H147" s="243">
        <f t="shared" si="5"/>
        <v>0</v>
      </c>
      <c r="I147" s="244" t="e">
        <f>COUNTIFS(#REF!, B147,$B$10:$B$505,"M")</f>
        <v>#REF!</v>
      </c>
      <c r="J147" s="242">
        <f t="shared" si="6"/>
        <v>0</v>
      </c>
      <c r="K147" t="e">
        <f>COUNTIFS(#REF!, B147,$B$10:$B$505,"M",#REF!,"Elected")</f>
        <v>#REF!</v>
      </c>
      <c r="L147" s="242">
        <f t="shared" si="7"/>
        <v>0</v>
      </c>
    </row>
    <row r="148" spans="1:12" x14ac:dyDescent="0.35">
      <c r="A148" s="238" t="e">
        <f>SUMIFS($C$10:$C$505,#REF!, B148)</f>
        <v>#REF!</v>
      </c>
      <c r="B148" t="s">
        <v>2672</v>
      </c>
      <c r="C148" t="s">
        <v>2530</v>
      </c>
      <c r="D148" s="241" t="e">
        <f t="shared" si="4"/>
        <v>#REF!</v>
      </c>
      <c r="E148" s="238" t="e">
        <f>COUNTIFS(#REF!, B148,$B$10:$B$505,"F")</f>
        <v>#REF!</v>
      </c>
      <c r="F148" s="242">
        <f t="shared" si="3"/>
        <v>0</v>
      </c>
      <c r="G148" t="e">
        <f>COUNTIFS(#REF!, B148,$B$10:$B$283,"F",#REF!,"Elected")</f>
        <v>#REF!</v>
      </c>
      <c r="H148" s="243">
        <f t="shared" si="5"/>
        <v>0</v>
      </c>
      <c r="I148" s="244" t="e">
        <f>COUNTIFS(#REF!, B148,$B$10:$B$505,"M")</f>
        <v>#REF!</v>
      </c>
      <c r="J148" s="242">
        <f t="shared" si="6"/>
        <v>0</v>
      </c>
      <c r="K148" t="e">
        <f>COUNTIFS(#REF!, B148,$B$10:$B$505,"M",#REF!,"Elected")</f>
        <v>#REF!</v>
      </c>
      <c r="L148" s="242">
        <f t="shared" si="7"/>
        <v>0</v>
      </c>
    </row>
    <row r="149" spans="1:12" x14ac:dyDescent="0.35">
      <c r="A149" s="238" t="e">
        <f>SUM(A122:A148)</f>
        <v>#REF!</v>
      </c>
      <c r="B149" s="238"/>
      <c r="D149" s="241" t="e">
        <f>SUM(D122:D148)</f>
        <v>#REF!</v>
      </c>
      <c r="E149" s="238" t="e">
        <f>SUM(E122:E148)</f>
        <v>#REF!</v>
      </c>
      <c r="G149" t="e">
        <f>SUM(G122:G148)</f>
        <v>#REF!</v>
      </c>
      <c r="I149" s="244" t="e">
        <f>SUM(I122:I148)</f>
        <v>#REF!</v>
      </c>
      <c r="K149" t="e">
        <f>SUM(K122:K148)</f>
        <v>#REF!</v>
      </c>
    </row>
    <row r="150" spans="1:12" ht="15" thickBot="1" x14ac:dyDescent="0.4"/>
    <row r="151" spans="1:12" x14ac:dyDescent="0.35">
      <c r="C151" s="245" t="s">
        <v>2673</v>
      </c>
      <c r="D151" s="246"/>
      <c r="E151" s="247" t="e">
        <f>E149+I149</f>
        <v>#REF!</v>
      </c>
      <c r="F151" s="246" t="s">
        <v>2674</v>
      </c>
      <c r="G151" s="248"/>
      <c r="H151" s="248"/>
      <c r="I151" s="245" t="s">
        <v>2675</v>
      </c>
      <c r="J151" s="246" t="s">
        <v>2676</v>
      </c>
      <c r="K151" s="249" t="e">
        <f>K149</f>
        <v>#REF!</v>
      </c>
    </row>
    <row r="152" spans="1:12" ht="15" thickBot="1" x14ac:dyDescent="0.4">
      <c r="C152" s="250" t="s">
        <v>2677</v>
      </c>
      <c r="D152" s="251" t="e">
        <f>LEFT(MID(#REF!,FIND("(",#REF!)+1,LEN(#REF!)),FIND(")",MID(#REF!,FIND("(",#REF!)+1,LEN(#REF!)))-1)</f>
        <v>#REF!</v>
      </c>
      <c r="E152" s="251" t="e">
        <f>#REF!</f>
        <v>#REF!</v>
      </c>
      <c r="F152" s="251" t="s">
        <v>2678</v>
      </c>
      <c r="G152" s="252"/>
      <c r="H152" s="252"/>
      <c r="I152" s="253"/>
      <c r="J152" s="240" t="s">
        <v>2679</v>
      </c>
      <c r="K152" s="254" t="e">
        <f>G149</f>
        <v>#REF!</v>
      </c>
    </row>
    <row r="153" spans="1:12" ht="15" thickBot="1" x14ac:dyDescent="0.4">
      <c r="I153" s="250"/>
      <c r="J153" s="251" t="s">
        <v>2680</v>
      </c>
      <c r="K153" s="255" t="e">
        <f>SUM(K151:K152)</f>
        <v>#REF!</v>
      </c>
    </row>
  </sheetData>
  <mergeCells count="129">
    <mergeCell ref="A114:A115"/>
    <mergeCell ref="B114:B115"/>
    <mergeCell ref="C114:C115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57"/>
  <sheetViews>
    <sheetView topLeftCell="J1" zoomScale="71" zoomScaleNormal="90" workbookViewId="0">
      <selection activeCell="BD5" sqref="W5:BD155"/>
    </sheetView>
  </sheetViews>
  <sheetFormatPr defaultRowHeight="14.5" x14ac:dyDescent="0.35"/>
  <cols>
    <col min="1" max="1" width="54.453125" bestFit="1" customWidth="1"/>
  </cols>
  <sheetData>
    <row r="1" spans="1:14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35">
      <c r="A8" s="339" t="s">
        <v>59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</row>
    <row r="9" spans="1:14" x14ac:dyDescent="0.35">
      <c r="A9" s="339" t="s">
        <v>0</v>
      </c>
      <c r="B9" s="339" t="s">
        <v>0</v>
      </c>
      <c r="C9" s="339" t="s">
        <v>17</v>
      </c>
      <c r="D9" t="s">
        <v>1930</v>
      </c>
      <c r="E9" t="s">
        <v>1931</v>
      </c>
      <c r="F9" t="s">
        <v>1932</v>
      </c>
      <c r="G9" t="s">
        <v>1933</v>
      </c>
      <c r="H9" t="s">
        <v>1934</v>
      </c>
      <c r="I9" t="s">
        <v>1935</v>
      </c>
      <c r="J9" t="s">
        <v>1936</v>
      </c>
      <c r="K9" t="s">
        <v>1937</v>
      </c>
      <c r="L9" t="s">
        <v>1938</v>
      </c>
      <c r="M9" t="s">
        <v>1939</v>
      </c>
      <c r="N9" t="s">
        <v>1940</v>
      </c>
    </row>
    <row r="10" spans="1:14" x14ac:dyDescent="0.35">
      <c r="A10" s="339" t="s">
        <v>1941</v>
      </c>
      <c r="B10" s="339" t="s">
        <v>33</v>
      </c>
      <c r="C10" s="340">
        <v>1307</v>
      </c>
      <c r="D10" s="1">
        <v>2</v>
      </c>
      <c r="E10" s="1">
        <v>40</v>
      </c>
      <c r="F10" s="1">
        <v>7</v>
      </c>
      <c r="G10" s="1">
        <v>26</v>
      </c>
      <c r="H10" s="1">
        <v>32</v>
      </c>
      <c r="I10" s="1">
        <v>6</v>
      </c>
      <c r="J10" s="1">
        <v>31</v>
      </c>
      <c r="K10" s="1">
        <v>61</v>
      </c>
      <c r="L10" s="1">
        <v>253</v>
      </c>
      <c r="M10" s="1">
        <v>179</v>
      </c>
      <c r="N10" s="1">
        <v>57</v>
      </c>
    </row>
    <row r="11" spans="1:14" x14ac:dyDescent="0.35">
      <c r="A11" s="339" t="s">
        <v>0</v>
      </c>
      <c r="B11" s="339" t="s">
        <v>0</v>
      </c>
      <c r="C11" s="340">
        <v>1307</v>
      </c>
      <c r="D11" s="2">
        <v>1309</v>
      </c>
      <c r="E11" s="2">
        <v>1349</v>
      </c>
      <c r="F11" s="2">
        <v>1356</v>
      </c>
      <c r="G11" s="2">
        <v>1382</v>
      </c>
      <c r="H11" s="2">
        <v>1414</v>
      </c>
      <c r="I11" s="2">
        <v>1420</v>
      </c>
      <c r="J11" s="2">
        <v>1451</v>
      </c>
      <c r="K11" s="2">
        <v>1512</v>
      </c>
      <c r="L11" s="2">
        <v>1765</v>
      </c>
      <c r="M11" s="2">
        <v>1944</v>
      </c>
      <c r="N11" s="2">
        <v>2001</v>
      </c>
    </row>
    <row r="12" spans="1:14" x14ac:dyDescent="0.35">
      <c r="A12" s="339" t="s">
        <v>3371</v>
      </c>
      <c r="B12" s="339" t="s">
        <v>33</v>
      </c>
      <c r="C12" s="340">
        <v>1773</v>
      </c>
      <c r="D12" s="1">
        <v>12</v>
      </c>
      <c r="E12" s="1">
        <v>5</v>
      </c>
      <c r="F12" s="1">
        <v>24</v>
      </c>
      <c r="G12" s="1">
        <v>161</v>
      </c>
      <c r="H12" s="1">
        <v>153</v>
      </c>
      <c r="I12" s="1">
        <v>-107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35">
      <c r="A13" s="339" t="s">
        <v>0</v>
      </c>
      <c r="B13" s="339" t="s">
        <v>0</v>
      </c>
      <c r="C13" s="340">
        <v>1773</v>
      </c>
      <c r="D13" s="2">
        <v>1785</v>
      </c>
      <c r="E13" s="2">
        <v>1790</v>
      </c>
      <c r="F13" s="2">
        <v>1814</v>
      </c>
      <c r="G13" s="2">
        <v>1975</v>
      </c>
      <c r="H13" s="2">
        <v>2128</v>
      </c>
      <c r="I13" s="2">
        <v>2021</v>
      </c>
      <c r="J13" s="2">
        <v>2021</v>
      </c>
      <c r="K13" s="2">
        <v>2021</v>
      </c>
      <c r="L13" s="2">
        <v>2021</v>
      </c>
      <c r="M13" s="2">
        <v>2021</v>
      </c>
      <c r="N13" s="2">
        <v>2021</v>
      </c>
    </row>
    <row r="14" spans="1:14" x14ac:dyDescent="0.35">
      <c r="A14" s="339" t="s">
        <v>1942</v>
      </c>
      <c r="B14" s="339" t="s">
        <v>33</v>
      </c>
      <c r="C14" s="340">
        <v>1004</v>
      </c>
      <c r="D14" s="1">
        <v>3</v>
      </c>
      <c r="E14" s="1">
        <v>2</v>
      </c>
      <c r="F14" s="1">
        <v>0</v>
      </c>
      <c r="G14" s="1">
        <v>18</v>
      </c>
      <c r="H14" s="1">
        <v>40</v>
      </c>
      <c r="I14" s="1">
        <v>14</v>
      </c>
      <c r="J14" s="1">
        <v>-1081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5">
      <c r="A15" s="339" t="s">
        <v>0</v>
      </c>
      <c r="B15" s="339" t="s">
        <v>0</v>
      </c>
      <c r="C15" s="340">
        <v>1004</v>
      </c>
      <c r="D15" s="2">
        <v>1007</v>
      </c>
      <c r="E15" s="2">
        <v>1009</v>
      </c>
      <c r="F15" s="2">
        <v>1009</v>
      </c>
      <c r="G15" s="2">
        <v>1027</v>
      </c>
      <c r="H15" s="2">
        <v>1067</v>
      </c>
      <c r="I15" s="2">
        <v>1081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35">
      <c r="A16" s="339" t="s">
        <v>1943</v>
      </c>
      <c r="B16" s="339" t="s">
        <v>33</v>
      </c>
      <c r="C16" s="340">
        <v>1110</v>
      </c>
      <c r="D16" s="1">
        <v>4</v>
      </c>
      <c r="E16" s="1">
        <v>0</v>
      </c>
      <c r="F16" s="1">
        <v>43</v>
      </c>
      <c r="G16" s="1">
        <v>16</v>
      </c>
      <c r="H16" s="1">
        <v>17</v>
      </c>
      <c r="I16" s="1">
        <v>0</v>
      </c>
      <c r="J16" s="1">
        <v>86</v>
      </c>
      <c r="K16" s="1">
        <v>42</v>
      </c>
      <c r="L16" s="1">
        <v>79</v>
      </c>
      <c r="M16" s="1">
        <v>57</v>
      </c>
      <c r="N16" s="1">
        <v>23</v>
      </c>
    </row>
    <row r="17" spans="1:14" x14ac:dyDescent="0.35">
      <c r="A17" s="339" t="s">
        <v>0</v>
      </c>
      <c r="B17" s="339" t="s">
        <v>0</v>
      </c>
      <c r="C17" s="340">
        <v>1110</v>
      </c>
      <c r="D17" s="2">
        <v>1114</v>
      </c>
      <c r="E17" s="2">
        <v>1114</v>
      </c>
      <c r="F17" s="2">
        <v>1157</v>
      </c>
      <c r="G17" s="2">
        <v>1173</v>
      </c>
      <c r="H17" s="2">
        <v>1190</v>
      </c>
      <c r="I17" s="2">
        <v>1190</v>
      </c>
      <c r="J17" s="2">
        <v>1276</v>
      </c>
      <c r="K17" s="2">
        <v>1318</v>
      </c>
      <c r="L17" s="2">
        <v>1397</v>
      </c>
      <c r="M17" s="2">
        <v>1454</v>
      </c>
      <c r="N17" s="2">
        <v>1477</v>
      </c>
    </row>
    <row r="18" spans="1:14" x14ac:dyDescent="0.35">
      <c r="A18" s="339" t="s">
        <v>1944</v>
      </c>
      <c r="B18" s="339" t="s">
        <v>33</v>
      </c>
      <c r="C18" s="340">
        <v>596</v>
      </c>
      <c r="D18" s="1">
        <v>2</v>
      </c>
      <c r="E18" s="1">
        <v>7</v>
      </c>
      <c r="F18" s="1">
        <v>27</v>
      </c>
      <c r="G18" s="1">
        <v>-632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x14ac:dyDescent="0.35">
      <c r="A19" s="339" t="s">
        <v>0</v>
      </c>
      <c r="B19" s="339" t="s">
        <v>0</v>
      </c>
      <c r="C19" s="340">
        <v>596</v>
      </c>
      <c r="D19" s="2">
        <v>598</v>
      </c>
      <c r="E19" s="2">
        <v>605</v>
      </c>
      <c r="F19" s="2">
        <v>632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35">
      <c r="A20" s="339" t="s">
        <v>1945</v>
      </c>
      <c r="B20" s="339" t="s">
        <v>33</v>
      </c>
      <c r="C20" s="340">
        <v>1246</v>
      </c>
      <c r="D20" s="1">
        <v>4</v>
      </c>
      <c r="E20" s="1">
        <v>0</v>
      </c>
      <c r="F20" s="1">
        <v>48</v>
      </c>
      <c r="G20" s="1">
        <v>21</v>
      </c>
      <c r="H20" s="1">
        <v>27</v>
      </c>
      <c r="I20" s="1">
        <v>8</v>
      </c>
      <c r="J20" s="1">
        <v>10</v>
      </c>
      <c r="K20" s="1">
        <v>24</v>
      </c>
      <c r="L20" s="1">
        <v>120</v>
      </c>
      <c r="M20" s="1">
        <v>48</v>
      </c>
      <c r="N20" s="1">
        <v>13</v>
      </c>
    </row>
    <row r="21" spans="1:14" x14ac:dyDescent="0.35">
      <c r="A21" s="339" t="s">
        <v>0</v>
      </c>
      <c r="B21" s="339" t="s">
        <v>0</v>
      </c>
      <c r="C21" s="340">
        <v>1246</v>
      </c>
      <c r="D21" s="2">
        <v>1250</v>
      </c>
      <c r="E21" s="2">
        <v>1250</v>
      </c>
      <c r="F21" s="2">
        <v>1298</v>
      </c>
      <c r="G21" s="2">
        <v>1319</v>
      </c>
      <c r="H21" s="2">
        <v>1346</v>
      </c>
      <c r="I21" s="2">
        <v>1354</v>
      </c>
      <c r="J21" s="2">
        <v>1364</v>
      </c>
      <c r="K21" s="2">
        <v>1388</v>
      </c>
      <c r="L21" s="2">
        <v>1508</v>
      </c>
      <c r="M21" s="2">
        <v>1556</v>
      </c>
      <c r="N21" s="2">
        <v>1569</v>
      </c>
    </row>
    <row r="22" spans="1:14" x14ac:dyDescent="0.35">
      <c r="A22" s="339" t="s">
        <v>1946</v>
      </c>
      <c r="B22" s="339" t="s">
        <v>33</v>
      </c>
      <c r="C22" s="340">
        <v>345</v>
      </c>
      <c r="D22" s="1">
        <v>11</v>
      </c>
      <c r="E22" s="1">
        <v>90</v>
      </c>
      <c r="F22" s="1">
        <v>-446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5">
      <c r="A23" s="339" t="s">
        <v>0</v>
      </c>
      <c r="B23" s="339" t="s">
        <v>0</v>
      </c>
      <c r="C23" s="340">
        <v>345</v>
      </c>
      <c r="D23" s="2">
        <v>356</v>
      </c>
      <c r="E23" s="2">
        <v>446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35">
      <c r="A24" s="339" t="s">
        <v>1947</v>
      </c>
      <c r="B24" s="339" t="s">
        <v>31</v>
      </c>
      <c r="C24" s="340">
        <v>203</v>
      </c>
      <c r="D24" s="1">
        <v>-203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35">
      <c r="A25" s="339" t="s">
        <v>0</v>
      </c>
      <c r="B25" s="339" t="s">
        <v>0</v>
      </c>
      <c r="C25" s="340">
        <v>203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35">
      <c r="A26" s="339" t="s">
        <v>1948</v>
      </c>
      <c r="B26" s="339" t="s">
        <v>33</v>
      </c>
      <c r="C26" s="340">
        <v>1060</v>
      </c>
      <c r="D26" s="1">
        <v>9</v>
      </c>
      <c r="E26" s="1">
        <v>3</v>
      </c>
      <c r="F26" s="1">
        <v>14</v>
      </c>
      <c r="G26" s="1">
        <v>21</v>
      </c>
      <c r="H26" s="1">
        <v>27</v>
      </c>
      <c r="I26" s="1">
        <v>2</v>
      </c>
      <c r="J26" s="1">
        <v>16</v>
      </c>
      <c r="K26" s="1">
        <v>25</v>
      </c>
      <c r="L26" s="1">
        <v>-1177</v>
      </c>
      <c r="M26" s="1">
        <v>0</v>
      </c>
      <c r="N26" s="1">
        <v>0</v>
      </c>
    </row>
    <row r="27" spans="1:14" x14ac:dyDescent="0.35">
      <c r="A27" s="339" t="s">
        <v>0</v>
      </c>
      <c r="B27" s="339" t="s">
        <v>0</v>
      </c>
      <c r="C27" s="340">
        <v>1060</v>
      </c>
      <c r="D27" s="2">
        <v>1069</v>
      </c>
      <c r="E27" s="2">
        <v>1072</v>
      </c>
      <c r="F27" s="2">
        <v>1086</v>
      </c>
      <c r="G27" s="2">
        <v>1107</v>
      </c>
      <c r="H27" s="2">
        <v>1134</v>
      </c>
      <c r="I27" s="2">
        <v>1136</v>
      </c>
      <c r="J27" s="2">
        <v>1152</v>
      </c>
      <c r="K27" s="2">
        <v>1177</v>
      </c>
      <c r="L27" s="2">
        <v>0</v>
      </c>
      <c r="M27" s="2">
        <v>0</v>
      </c>
      <c r="N27" s="2">
        <v>0</v>
      </c>
    </row>
    <row r="28" spans="1:14" x14ac:dyDescent="0.35">
      <c r="A28" s="339" t="s">
        <v>1949</v>
      </c>
      <c r="B28" s="339" t="s">
        <v>33</v>
      </c>
      <c r="C28" s="340">
        <v>1724</v>
      </c>
      <c r="D28" s="1">
        <v>9</v>
      </c>
      <c r="E28" s="1">
        <v>33</v>
      </c>
      <c r="F28" s="1">
        <v>6</v>
      </c>
      <c r="G28" s="1">
        <v>15</v>
      </c>
      <c r="H28" s="1">
        <v>21</v>
      </c>
      <c r="I28" s="1">
        <v>2</v>
      </c>
      <c r="J28" s="1">
        <v>100</v>
      </c>
      <c r="K28" s="1">
        <v>59</v>
      </c>
      <c r="L28" s="1">
        <v>161</v>
      </c>
      <c r="M28" s="1">
        <v>0</v>
      </c>
      <c r="N28" s="1">
        <v>-109</v>
      </c>
    </row>
    <row r="29" spans="1:14" x14ac:dyDescent="0.35">
      <c r="A29" s="339" t="s">
        <v>0</v>
      </c>
      <c r="B29" s="339" t="s">
        <v>0</v>
      </c>
      <c r="C29" s="340">
        <v>1724</v>
      </c>
      <c r="D29" s="2">
        <v>1733</v>
      </c>
      <c r="E29" s="2">
        <v>1766</v>
      </c>
      <c r="F29" s="2">
        <v>1772</v>
      </c>
      <c r="G29" s="2">
        <v>1787</v>
      </c>
      <c r="H29" s="2">
        <v>1808</v>
      </c>
      <c r="I29" s="2">
        <v>1810</v>
      </c>
      <c r="J29" s="2">
        <v>1910</v>
      </c>
      <c r="K29" s="2">
        <v>1969</v>
      </c>
      <c r="L29" s="2">
        <v>2130</v>
      </c>
      <c r="M29" s="2">
        <v>2130</v>
      </c>
      <c r="N29" s="2">
        <v>2021</v>
      </c>
    </row>
    <row r="30" spans="1:14" x14ac:dyDescent="0.35">
      <c r="A30" s="339" t="s">
        <v>1950</v>
      </c>
      <c r="B30" s="339" t="s">
        <v>33</v>
      </c>
      <c r="C30" s="340">
        <v>1666</v>
      </c>
      <c r="D30" s="1">
        <v>12</v>
      </c>
      <c r="E30" s="1">
        <v>18</v>
      </c>
      <c r="F30" s="1">
        <v>16</v>
      </c>
      <c r="G30" s="1">
        <v>47</v>
      </c>
      <c r="H30" s="1">
        <v>59</v>
      </c>
      <c r="I30" s="1">
        <v>11</v>
      </c>
      <c r="J30" s="1">
        <v>84</v>
      </c>
      <c r="K30" s="1">
        <v>59</v>
      </c>
      <c r="L30" s="1">
        <v>429</v>
      </c>
      <c r="M30" s="1">
        <v>-380</v>
      </c>
      <c r="N30" s="1">
        <v>0</v>
      </c>
    </row>
    <row r="31" spans="1:14" x14ac:dyDescent="0.35">
      <c r="A31" s="339" t="s">
        <v>0</v>
      </c>
      <c r="B31" s="339" t="s">
        <v>0</v>
      </c>
      <c r="C31" s="340">
        <v>1666</v>
      </c>
      <c r="D31" s="2">
        <v>1678</v>
      </c>
      <c r="E31" s="2">
        <v>1696</v>
      </c>
      <c r="F31" s="2">
        <v>1712</v>
      </c>
      <c r="G31" s="2">
        <v>1759</v>
      </c>
      <c r="H31" s="2">
        <v>1818</v>
      </c>
      <c r="I31" s="2">
        <v>1829</v>
      </c>
      <c r="J31" s="2">
        <v>1913</v>
      </c>
      <c r="K31" s="2">
        <v>1972</v>
      </c>
      <c r="L31" s="2">
        <v>2401</v>
      </c>
      <c r="M31" s="2">
        <v>2021</v>
      </c>
      <c r="N31" s="2">
        <v>2021</v>
      </c>
    </row>
    <row r="32" spans="1:14" x14ac:dyDescent="0.35">
      <c r="A32" s="339" t="s">
        <v>1951</v>
      </c>
      <c r="B32" s="339" t="s">
        <v>33</v>
      </c>
      <c r="C32" s="340">
        <v>302</v>
      </c>
      <c r="D32" s="1">
        <v>19</v>
      </c>
      <c r="E32" s="1">
        <v>-321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35">
      <c r="A33" s="339" t="s">
        <v>0</v>
      </c>
      <c r="B33" s="339" t="s">
        <v>0</v>
      </c>
      <c r="C33" s="340">
        <v>302</v>
      </c>
      <c r="D33" s="2">
        <v>321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x14ac:dyDescent="0.35">
      <c r="A34" s="339" t="s">
        <v>3372</v>
      </c>
      <c r="B34" s="339" t="s">
        <v>33</v>
      </c>
      <c r="C34" s="340">
        <v>1523</v>
      </c>
      <c r="D34" s="1">
        <v>10</v>
      </c>
      <c r="E34" s="1">
        <v>2</v>
      </c>
      <c r="F34" s="1">
        <v>2</v>
      </c>
      <c r="G34" s="1">
        <v>102</v>
      </c>
      <c r="H34" s="1">
        <v>88</v>
      </c>
      <c r="I34" s="1">
        <v>47</v>
      </c>
      <c r="J34" s="1">
        <v>594</v>
      </c>
      <c r="K34" s="1">
        <v>-347</v>
      </c>
      <c r="L34" s="1">
        <v>0</v>
      </c>
      <c r="M34" s="1">
        <v>0</v>
      </c>
      <c r="N34" s="1">
        <v>0</v>
      </c>
    </row>
    <row r="35" spans="1:14" x14ac:dyDescent="0.35">
      <c r="A35" s="339" t="s">
        <v>0</v>
      </c>
      <c r="B35" s="339" t="s">
        <v>0</v>
      </c>
      <c r="C35" s="340">
        <v>1523</v>
      </c>
      <c r="D35" s="2">
        <v>1533</v>
      </c>
      <c r="E35" s="2">
        <v>1535</v>
      </c>
      <c r="F35" s="2">
        <v>1537</v>
      </c>
      <c r="G35" s="2">
        <v>1639</v>
      </c>
      <c r="H35" s="2">
        <v>1727</v>
      </c>
      <c r="I35" s="2">
        <v>1774</v>
      </c>
      <c r="J35" s="2">
        <v>2368</v>
      </c>
      <c r="K35" s="2">
        <v>2021</v>
      </c>
      <c r="L35" s="2">
        <v>2021</v>
      </c>
      <c r="M35" s="2">
        <v>2021</v>
      </c>
      <c r="N35" s="2">
        <v>2021</v>
      </c>
    </row>
    <row r="36" spans="1:14" x14ac:dyDescent="0.35">
      <c r="A36" s="339" t="s">
        <v>1952</v>
      </c>
      <c r="B36" s="339" t="s">
        <v>33</v>
      </c>
      <c r="C36" s="340">
        <v>1924</v>
      </c>
      <c r="D36" s="1">
        <v>4</v>
      </c>
      <c r="E36" s="1">
        <v>11</v>
      </c>
      <c r="F36" s="1">
        <v>20</v>
      </c>
      <c r="G36" s="1">
        <v>30</v>
      </c>
      <c r="H36" s="1">
        <v>35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35">
      <c r="A37" s="339" t="s">
        <v>0</v>
      </c>
      <c r="B37" s="339" t="s">
        <v>0</v>
      </c>
      <c r="C37" s="340">
        <v>1924</v>
      </c>
      <c r="D37" s="2">
        <v>1928</v>
      </c>
      <c r="E37" s="2">
        <v>1939</v>
      </c>
      <c r="F37" s="2">
        <v>1959</v>
      </c>
      <c r="G37" s="2">
        <v>1989</v>
      </c>
      <c r="H37" s="2">
        <v>2024</v>
      </c>
      <c r="I37" s="2">
        <v>2024</v>
      </c>
      <c r="J37" s="2">
        <v>2024</v>
      </c>
      <c r="K37" s="2">
        <v>2024</v>
      </c>
      <c r="L37" s="2">
        <v>2024</v>
      </c>
      <c r="M37" s="2">
        <v>2024</v>
      </c>
      <c r="N37" s="2">
        <v>2024</v>
      </c>
    </row>
    <row r="38" spans="1:14" x14ac:dyDescent="0.35">
      <c r="A38" s="339" t="s">
        <v>1953</v>
      </c>
      <c r="B38" s="339" t="s">
        <v>31</v>
      </c>
      <c r="C38" s="340">
        <v>383</v>
      </c>
      <c r="D38" s="1">
        <v>75</v>
      </c>
      <c r="E38" s="1">
        <v>92</v>
      </c>
      <c r="F38" s="1">
        <v>217</v>
      </c>
      <c r="G38" s="1">
        <v>63</v>
      </c>
      <c r="H38" s="1">
        <v>-830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35">
      <c r="A39" s="339" t="s">
        <v>0</v>
      </c>
      <c r="B39" s="339" t="s">
        <v>0</v>
      </c>
      <c r="C39" s="340">
        <v>383</v>
      </c>
      <c r="D39" s="2">
        <v>458</v>
      </c>
      <c r="E39" s="2">
        <v>550</v>
      </c>
      <c r="F39" s="2">
        <v>767</v>
      </c>
      <c r="G39" s="2">
        <v>830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35">
      <c r="A40" s="339" t="s">
        <v>47</v>
      </c>
      <c r="B40" s="339" t="s">
        <v>0</v>
      </c>
      <c r="C40" s="341">
        <v>0</v>
      </c>
      <c r="D40" s="1">
        <f>(D10+D12+D14+D16+D18+D20+D22+D24+D26+D28+D30+D32+D34+D36+D38)*(-1)</f>
        <v>27</v>
      </c>
      <c r="E40" s="1">
        <f t="shared" ref="E40:N40" si="0">(E10+E12+E14+E16+E18+E20+E22+E24+E26+E28+E30+E32+E34+E36+E38)*(-1)</f>
        <v>18</v>
      </c>
      <c r="F40" s="1">
        <f t="shared" si="0"/>
        <v>22</v>
      </c>
      <c r="G40" s="1">
        <f t="shared" si="0"/>
        <v>112</v>
      </c>
      <c r="H40" s="1">
        <f t="shared" si="0"/>
        <v>331</v>
      </c>
      <c r="I40" s="1">
        <f t="shared" si="0"/>
        <v>17</v>
      </c>
      <c r="J40" s="1">
        <f t="shared" si="0"/>
        <v>160</v>
      </c>
      <c r="K40" s="1">
        <f t="shared" si="0"/>
        <v>77</v>
      </c>
      <c r="L40" s="1">
        <f t="shared" si="0"/>
        <v>135</v>
      </c>
      <c r="M40" s="1">
        <f t="shared" si="0"/>
        <v>96</v>
      </c>
      <c r="N40" s="1">
        <f t="shared" si="0"/>
        <v>16</v>
      </c>
    </row>
    <row r="41" spans="1:14" x14ac:dyDescent="0.35">
      <c r="A41" s="339" t="s">
        <v>0</v>
      </c>
      <c r="B41" s="339" t="s">
        <v>0</v>
      </c>
      <c r="C41" s="340">
        <v>0</v>
      </c>
      <c r="D41" s="2">
        <v>27</v>
      </c>
      <c r="E41" s="2">
        <v>45</v>
      </c>
      <c r="F41" s="2">
        <v>67</v>
      </c>
      <c r="G41" s="2">
        <v>179</v>
      </c>
      <c r="H41" s="2">
        <v>510</v>
      </c>
      <c r="I41" s="2">
        <v>527</v>
      </c>
      <c r="J41" s="2">
        <v>687</v>
      </c>
      <c r="K41" s="2">
        <v>764</v>
      </c>
      <c r="L41" s="2">
        <v>899</v>
      </c>
      <c r="M41" s="2">
        <v>995</v>
      </c>
      <c r="N41" s="2">
        <v>1011</v>
      </c>
    </row>
    <row r="42" spans="1:14" x14ac:dyDescent="0.35">
      <c r="A42" t="s">
        <v>48</v>
      </c>
      <c r="B42" t="s">
        <v>0</v>
      </c>
      <c r="C42" s="2">
        <v>16166</v>
      </c>
      <c r="D42" s="2">
        <v>16166</v>
      </c>
      <c r="E42" s="2">
        <v>16166</v>
      </c>
      <c r="F42" s="2">
        <v>16166</v>
      </c>
      <c r="G42" s="2">
        <v>16166</v>
      </c>
      <c r="H42" s="2">
        <v>16166</v>
      </c>
      <c r="I42" s="2">
        <v>16166</v>
      </c>
      <c r="J42" s="2">
        <v>16166</v>
      </c>
      <c r="K42" s="2">
        <v>16166</v>
      </c>
      <c r="L42" s="2">
        <v>16166</v>
      </c>
      <c r="M42" s="2">
        <v>16166</v>
      </c>
      <c r="N42" s="2">
        <v>16166</v>
      </c>
    </row>
    <row r="46" spans="1:14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</row>
    <row r="47" spans="1:14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</row>
    <row r="48" spans="1:14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8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8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8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8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8" x14ac:dyDescent="0.35">
      <c r="A53" s="339" t="s">
        <v>317</v>
      </c>
      <c r="B53" s="339" t="s">
        <v>2</v>
      </c>
      <c r="C53" s="339" t="s">
        <v>3</v>
      </c>
      <c r="D53" t="s">
        <v>4</v>
      </c>
      <c r="E53" t="s">
        <v>5</v>
      </c>
      <c r="F53" t="s">
        <v>6</v>
      </c>
      <c r="G53" t="s">
        <v>7</v>
      </c>
      <c r="H53" t="s">
        <v>8</v>
      </c>
    </row>
    <row r="54" spans="1:8" x14ac:dyDescent="0.35">
      <c r="A54" s="339" t="s">
        <v>0</v>
      </c>
      <c r="B54" s="339" t="s">
        <v>0</v>
      </c>
      <c r="C54" s="339" t="s">
        <v>17</v>
      </c>
      <c r="D54" t="s">
        <v>1954</v>
      </c>
      <c r="E54" t="s">
        <v>1955</v>
      </c>
      <c r="F54" t="s">
        <v>1956</v>
      </c>
      <c r="G54" t="s">
        <v>1957</v>
      </c>
      <c r="H54" t="s">
        <v>1958</v>
      </c>
    </row>
    <row r="55" spans="1:8" ht="15" customHeight="1" x14ac:dyDescent="0.35">
      <c r="A55" s="339" t="s">
        <v>3373</v>
      </c>
      <c r="B55" s="339" t="s">
        <v>31</v>
      </c>
      <c r="C55" s="340">
        <v>1405</v>
      </c>
      <c r="D55" s="1">
        <v>46</v>
      </c>
      <c r="E55" s="1">
        <v>313</v>
      </c>
      <c r="F55" s="1">
        <v>0</v>
      </c>
      <c r="G55" s="1">
        <v>-213</v>
      </c>
      <c r="H55" s="1">
        <v>0</v>
      </c>
    </row>
    <row r="56" spans="1:8" x14ac:dyDescent="0.35">
      <c r="A56" s="339" t="s">
        <v>0</v>
      </c>
      <c r="B56" s="339" t="s">
        <v>0</v>
      </c>
      <c r="C56" s="340">
        <v>1405</v>
      </c>
      <c r="D56" s="2">
        <v>1451</v>
      </c>
      <c r="E56" s="2">
        <v>1764</v>
      </c>
      <c r="F56" s="2">
        <v>1764</v>
      </c>
      <c r="G56" s="2">
        <v>1551</v>
      </c>
      <c r="H56" s="2">
        <v>1551</v>
      </c>
    </row>
    <row r="57" spans="1:8" x14ac:dyDescent="0.35">
      <c r="A57" s="339" t="s">
        <v>1959</v>
      </c>
      <c r="B57" s="339" t="s">
        <v>33</v>
      </c>
      <c r="C57" s="340">
        <v>114</v>
      </c>
      <c r="D57" s="1">
        <v>0</v>
      </c>
      <c r="E57" s="1">
        <v>-114</v>
      </c>
      <c r="F57" s="1">
        <v>0</v>
      </c>
      <c r="G57" s="1">
        <v>0</v>
      </c>
      <c r="H57" s="1">
        <v>0</v>
      </c>
    </row>
    <row r="58" spans="1:8" x14ac:dyDescent="0.35">
      <c r="A58" s="339" t="s">
        <v>0</v>
      </c>
      <c r="B58" s="339" t="s">
        <v>0</v>
      </c>
      <c r="C58" s="340">
        <v>114</v>
      </c>
      <c r="D58" s="2">
        <v>114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35">
      <c r="A59" s="339" t="s">
        <v>1960</v>
      </c>
      <c r="B59" s="339" t="s">
        <v>33</v>
      </c>
      <c r="C59" s="340">
        <v>1008</v>
      </c>
      <c r="D59" s="1">
        <v>91</v>
      </c>
      <c r="E59" s="1">
        <v>91</v>
      </c>
      <c r="F59" s="1">
        <v>37</v>
      </c>
      <c r="G59" s="1">
        <v>73</v>
      </c>
      <c r="H59" s="1">
        <v>24</v>
      </c>
    </row>
    <row r="60" spans="1:8" x14ac:dyDescent="0.35">
      <c r="A60" s="339" t="s">
        <v>0</v>
      </c>
      <c r="B60" s="339" t="s">
        <v>0</v>
      </c>
      <c r="C60" s="340">
        <v>1008</v>
      </c>
      <c r="D60" s="2">
        <v>1099</v>
      </c>
      <c r="E60" s="2">
        <v>1190</v>
      </c>
      <c r="F60" s="2">
        <v>1227</v>
      </c>
      <c r="G60" s="2">
        <v>1300</v>
      </c>
      <c r="H60" s="2">
        <v>1324</v>
      </c>
    </row>
    <row r="61" spans="1:8" x14ac:dyDescent="0.35">
      <c r="A61" s="339" t="s">
        <v>1961</v>
      </c>
      <c r="B61" s="339" t="s">
        <v>31</v>
      </c>
      <c r="C61" s="340">
        <v>298</v>
      </c>
      <c r="D61" s="1">
        <v>4</v>
      </c>
      <c r="E61" s="1">
        <v>-302</v>
      </c>
      <c r="F61" s="1">
        <v>0</v>
      </c>
      <c r="G61" s="1">
        <v>0</v>
      </c>
      <c r="H61" s="1">
        <v>0</v>
      </c>
    </row>
    <row r="62" spans="1:8" x14ac:dyDescent="0.35">
      <c r="A62" s="339" t="s">
        <v>0</v>
      </c>
      <c r="B62" s="339" t="s">
        <v>0</v>
      </c>
      <c r="C62" s="340">
        <v>298</v>
      </c>
      <c r="D62" s="2">
        <v>302</v>
      </c>
      <c r="E62" s="2">
        <v>0</v>
      </c>
      <c r="F62" s="2">
        <v>0</v>
      </c>
      <c r="G62" s="2">
        <v>0</v>
      </c>
      <c r="H62" s="2">
        <v>0</v>
      </c>
    </row>
    <row r="63" spans="1:8" x14ac:dyDescent="0.35">
      <c r="A63" s="339" t="s">
        <v>1962</v>
      </c>
      <c r="B63" s="339" t="s">
        <v>33</v>
      </c>
      <c r="C63" s="340">
        <v>1163</v>
      </c>
      <c r="D63" s="1">
        <v>16</v>
      </c>
      <c r="E63" s="1">
        <v>64</v>
      </c>
      <c r="F63" s="1">
        <v>19</v>
      </c>
      <c r="G63" s="1">
        <v>66</v>
      </c>
      <c r="H63" s="1">
        <v>18</v>
      </c>
    </row>
    <row r="64" spans="1:8" x14ac:dyDescent="0.35">
      <c r="A64" s="339" t="s">
        <v>0</v>
      </c>
      <c r="B64" s="339" t="s">
        <v>0</v>
      </c>
      <c r="C64" s="340">
        <v>1163</v>
      </c>
      <c r="D64" s="2">
        <v>1179</v>
      </c>
      <c r="E64" s="2">
        <v>1243</v>
      </c>
      <c r="F64" s="2">
        <v>1262</v>
      </c>
      <c r="G64" s="2">
        <v>1328</v>
      </c>
      <c r="H64" s="2">
        <v>1346</v>
      </c>
    </row>
    <row r="65" spans="1:8" x14ac:dyDescent="0.35">
      <c r="A65" s="339" t="s">
        <v>1963</v>
      </c>
      <c r="B65" s="339" t="s">
        <v>33</v>
      </c>
      <c r="C65" s="340">
        <v>1449</v>
      </c>
      <c r="D65" s="1">
        <v>89</v>
      </c>
      <c r="E65" s="1">
        <v>263</v>
      </c>
      <c r="F65" s="1">
        <v>-250</v>
      </c>
      <c r="G65" s="1">
        <v>0</v>
      </c>
      <c r="H65" s="1">
        <v>0</v>
      </c>
    </row>
    <row r="66" spans="1:8" x14ac:dyDescent="0.35">
      <c r="A66" s="339" t="s">
        <v>0</v>
      </c>
      <c r="B66" s="339" t="s">
        <v>0</v>
      </c>
      <c r="C66" s="340">
        <v>1449</v>
      </c>
      <c r="D66" s="2">
        <v>1538</v>
      </c>
      <c r="E66" s="2">
        <v>1801</v>
      </c>
      <c r="F66" s="2">
        <v>1551</v>
      </c>
      <c r="G66" s="2">
        <v>1551</v>
      </c>
      <c r="H66" s="2">
        <v>1551</v>
      </c>
    </row>
    <row r="67" spans="1:8" x14ac:dyDescent="0.35">
      <c r="A67" s="339" t="s">
        <v>3374</v>
      </c>
      <c r="B67" s="339" t="s">
        <v>33</v>
      </c>
      <c r="C67" s="340">
        <v>421</v>
      </c>
      <c r="D67" s="1">
        <v>20</v>
      </c>
      <c r="E67" s="1">
        <v>-441</v>
      </c>
      <c r="F67" s="1">
        <v>0</v>
      </c>
      <c r="G67" s="1">
        <v>0</v>
      </c>
      <c r="H67" s="1">
        <v>0</v>
      </c>
    </row>
    <row r="68" spans="1:8" x14ac:dyDescent="0.35">
      <c r="A68" s="339" t="s">
        <v>0</v>
      </c>
      <c r="B68" s="339" t="s">
        <v>0</v>
      </c>
      <c r="C68" s="340">
        <v>421</v>
      </c>
      <c r="D68" s="2">
        <v>441</v>
      </c>
      <c r="E68" s="2">
        <v>0</v>
      </c>
      <c r="F68" s="2">
        <v>0</v>
      </c>
      <c r="G68" s="2">
        <v>0</v>
      </c>
      <c r="H68" s="2">
        <v>0</v>
      </c>
    </row>
    <row r="69" spans="1:8" x14ac:dyDescent="0.35">
      <c r="A69" s="339" t="s">
        <v>1964</v>
      </c>
      <c r="B69" s="339" t="s">
        <v>31</v>
      </c>
      <c r="C69" s="340">
        <v>1327</v>
      </c>
      <c r="D69" s="1">
        <v>67</v>
      </c>
      <c r="E69" s="1">
        <v>156</v>
      </c>
      <c r="F69" s="1">
        <v>77</v>
      </c>
      <c r="G69" s="1">
        <v>0</v>
      </c>
      <c r="H69" s="1">
        <v>-76</v>
      </c>
    </row>
    <row r="70" spans="1:8" x14ac:dyDescent="0.35">
      <c r="A70" s="339" t="s">
        <v>0</v>
      </c>
      <c r="B70" s="339" t="s">
        <v>0</v>
      </c>
      <c r="C70" s="340">
        <v>1327</v>
      </c>
      <c r="D70" s="2">
        <v>1394</v>
      </c>
      <c r="E70" s="2">
        <v>1550</v>
      </c>
      <c r="F70" s="2">
        <v>1627</v>
      </c>
      <c r="G70" s="2">
        <v>1627</v>
      </c>
      <c r="H70" s="2">
        <v>1551</v>
      </c>
    </row>
    <row r="71" spans="1:8" x14ac:dyDescent="0.35">
      <c r="A71" s="339" t="s">
        <v>3379</v>
      </c>
      <c r="B71" s="339" t="s">
        <v>31</v>
      </c>
      <c r="C71" s="340">
        <v>226</v>
      </c>
      <c r="D71" s="1">
        <v>7</v>
      </c>
      <c r="E71" s="1">
        <v>-233</v>
      </c>
      <c r="F71" s="1">
        <v>0</v>
      </c>
      <c r="G71" s="1">
        <v>0</v>
      </c>
      <c r="H71" s="1">
        <v>0</v>
      </c>
    </row>
    <row r="72" spans="1:8" x14ac:dyDescent="0.35">
      <c r="A72" s="339" t="s">
        <v>0</v>
      </c>
      <c r="B72" s="339" t="s">
        <v>0</v>
      </c>
      <c r="C72" s="340">
        <v>226</v>
      </c>
      <c r="D72" s="2">
        <v>233</v>
      </c>
      <c r="E72" s="2">
        <v>0</v>
      </c>
      <c r="F72" s="2">
        <v>0</v>
      </c>
      <c r="G72" s="2">
        <v>0</v>
      </c>
      <c r="H72" s="2">
        <v>0</v>
      </c>
    </row>
    <row r="73" spans="1:8" x14ac:dyDescent="0.35">
      <c r="A73" s="339" t="s">
        <v>1965</v>
      </c>
      <c r="B73" s="339" t="s">
        <v>33</v>
      </c>
      <c r="C73" s="340">
        <v>1891</v>
      </c>
      <c r="D73" s="1">
        <v>-340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35">
      <c r="A74" s="339" t="s">
        <v>0</v>
      </c>
      <c r="B74" s="339" t="s">
        <v>0</v>
      </c>
      <c r="C74" s="340">
        <v>1891</v>
      </c>
      <c r="D74" s="2">
        <v>1551</v>
      </c>
      <c r="E74" s="2">
        <v>1551</v>
      </c>
      <c r="F74" s="2">
        <v>1551</v>
      </c>
      <c r="G74" s="2">
        <v>1551</v>
      </c>
      <c r="H74" s="2">
        <v>1551</v>
      </c>
    </row>
    <row r="75" spans="1:8" x14ac:dyDescent="0.35">
      <c r="A75" s="339" t="s">
        <v>47</v>
      </c>
      <c r="B75" s="339" t="s">
        <v>0</v>
      </c>
      <c r="C75" s="341">
        <v>0</v>
      </c>
      <c r="D75" s="1">
        <f>(D55+D57+D59+D61+D63+D65+D67+D69+D71+D73)*(-1)</f>
        <v>0</v>
      </c>
      <c r="E75" s="1">
        <f t="shared" ref="E75:H75" si="1">(E55+E57+E59+E61+E63+E65+E67+E69+E71+E73)*(-1)</f>
        <v>203</v>
      </c>
      <c r="F75" s="1">
        <f t="shared" si="1"/>
        <v>117</v>
      </c>
      <c r="G75" s="1">
        <f t="shared" si="1"/>
        <v>74</v>
      </c>
      <c r="H75" s="1">
        <f t="shared" si="1"/>
        <v>34</v>
      </c>
    </row>
    <row r="76" spans="1:8" x14ac:dyDescent="0.35">
      <c r="A76" s="339" t="s">
        <v>0</v>
      </c>
      <c r="B76" s="339" t="s">
        <v>0</v>
      </c>
      <c r="C76" s="340">
        <v>0</v>
      </c>
      <c r="D76" s="2">
        <v>0</v>
      </c>
      <c r="E76" s="2">
        <v>203</v>
      </c>
      <c r="F76" s="2">
        <v>320</v>
      </c>
      <c r="G76" s="2">
        <v>394</v>
      </c>
      <c r="H76" s="2">
        <v>428</v>
      </c>
    </row>
    <row r="77" spans="1:8" x14ac:dyDescent="0.35">
      <c r="A77" t="s">
        <v>48</v>
      </c>
      <c r="B77" t="s">
        <v>0</v>
      </c>
      <c r="C77" s="2">
        <v>9302</v>
      </c>
      <c r="D77" s="2">
        <v>9302</v>
      </c>
      <c r="E77" s="2">
        <v>9302</v>
      </c>
      <c r="F77" s="2">
        <v>9302</v>
      </c>
      <c r="G77" s="2">
        <v>9302</v>
      </c>
      <c r="H77" s="2">
        <v>9302</v>
      </c>
    </row>
    <row r="81" spans="1:12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</row>
    <row r="82" spans="1:12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</row>
    <row r="83" spans="1:12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</row>
    <row r="84" spans="1:12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</row>
    <row r="85" spans="1:12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</row>
    <row r="86" spans="1:12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</row>
    <row r="87" spans="1:12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</row>
    <row r="88" spans="1:12" x14ac:dyDescent="0.35">
      <c r="A88" s="339" t="s">
        <v>647</v>
      </c>
      <c r="B88" s="339" t="s">
        <v>2</v>
      </c>
      <c r="C88" s="339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  <c r="K88" t="s">
        <v>11</v>
      </c>
      <c r="L88" t="s">
        <v>12</v>
      </c>
    </row>
    <row r="89" spans="1:12" x14ac:dyDescent="0.35">
      <c r="A89" s="339" t="s">
        <v>0</v>
      </c>
      <c r="B89" s="339" t="s">
        <v>0</v>
      </c>
      <c r="C89" s="339" t="s">
        <v>17</v>
      </c>
      <c r="D89" t="s">
        <v>1966</v>
      </c>
      <c r="E89" t="s">
        <v>1967</v>
      </c>
      <c r="F89" t="s">
        <v>1968</v>
      </c>
      <c r="G89" t="s">
        <v>1969</v>
      </c>
      <c r="H89" t="s">
        <v>1970</v>
      </c>
      <c r="I89" t="s">
        <v>1971</v>
      </c>
      <c r="J89" t="s">
        <v>1972</v>
      </c>
      <c r="K89" t="s">
        <v>1973</v>
      </c>
      <c r="L89" t="s">
        <v>1974</v>
      </c>
    </row>
    <row r="90" spans="1:12" x14ac:dyDescent="0.35">
      <c r="A90" s="339" t="s">
        <v>3375</v>
      </c>
      <c r="B90" s="339" t="s">
        <v>33</v>
      </c>
      <c r="C90" s="340">
        <v>1537</v>
      </c>
      <c r="D90" s="1">
        <v>-349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35">
      <c r="A91" s="339" t="s">
        <v>0</v>
      </c>
      <c r="B91" s="339" t="s">
        <v>0</v>
      </c>
      <c r="C91" s="340">
        <v>1537</v>
      </c>
      <c r="D91" s="2">
        <v>1188</v>
      </c>
      <c r="E91" s="2">
        <v>1188</v>
      </c>
      <c r="F91" s="2">
        <v>1188</v>
      </c>
      <c r="G91" s="2">
        <v>1188</v>
      </c>
      <c r="H91" s="2">
        <v>1188</v>
      </c>
      <c r="I91" s="2">
        <v>1188</v>
      </c>
      <c r="J91" s="2">
        <v>1188</v>
      </c>
      <c r="K91" s="2">
        <v>1188</v>
      </c>
      <c r="L91" s="2">
        <v>1188</v>
      </c>
    </row>
    <row r="92" spans="1:12" x14ac:dyDescent="0.35">
      <c r="A92" s="339" t="s">
        <v>3707</v>
      </c>
      <c r="B92" s="339" t="s">
        <v>31</v>
      </c>
      <c r="C92" s="340">
        <v>841</v>
      </c>
      <c r="D92" s="1">
        <v>61</v>
      </c>
      <c r="E92" s="1">
        <v>30</v>
      </c>
      <c r="F92" s="1">
        <v>19</v>
      </c>
      <c r="G92" s="1">
        <v>3</v>
      </c>
      <c r="H92" s="1">
        <v>6</v>
      </c>
      <c r="I92" s="1">
        <v>124</v>
      </c>
      <c r="J92" s="1">
        <v>32</v>
      </c>
      <c r="K92" s="1">
        <v>30</v>
      </c>
      <c r="L92" s="1">
        <v>164</v>
      </c>
    </row>
    <row r="93" spans="1:12" x14ac:dyDescent="0.35">
      <c r="A93" s="339" t="s">
        <v>0</v>
      </c>
      <c r="B93" s="339" t="s">
        <v>0</v>
      </c>
      <c r="C93" s="340">
        <v>841</v>
      </c>
      <c r="D93" s="2">
        <v>902</v>
      </c>
      <c r="E93" s="2">
        <v>932</v>
      </c>
      <c r="F93" s="2">
        <v>951</v>
      </c>
      <c r="G93" s="2">
        <v>954</v>
      </c>
      <c r="H93" s="2">
        <v>960</v>
      </c>
      <c r="I93" s="2">
        <v>1084</v>
      </c>
      <c r="J93" s="2">
        <v>1116</v>
      </c>
      <c r="K93" s="2">
        <v>1146</v>
      </c>
      <c r="L93" s="2">
        <v>1310</v>
      </c>
    </row>
    <row r="94" spans="1:12" x14ac:dyDescent="0.35">
      <c r="A94" s="339" t="s">
        <v>1975</v>
      </c>
      <c r="B94" s="339" t="s">
        <v>31</v>
      </c>
      <c r="C94" s="340">
        <v>323</v>
      </c>
      <c r="D94" s="1">
        <v>23</v>
      </c>
      <c r="E94" s="1">
        <v>4</v>
      </c>
      <c r="F94" s="1">
        <v>3</v>
      </c>
      <c r="G94" s="1">
        <v>0</v>
      </c>
      <c r="H94" s="1">
        <v>11</v>
      </c>
      <c r="I94" s="1">
        <v>6</v>
      </c>
      <c r="J94" s="1">
        <v>9</v>
      </c>
      <c r="K94" s="1">
        <v>-379</v>
      </c>
      <c r="L94" s="1">
        <v>0</v>
      </c>
    </row>
    <row r="95" spans="1:12" x14ac:dyDescent="0.35">
      <c r="A95" s="339" t="s">
        <v>0</v>
      </c>
      <c r="B95" s="339" t="s">
        <v>0</v>
      </c>
      <c r="C95" s="340">
        <v>323</v>
      </c>
      <c r="D95" s="2">
        <v>346</v>
      </c>
      <c r="E95" s="2">
        <v>350</v>
      </c>
      <c r="F95" s="2">
        <v>353</v>
      </c>
      <c r="G95" s="2">
        <v>353</v>
      </c>
      <c r="H95" s="2">
        <v>364</v>
      </c>
      <c r="I95" s="2">
        <v>370</v>
      </c>
      <c r="J95" s="2">
        <v>379</v>
      </c>
      <c r="K95" s="2">
        <v>0</v>
      </c>
      <c r="L95" s="2">
        <v>0</v>
      </c>
    </row>
    <row r="96" spans="1:12" x14ac:dyDescent="0.35">
      <c r="A96" s="339" t="s">
        <v>3376</v>
      </c>
      <c r="B96" s="339" t="s">
        <v>33</v>
      </c>
      <c r="C96" s="340">
        <v>406</v>
      </c>
      <c r="D96" s="1">
        <v>39</v>
      </c>
      <c r="E96" s="1">
        <v>26</v>
      </c>
      <c r="F96" s="1">
        <v>35</v>
      </c>
      <c r="G96" s="1">
        <v>2</v>
      </c>
      <c r="H96" s="1">
        <v>30</v>
      </c>
      <c r="I96" s="1">
        <v>16</v>
      </c>
      <c r="J96" s="1">
        <v>69</v>
      </c>
      <c r="K96" s="1">
        <v>19</v>
      </c>
      <c r="L96" s="1">
        <v>134</v>
      </c>
    </row>
    <row r="97" spans="1:12" x14ac:dyDescent="0.35">
      <c r="A97" s="339" t="s">
        <v>0</v>
      </c>
      <c r="B97" s="339" t="s">
        <v>0</v>
      </c>
      <c r="C97" s="340">
        <v>406</v>
      </c>
      <c r="D97" s="2">
        <v>445</v>
      </c>
      <c r="E97" s="2">
        <v>471</v>
      </c>
      <c r="F97" s="2">
        <v>506</v>
      </c>
      <c r="G97" s="2">
        <v>508</v>
      </c>
      <c r="H97" s="2">
        <v>538</v>
      </c>
      <c r="I97" s="2">
        <v>554</v>
      </c>
      <c r="J97" s="2">
        <v>623</v>
      </c>
      <c r="K97" s="2">
        <v>642</v>
      </c>
      <c r="L97" s="2">
        <v>776</v>
      </c>
    </row>
    <row r="98" spans="1:12" x14ac:dyDescent="0.35">
      <c r="A98" s="339" t="s">
        <v>1976</v>
      </c>
      <c r="B98" s="339" t="s">
        <v>33</v>
      </c>
      <c r="C98" s="340">
        <v>741</v>
      </c>
      <c r="D98" s="1">
        <v>49</v>
      </c>
      <c r="E98" s="1">
        <v>14</v>
      </c>
      <c r="F98" s="1">
        <v>7</v>
      </c>
      <c r="G98" s="1">
        <v>1</v>
      </c>
      <c r="H98" s="1">
        <v>10</v>
      </c>
      <c r="I98" s="1">
        <v>8</v>
      </c>
      <c r="J98" s="1">
        <v>26</v>
      </c>
      <c r="K98" s="1">
        <v>238</v>
      </c>
      <c r="L98" s="1">
        <v>51</v>
      </c>
    </row>
    <row r="99" spans="1:12" x14ac:dyDescent="0.35">
      <c r="A99" s="339" t="s">
        <v>0</v>
      </c>
      <c r="B99" s="339" t="s">
        <v>0</v>
      </c>
      <c r="C99" s="340">
        <v>741</v>
      </c>
      <c r="D99" s="2">
        <v>790</v>
      </c>
      <c r="E99" s="2">
        <v>804</v>
      </c>
      <c r="F99" s="2">
        <v>811</v>
      </c>
      <c r="G99" s="2">
        <v>812</v>
      </c>
      <c r="H99" s="2">
        <v>822</v>
      </c>
      <c r="I99" s="2">
        <v>830</v>
      </c>
      <c r="J99" s="2">
        <v>856</v>
      </c>
      <c r="K99" s="2">
        <v>1094</v>
      </c>
      <c r="L99" s="2">
        <v>1145</v>
      </c>
    </row>
    <row r="100" spans="1:12" x14ac:dyDescent="0.35">
      <c r="A100" s="339" t="s">
        <v>3380</v>
      </c>
      <c r="B100" s="339" t="s">
        <v>33</v>
      </c>
      <c r="C100" s="340">
        <v>213</v>
      </c>
      <c r="D100" s="1">
        <v>14</v>
      </c>
      <c r="E100" s="1">
        <v>5</v>
      </c>
      <c r="F100" s="1">
        <v>11</v>
      </c>
      <c r="G100" s="1">
        <v>0</v>
      </c>
      <c r="H100" s="1">
        <v>6</v>
      </c>
      <c r="I100" s="1">
        <v>-249</v>
      </c>
      <c r="J100" s="1">
        <v>0</v>
      </c>
      <c r="K100" s="1">
        <v>0</v>
      </c>
      <c r="L100" s="1">
        <v>0</v>
      </c>
    </row>
    <row r="101" spans="1:12" x14ac:dyDescent="0.35">
      <c r="A101" s="339" t="s">
        <v>0</v>
      </c>
      <c r="B101" s="339" t="s">
        <v>0</v>
      </c>
      <c r="C101" s="340">
        <v>213</v>
      </c>
      <c r="D101" s="2">
        <v>227</v>
      </c>
      <c r="E101" s="2">
        <v>232</v>
      </c>
      <c r="F101" s="2">
        <v>243</v>
      </c>
      <c r="G101" s="2">
        <v>243</v>
      </c>
      <c r="H101" s="2">
        <v>249</v>
      </c>
      <c r="I101" s="2">
        <v>0</v>
      </c>
      <c r="J101" s="2">
        <v>0</v>
      </c>
      <c r="K101" s="2">
        <v>0</v>
      </c>
      <c r="L101" s="2">
        <v>0</v>
      </c>
    </row>
    <row r="102" spans="1:12" x14ac:dyDescent="0.35">
      <c r="A102" s="339" t="s">
        <v>1977</v>
      </c>
      <c r="B102" s="339" t="s">
        <v>33</v>
      </c>
      <c r="C102" s="340">
        <v>182</v>
      </c>
      <c r="D102" s="1">
        <v>7</v>
      </c>
      <c r="E102" s="1">
        <v>5</v>
      </c>
      <c r="F102" s="1">
        <v>17</v>
      </c>
      <c r="G102" s="1">
        <v>0</v>
      </c>
      <c r="H102" s="1">
        <v>-211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35">
      <c r="A103" s="339" t="s">
        <v>0</v>
      </c>
      <c r="B103" s="339" t="s">
        <v>0</v>
      </c>
      <c r="C103" s="340">
        <v>182</v>
      </c>
      <c r="D103" s="2">
        <v>189</v>
      </c>
      <c r="E103" s="2">
        <v>194</v>
      </c>
      <c r="F103" s="2">
        <v>211</v>
      </c>
      <c r="G103" s="2">
        <v>211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</row>
    <row r="104" spans="1:12" x14ac:dyDescent="0.35">
      <c r="A104" s="339" t="s">
        <v>1978</v>
      </c>
      <c r="B104" s="339" t="s">
        <v>33</v>
      </c>
      <c r="C104" s="340">
        <v>458</v>
      </c>
      <c r="D104" s="1">
        <v>21</v>
      </c>
      <c r="E104" s="1">
        <v>57</v>
      </c>
      <c r="F104" s="1">
        <v>22</v>
      </c>
      <c r="G104" s="1">
        <v>1</v>
      </c>
      <c r="H104" s="1">
        <v>9</v>
      </c>
      <c r="I104" s="1">
        <v>22</v>
      </c>
      <c r="J104" s="1">
        <v>27</v>
      </c>
      <c r="K104" s="1">
        <v>9</v>
      </c>
      <c r="L104" s="1">
        <v>-626</v>
      </c>
    </row>
    <row r="105" spans="1:12" x14ac:dyDescent="0.35">
      <c r="A105" s="339" t="s">
        <v>0</v>
      </c>
      <c r="B105" s="339" t="s">
        <v>0</v>
      </c>
      <c r="C105" s="340">
        <v>458</v>
      </c>
      <c r="D105" s="2">
        <v>479</v>
      </c>
      <c r="E105" s="2">
        <v>536</v>
      </c>
      <c r="F105" s="2">
        <v>558</v>
      </c>
      <c r="G105" s="2">
        <v>559</v>
      </c>
      <c r="H105" s="2">
        <v>568</v>
      </c>
      <c r="I105" s="2">
        <v>590</v>
      </c>
      <c r="J105" s="2">
        <v>617</v>
      </c>
      <c r="K105" s="2">
        <v>626</v>
      </c>
      <c r="L105" s="2">
        <v>0</v>
      </c>
    </row>
    <row r="106" spans="1:12" x14ac:dyDescent="0.35">
      <c r="A106" s="339" t="s">
        <v>3377</v>
      </c>
      <c r="B106" s="339" t="s">
        <v>33</v>
      </c>
      <c r="C106" s="340">
        <v>127</v>
      </c>
      <c r="D106" s="1">
        <v>9</v>
      </c>
      <c r="E106" s="1">
        <v>5</v>
      </c>
      <c r="F106" s="1">
        <v>-141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35">
      <c r="A107" s="339" t="s">
        <v>0</v>
      </c>
      <c r="B107" s="339" t="s">
        <v>0</v>
      </c>
      <c r="C107" s="340">
        <v>127</v>
      </c>
      <c r="D107" s="2">
        <v>136</v>
      </c>
      <c r="E107" s="2">
        <v>141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</row>
    <row r="108" spans="1:12" x14ac:dyDescent="0.35">
      <c r="A108" s="339" t="s">
        <v>3378</v>
      </c>
      <c r="B108" s="339" t="s">
        <v>33</v>
      </c>
      <c r="C108" s="340">
        <v>32</v>
      </c>
      <c r="D108" s="1">
        <v>2</v>
      </c>
      <c r="E108" s="1">
        <v>0</v>
      </c>
      <c r="F108" s="1">
        <v>-34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35">
      <c r="A109" s="339" t="s">
        <v>0</v>
      </c>
      <c r="B109" s="339" t="s">
        <v>0</v>
      </c>
      <c r="C109" s="340">
        <v>32</v>
      </c>
      <c r="D109" s="2">
        <v>34</v>
      </c>
      <c r="E109" s="2">
        <v>34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</row>
    <row r="110" spans="1:12" x14ac:dyDescent="0.35">
      <c r="A110" s="339" t="s">
        <v>1979</v>
      </c>
      <c r="B110" s="339" t="s">
        <v>33</v>
      </c>
      <c r="C110" s="340">
        <v>1374</v>
      </c>
      <c r="D110" s="1">
        <v>0</v>
      </c>
      <c r="E110" s="1">
        <v>-186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35">
      <c r="A111" s="339" t="s">
        <v>0</v>
      </c>
      <c r="B111" s="339" t="s">
        <v>0</v>
      </c>
      <c r="C111" s="340">
        <v>1374</v>
      </c>
      <c r="D111" s="2">
        <v>1374</v>
      </c>
      <c r="E111" s="2">
        <v>1188</v>
      </c>
      <c r="F111" s="2">
        <v>1188</v>
      </c>
      <c r="G111" s="2">
        <v>1188</v>
      </c>
      <c r="H111" s="2">
        <v>1188</v>
      </c>
      <c r="I111" s="2">
        <v>1188</v>
      </c>
      <c r="J111" s="2">
        <v>1188</v>
      </c>
      <c r="K111" s="2">
        <v>1188</v>
      </c>
      <c r="L111" s="2">
        <v>1188</v>
      </c>
    </row>
    <row r="112" spans="1:12" x14ac:dyDescent="0.35">
      <c r="A112" s="339" t="s">
        <v>3381</v>
      </c>
      <c r="B112" s="339" t="s">
        <v>33</v>
      </c>
      <c r="C112" s="340">
        <v>186</v>
      </c>
      <c r="D112" s="1">
        <v>7</v>
      </c>
      <c r="E112" s="1">
        <v>7</v>
      </c>
      <c r="F112" s="1">
        <v>16</v>
      </c>
      <c r="G112" s="1">
        <v>1</v>
      </c>
      <c r="H112" s="1">
        <v>43</v>
      </c>
      <c r="I112" s="1">
        <v>4</v>
      </c>
      <c r="J112" s="1">
        <v>-264</v>
      </c>
      <c r="K112" s="1">
        <v>0</v>
      </c>
      <c r="L112" s="1">
        <v>0</v>
      </c>
    </row>
    <row r="113" spans="1:12" x14ac:dyDescent="0.35">
      <c r="A113" s="339" t="s">
        <v>0</v>
      </c>
      <c r="B113" s="339" t="s">
        <v>0</v>
      </c>
      <c r="C113" s="340">
        <v>186</v>
      </c>
      <c r="D113" s="2">
        <v>193</v>
      </c>
      <c r="E113" s="2">
        <v>200</v>
      </c>
      <c r="F113" s="2">
        <v>216</v>
      </c>
      <c r="G113" s="2">
        <v>217</v>
      </c>
      <c r="H113" s="2">
        <v>260</v>
      </c>
      <c r="I113" s="2">
        <v>264</v>
      </c>
      <c r="J113" s="2">
        <v>0</v>
      </c>
      <c r="K113" s="2">
        <v>0</v>
      </c>
      <c r="L113" s="2">
        <v>0</v>
      </c>
    </row>
    <row r="114" spans="1:12" x14ac:dyDescent="0.35">
      <c r="A114" s="339" t="s">
        <v>1980</v>
      </c>
      <c r="B114" s="339" t="s">
        <v>33</v>
      </c>
      <c r="C114" s="340">
        <v>1158</v>
      </c>
      <c r="D114" s="1">
        <v>39</v>
      </c>
      <c r="E114" s="1">
        <v>0</v>
      </c>
      <c r="F114" s="1">
        <v>0</v>
      </c>
      <c r="G114" s="1">
        <v>-9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35">
      <c r="A115" s="339" t="s">
        <v>0</v>
      </c>
      <c r="B115" s="339" t="s">
        <v>0</v>
      </c>
      <c r="C115" s="340">
        <v>1158</v>
      </c>
      <c r="D115" s="2">
        <v>1197</v>
      </c>
      <c r="E115" s="2">
        <v>1197</v>
      </c>
      <c r="F115" s="2">
        <v>1197</v>
      </c>
      <c r="G115" s="2">
        <v>1188</v>
      </c>
      <c r="H115" s="2">
        <v>1188</v>
      </c>
      <c r="I115" s="2">
        <v>1188</v>
      </c>
      <c r="J115" s="2">
        <v>1188</v>
      </c>
      <c r="K115" s="2">
        <v>1188</v>
      </c>
      <c r="L115" s="2">
        <v>1188</v>
      </c>
    </row>
    <row r="116" spans="1:12" x14ac:dyDescent="0.35">
      <c r="A116" s="339" t="s">
        <v>1981</v>
      </c>
      <c r="B116" s="339" t="s">
        <v>33</v>
      </c>
      <c r="C116" s="340">
        <v>737</v>
      </c>
      <c r="D116" s="1">
        <v>78</v>
      </c>
      <c r="E116" s="1">
        <v>33</v>
      </c>
      <c r="F116" s="1">
        <v>15</v>
      </c>
      <c r="G116" s="1">
        <v>1</v>
      </c>
      <c r="H116" s="1">
        <v>38</v>
      </c>
      <c r="I116" s="1">
        <v>29</v>
      </c>
      <c r="J116" s="1">
        <v>37</v>
      </c>
      <c r="K116" s="1">
        <v>57</v>
      </c>
      <c r="L116" s="1">
        <v>78</v>
      </c>
    </row>
    <row r="117" spans="1:12" x14ac:dyDescent="0.35">
      <c r="A117" s="339" t="s">
        <v>0</v>
      </c>
      <c r="B117" s="339" t="s">
        <v>0</v>
      </c>
      <c r="C117" s="340">
        <v>737</v>
      </c>
      <c r="D117" s="2">
        <v>815</v>
      </c>
      <c r="E117" s="2">
        <v>848</v>
      </c>
      <c r="F117" s="2">
        <v>863</v>
      </c>
      <c r="G117" s="2">
        <v>864</v>
      </c>
      <c r="H117" s="2">
        <v>902</v>
      </c>
      <c r="I117" s="2">
        <v>931</v>
      </c>
      <c r="J117" s="2">
        <v>968</v>
      </c>
      <c r="K117" s="2">
        <v>1025</v>
      </c>
      <c r="L117" s="2">
        <v>1103</v>
      </c>
    </row>
    <row r="118" spans="1:12" x14ac:dyDescent="0.35">
      <c r="A118" s="339" t="s">
        <v>47</v>
      </c>
      <c r="B118" s="339" t="s">
        <v>0</v>
      </c>
      <c r="C118" s="341">
        <v>0</v>
      </c>
      <c r="D118" s="1">
        <f>(D90+D92+D94+D96+D98+D100+D102+D104+D106+D108+D110+D112+D114+D116)*(-1)</f>
        <v>0</v>
      </c>
      <c r="E118" s="1">
        <f t="shared" ref="E118:L118" si="2">(E90+E92+E94+E96+E98+E100+E102+E104+E106+E108+E110+E112+E114+E116)*(-1)</f>
        <v>0</v>
      </c>
      <c r="F118" s="1">
        <f t="shared" si="2"/>
        <v>30</v>
      </c>
      <c r="G118" s="1">
        <f t="shared" si="2"/>
        <v>0</v>
      </c>
      <c r="H118" s="1">
        <f t="shared" si="2"/>
        <v>58</v>
      </c>
      <c r="I118" s="1">
        <f t="shared" si="2"/>
        <v>40</v>
      </c>
      <c r="J118" s="1">
        <f t="shared" si="2"/>
        <v>64</v>
      </c>
      <c r="K118" s="1">
        <f t="shared" si="2"/>
        <v>26</v>
      </c>
      <c r="L118" s="1">
        <f t="shared" si="2"/>
        <v>199</v>
      </c>
    </row>
    <row r="119" spans="1:12" x14ac:dyDescent="0.35">
      <c r="A119" s="339" t="s">
        <v>0</v>
      </c>
      <c r="B119" s="339" t="s">
        <v>0</v>
      </c>
      <c r="C119" s="340">
        <v>0</v>
      </c>
      <c r="D119" s="2">
        <v>0</v>
      </c>
      <c r="E119" s="2">
        <v>0</v>
      </c>
      <c r="F119" s="2">
        <v>30</v>
      </c>
      <c r="G119" s="2">
        <v>30</v>
      </c>
      <c r="H119" s="2">
        <v>88</v>
      </c>
      <c r="I119" s="2">
        <v>128</v>
      </c>
      <c r="J119" s="2">
        <v>192</v>
      </c>
      <c r="K119" s="2">
        <v>218</v>
      </c>
      <c r="L119" s="2">
        <v>417</v>
      </c>
    </row>
    <row r="120" spans="1:12" x14ac:dyDescent="0.35">
      <c r="A120" t="s">
        <v>48</v>
      </c>
      <c r="B120" t="s">
        <v>0</v>
      </c>
      <c r="C120" s="2">
        <v>8315</v>
      </c>
      <c r="D120" s="2">
        <v>8315</v>
      </c>
      <c r="E120" s="2">
        <v>8315</v>
      </c>
      <c r="F120" s="2">
        <v>8315</v>
      </c>
      <c r="G120" s="2">
        <v>8315</v>
      </c>
      <c r="H120" s="2">
        <v>8315</v>
      </c>
      <c r="I120" s="2">
        <v>8315</v>
      </c>
      <c r="J120" s="2">
        <v>8315</v>
      </c>
      <c r="K120" s="2">
        <v>8315</v>
      </c>
      <c r="L120" s="2">
        <v>8315</v>
      </c>
    </row>
    <row r="123" spans="1:12" x14ac:dyDescent="0.35">
      <c r="A123" s="2"/>
      <c r="B123" s="2"/>
      <c r="C123" s="2"/>
      <c r="D123" s="2"/>
      <c r="E123" s="2"/>
      <c r="F123" s="2"/>
      <c r="G123" s="2"/>
      <c r="H123" s="239" t="s">
        <v>2648</v>
      </c>
      <c r="I123" s="2"/>
      <c r="J123" s="2"/>
      <c r="K123" s="2"/>
      <c r="L123" s="239" t="s">
        <v>2649</v>
      </c>
    </row>
    <row r="124" spans="1:12" x14ac:dyDescent="0.35">
      <c r="D124" s="240" t="s">
        <v>2529</v>
      </c>
      <c r="E124" s="240" t="s">
        <v>2650</v>
      </c>
      <c r="F124" s="240" t="s">
        <v>2651</v>
      </c>
      <c r="G124" s="240" t="s">
        <v>2650</v>
      </c>
      <c r="H124" s="240" t="s">
        <v>2652</v>
      </c>
      <c r="I124" s="240" t="s">
        <v>2653</v>
      </c>
      <c r="J124" s="240" t="s">
        <v>2649</v>
      </c>
      <c r="K124" s="240" t="s">
        <v>2654</v>
      </c>
      <c r="L124" s="240" t="s">
        <v>2652</v>
      </c>
    </row>
    <row r="125" spans="1:12" x14ac:dyDescent="0.35">
      <c r="D125" s="240" t="s">
        <v>2655</v>
      </c>
      <c r="E125" s="240" t="s">
        <v>2655</v>
      </c>
      <c r="F125" s="240" t="s">
        <v>2652</v>
      </c>
      <c r="G125" s="240" t="s">
        <v>2656</v>
      </c>
      <c r="H125" s="240" t="s">
        <v>2656</v>
      </c>
      <c r="I125" s="240" t="s">
        <v>2655</v>
      </c>
      <c r="J125" s="240" t="s">
        <v>2652</v>
      </c>
      <c r="K125" s="240" t="s">
        <v>2656</v>
      </c>
      <c r="L125" s="240" t="s">
        <v>2656</v>
      </c>
    </row>
    <row r="126" spans="1:12" x14ac:dyDescent="0.35">
      <c r="A126" s="238" t="e">
        <f>SUMIFS($C$10:$C$505,#REF!, B126)</f>
        <v>#REF!</v>
      </c>
      <c r="B126" t="s">
        <v>2657</v>
      </c>
      <c r="C126" t="s">
        <v>2535</v>
      </c>
      <c r="D126" s="241" t="e">
        <f>E126+I126</f>
        <v>#REF!</v>
      </c>
      <c r="E126" s="238" t="e">
        <f>COUNTIFS(#REF!, B126,$B$10:$B$505,"F")</f>
        <v>#REF!</v>
      </c>
      <c r="F126" s="242">
        <f t="shared" ref="F126:F152" si="3">IFERROR(E126/D126,0)</f>
        <v>0</v>
      </c>
      <c r="G126" t="e">
        <f>COUNTIFS(#REF!, B126,$B$10:$B$505,"F",#REF!,"Elected")</f>
        <v>#REF!</v>
      </c>
      <c r="H126" s="243">
        <f>IFERROR(G126/D126,0)</f>
        <v>0</v>
      </c>
      <c r="I126" s="244" t="e">
        <f>COUNTIFS(#REF!, B126,$B$10:$B$505,"M")</f>
        <v>#REF!</v>
      </c>
      <c r="J126" s="242">
        <f>IFERROR(I126/D126,0)</f>
        <v>0</v>
      </c>
      <c r="K126" t="e">
        <f>COUNTIFS(#REF!, B126,$B$10:$B$505,"M",#REF!,"Elected")</f>
        <v>#REF!</v>
      </c>
      <c r="L126" s="242">
        <f>IFERROR(K126/D126,0)</f>
        <v>0</v>
      </c>
    </row>
    <row r="127" spans="1:12" x14ac:dyDescent="0.35">
      <c r="A127" s="238" t="e">
        <f>SUMIFS($C$10:$C$505,#REF!, B127)</f>
        <v>#REF!</v>
      </c>
      <c r="B127" t="s">
        <v>2658</v>
      </c>
      <c r="C127" t="s">
        <v>2534</v>
      </c>
      <c r="D127" s="241" t="e">
        <f t="shared" ref="D127:D152" si="4">E127+I127</f>
        <v>#REF!</v>
      </c>
      <c r="E127" s="238" t="e">
        <f>COUNTIFS(#REF!, B127,$B$10:$B$505,"F")</f>
        <v>#REF!</v>
      </c>
      <c r="F127" s="242">
        <f t="shared" si="3"/>
        <v>0</v>
      </c>
      <c r="G127" t="e">
        <f>COUNTIFS(#REF!, B127,$B$10:$B$505,"F",#REF!,"Elected")</f>
        <v>#REF!</v>
      </c>
      <c r="H127" s="243">
        <f t="shared" ref="H127:H152" si="5">IFERROR(G127/D127,0)</f>
        <v>0</v>
      </c>
      <c r="I127" s="244" t="e">
        <f>COUNTIFS(#REF!, B127,$B$10:$B$505,"M")</f>
        <v>#REF!</v>
      </c>
      <c r="J127" s="242">
        <f t="shared" ref="J127:J152" si="6">IFERROR(I127/D127,0)</f>
        <v>0</v>
      </c>
      <c r="K127" t="e">
        <f>COUNTIFS(#REF!, B127,$B$10:$B$505,"M",#REF!,"Elected")</f>
        <v>#REF!</v>
      </c>
      <c r="L127" s="242">
        <f t="shared" ref="L127:L152" si="7">IFERROR(K127/D127,0)</f>
        <v>0</v>
      </c>
    </row>
    <row r="128" spans="1:12" x14ac:dyDescent="0.35">
      <c r="A128" s="238" t="e">
        <f>SUMIFS($C$10:$C$505,#REF!, B128)</f>
        <v>#REF!</v>
      </c>
      <c r="B128" t="s">
        <v>2659</v>
      </c>
      <c r="C128" t="s">
        <v>2536</v>
      </c>
      <c r="D128" s="241" t="e">
        <f t="shared" si="4"/>
        <v>#REF!</v>
      </c>
      <c r="E128" s="238" t="e">
        <f>COUNTIFS(#REF!, B128,$B$10:$B$505,"F")</f>
        <v>#REF!</v>
      </c>
      <c r="F128" s="242">
        <f t="shared" si="3"/>
        <v>0</v>
      </c>
      <c r="G128" t="e">
        <f>COUNTIFS(#REF!, B128,$B$10:$B$505,"F",#REF!,"Elected")</f>
        <v>#REF!</v>
      </c>
      <c r="H128" s="243">
        <f t="shared" si="5"/>
        <v>0</v>
      </c>
      <c r="I128" s="244" t="e">
        <f>COUNTIFS(#REF!, B128,$B$10:$B$505,"M")</f>
        <v>#REF!</v>
      </c>
      <c r="J128" s="242">
        <f t="shared" si="6"/>
        <v>0</v>
      </c>
      <c r="K128" t="e">
        <f>COUNTIFS(#REF!, B128,$B$10:$B$505,"M",#REF!,"Elected")</f>
        <v>#REF!</v>
      </c>
      <c r="L128" s="242">
        <f t="shared" si="7"/>
        <v>0</v>
      </c>
    </row>
    <row r="129" spans="1:12" x14ac:dyDescent="0.35">
      <c r="A129" s="238" t="e">
        <f>SUMIFS($C$10:$C$505,#REF!, B129)</f>
        <v>#REF!</v>
      </c>
      <c r="B129" t="s">
        <v>2661</v>
      </c>
      <c r="C129" t="s">
        <v>2727</v>
      </c>
      <c r="D129" s="241" t="e">
        <f t="shared" si="4"/>
        <v>#REF!</v>
      </c>
      <c r="E129" s="238" t="e">
        <f>COUNTIFS(#REF!, B129,$B$10:$B$505,"F")</f>
        <v>#REF!</v>
      </c>
      <c r="F129" s="242">
        <f t="shared" si="3"/>
        <v>0</v>
      </c>
      <c r="G129" t="e">
        <f>COUNTIFS(#REF!, B129,$B$10:$B$505,"F",#REF!,"Elected")</f>
        <v>#REF!</v>
      </c>
      <c r="H129" s="243">
        <f t="shared" si="5"/>
        <v>0</v>
      </c>
      <c r="I129" s="244" t="e">
        <f>COUNTIFS(#REF!, B129,$B$10:$B$505,"M")</f>
        <v>#REF!</v>
      </c>
      <c r="J129" s="242">
        <f t="shared" si="6"/>
        <v>0</v>
      </c>
      <c r="K129" t="e">
        <f>COUNTIFS(#REF!, B129,$B$10:$B$505,"M",#REF!,"Elected")</f>
        <v>#REF!</v>
      </c>
      <c r="L129" s="242">
        <f t="shared" si="7"/>
        <v>0</v>
      </c>
    </row>
    <row r="130" spans="1:12" x14ac:dyDescent="0.35">
      <c r="A130" s="238" t="e">
        <f>SUMIFS($C$10:$C$505,#REF!, B130)</f>
        <v>#REF!</v>
      </c>
      <c r="B130" t="s">
        <v>2663</v>
      </c>
      <c r="C130" t="s">
        <v>2574</v>
      </c>
      <c r="D130" s="241" t="e">
        <f t="shared" si="4"/>
        <v>#REF!</v>
      </c>
      <c r="E130" s="238" t="e">
        <f>COUNTIFS(#REF!, B130,$B$10:$B$505,"F")</f>
        <v>#REF!</v>
      </c>
      <c r="F130" s="242">
        <f t="shared" si="3"/>
        <v>0</v>
      </c>
      <c r="G130" t="e">
        <f>COUNTIFS(#REF!, B130,$B$10:$B$505,"F",#REF!,"Elected")</f>
        <v>#REF!</v>
      </c>
      <c r="H130" s="243">
        <f t="shared" si="5"/>
        <v>0</v>
      </c>
      <c r="I130" s="244" t="e">
        <f>COUNTIFS(#REF!, B130,$B$10:$B$505,"M")</f>
        <v>#REF!</v>
      </c>
      <c r="J130" s="242">
        <f t="shared" si="6"/>
        <v>0</v>
      </c>
      <c r="K130" t="e">
        <f>COUNTIFS(#REF!, B130,$B$10:$B$505,"M",#REF!,"Elected")</f>
        <v>#REF!</v>
      </c>
      <c r="L130" s="242">
        <f t="shared" si="7"/>
        <v>0</v>
      </c>
    </row>
    <row r="131" spans="1:12" x14ac:dyDescent="0.35">
      <c r="A131" s="238" t="e">
        <f>SUMIFS($C$10:$C$505,#REF!, B131)</f>
        <v>#REF!</v>
      </c>
      <c r="B131" t="s">
        <v>2689</v>
      </c>
      <c r="C131" t="s">
        <v>2573</v>
      </c>
      <c r="D131" s="241" t="e">
        <f t="shared" si="4"/>
        <v>#REF!</v>
      </c>
      <c r="E131" s="238" t="e">
        <f>COUNTIFS(#REF!, B131,$B$10:$B$505,"F")</f>
        <v>#REF!</v>
      </c>
      <c r="F131" s="242">
        <f t="shared" si="3"/>
        <v>0</v>
      </c>
      <c r="G131" t="e">
        <f>COUNTIFS(#REF!, B131,$B$10:$B$505,"F",#REF!,"Elected")</f>
        <v>#REF!</v>
      </c>
      <c r="H131" s="243">
        <f t="shared" si="5"/>
        <v>0</v>
      </c>
      <c r="I131" s="244" t="e">
        <f>COUNTIFS(#REF!, B131,$B$10:$B$505,"M")</f>
        <v>#REF!</v>
      </c>
      <c r="J131" s="242">
        <f t="shared" si="6"/>
        <v>0</v>
      </c>
      <c r="K131" t="e">
        <f>COUNTIFS(#REF!, B131,$B$10:$B$505,"M",#REF!,"Elected")</f>
        <v>#REF!</v>
      </c>
      <c r="L131" s="242">
        <f t="shared" si="7"/>
        <v>0</v>
      </c>
    </row>
    <row r="132" spans="1:12" x14ac:dyDescent="0.35">
      <c r="A132" s="238" t="e">
        <f>SUMIFS($C$10:$C$505,#REF!, B132)</f>
        <v>#REF!</v>
      </c>
      <c r="B132" t="s">
        <v>2662</v>
      </c>
      <c r="C132" t="s">
        <v>2575</v>
      </c>
      <c r="D132" s="241" t="e">
        <f t="shared" si="4"/>
        <v>#REF!</v>
      </c>
      <c r="E132" s="238" t="e">
        <f>COUNTIFS(#REF!, B132,$B$10:$B$505,"F")</f>
        <v>#REF!</v>
      </c>
      <c r="F132" s="242">
        <f t="shared" si="3"/>
        <v>0</v>
      </c>
      <c r="G132" t="e">
        <f>COUNTIFS(#REF!, B132,$B$10:$B$505,"F",#REF!,"Elected")</f>
        <v>#REF!</v>
      </c>
      <c r="H132" s="243">
        <f t="shared" si="5"/>
        <v>0</v>
      </c>
      <c r="I132" s="244" t="e">
        <f>COUNTIFS(#REF!, B132,$B$10:$B$505,"M")</f>
        <v>#REF!</v>
      </c>
      <c r="J132" s="242">
        <f t="shared" si="6"/>
        <v>0</v>
      </c>
      <c r="K132" t="e">
        <f>COUNTIFS(#REF!, B132,$B$10:$B$505,"M",#REF!,"Elected")</f>
        <v>#REF!</v>
      </c>
      <c r="L132" s="242">
        <f t="shared" si="7"/>
        <v>0</v>
      </c>
    </row>
    <row r="133" spans="1:12" x14ac:dyDescent="0.35">
      <c r="A133" s="238" t="e">
        <f>SUMIFS($C$10:$C$505,#REF!, B133)</f>
        <v>#REF!</v>
      </c>
      <c r="B133" t="s">
        <v>2660</v>
      </c>
      <c r="C133" t="s">
        <v>2594</v>
      </c>
      <c r="D133" s="241" t="e">
        <f t="shared" si="4"/>
        <v>#REF!</v>
      </c>
      <c r="E133" s="238" t="e">
        <f>COUNTIFS(#REF!, B133,$B$10:$B$505,"F")</f>
        <v>#REF!</v>
      </c>
      <c r="F133" s="242">
        <f t="shared" si="3"/>
        <v>0</v>
      </c>
      <c r="G133" t="e">
        <f>COUNTIFS(#REF!, B133,$B$10:$B$505,"F",#REF!,"Elected")</f>
        <v>#REF!</v>
      </c>
      <c r="H133" s="243">
        <f t="shared" si="5"/>
        <v>0</v>
      </c>
      <c r="I133" s="244" t="e">
        <f>COUNTIFS(#REF!, B133,$B$10:$B$505,"M")</f>
        <v>#REF!</v>
      </c>
      <c r="J133" s="242">
        <f t="shared" si="6"/>
        <v>0</v>
      </c>
      <c r="K133" t="e">
        <f>COUNTIFS(#REF!, B133,$B$10:$B$505,"M",#REF!,"Elected")</f>
        <v>#REF!</v>
      </c>
      <c r="L133" s="242">
        <f t="shared" si="7"/>
        <v>0</v>
      </c>
    </row>
    <row r="134" spans="1:12" x14ac:dyDescent="0.35">
      <c r="A134" s="238" t="e">
        <f>SUMIFS($C$10:$C$505,#REF!, B134)</f>
        <v>#REF!</v>
      </c>
      <c r="B134" t="s">
        <v>3107</v>
      </c>
      <c r="C134" t="s">
        <v>2576</v>
      </c>
      <c r="D134" s="241" t="e">
        <f t="shared" si="4"/>
        <v>#REF!</v>
      </c>
      <c r="E134" s="238" t="e">
        <f>COUNTIFS(#REF!, B134,$B$10:$B$505,"F")</f>
        <v>#REF!</v>
      </c>
      <c r="F134" s="242">
        <f t="shared" si="3"/>
        <v>0</v>
      </c>
      <c r="G134" t="e">
        <f>COUNTIFS(#REF!, B134,$B$10:$B$505,"F",#REF!,"Elected")</f>
        <v>#REF!</v>
      </c>
      <c r="H134" s="243">
        <f t="shared" si="5"/>
        <v>0</v>
      </c>
      <c r="I134" s="244" t="e">
        <f>COUNTIFS(#REF!, B134,$B$10:$B$505,"M")</f>
        <v>#REF!</v>
      </c>
      <c r="J134" s="242">
        <f t="shared" si="6"/>
        <v>0</v>
      </c>
      <c r="K134" t="e">
        <f>COUNTIFS(#REF!, B134,$B$10:$B$505,"M",#REF!,"Elected")</f>
        <v>#REF!</v>
      </c>
      <c r="L134" s="242">
        <f t="shared" si="7"/>
        <v>0</v>
      </c>
    </row>
    <row r="135" spans="1:12" x14ac:dyDescent="0.35">
      <c r="A135" s="238" t="e">
        <f>SUMIFS($C$10:$C$505,#REF!, B135)</f>
        <v>#REF!</v>
      </c>
      <c r="C135" t="s">
        <v>2590</v>
      </c>
      <c r="D135" s="241" t="e">
        <f t="shared" si="4"/>
        <v>#REF!</v>
      </c>
      <c r="E135" s="238" t="e">
        <f>COUNTIFS(#REF!, B135,$B$10:$B$505,"F")</f>
        <v>#REF!</v>
      </c>
      <c r="F135" s="242">
        <f t="shared" si="3"/>
        <v>0</v>
      </c>
      <c r="G135" t="e">
        <f>COUNTIFS(#REF!, B135,$B$10:$B$505,"F",#REF!,"Elected")</f>
        <v>#REF!</v>
      </c>
      <c r="H135" s="243">
        <f t="shared" si="5"/>
        <v>0</v>
      </c>
      <c r="I135" s="244" t="e">
        <f>COUNTIFS(#REF!, B135,$B$10:$B$505,"M")</f>
        <v>#REF!</v>
      </c>
      <c r="J135" s="242">
        <f t="shared" si="6"/>
        <v>0</v>
      </c>
      <c r="K135" t="e">
        <f>COUNTIFS(#REF!, B135,$B$10:$B$505,"M",#REF!,"Elected")</f>
        <v>#REF!</v>
      </c>
      <c r="L135" s="242">
        <f t="shared" si="7"/>
        <v>0</v>
      </c>
    </row>
    <row r="136" spans="1:12" x14ac:dyDescent="0.35">
      <c r="A136" s="238" t="e">
        <f>SUMIFS($C$10:$C$505,#REF!, B136)</f>
        <v>#REF!</v>
      </c>
      <c r="B136" t="s">
        <v>2671</v>
      </c>
      <c r="C136" t="s">
        <v>2582</v>
      </c>
      <c r="D136" s="241" t="e">
        <f t="shared" si="4"/>
        <v>#REF!</v>
      </c>
      <c r="E136" s="238" t="e">
        <f>COUNTIFS(#REF!, B136,$B$10:$B$505,"F")</f>
        <v>#REF!</v>
      </c>
      <c r="F136" s="242">
        <f t="shared" si="3"/>
        <v>0</v>
      </c>
      <c r="G136" t="e">
        <f>COUNTIFS(#REF!, B136,$B$10:$B$505,"F",#REF!,"Elected")</f>
        <v>#REF!</v>
      </c>
      <c r="H136" s="243">
        <f t="shared" si="5"/>
        <v>0</v>
      </c>
      <c r="I136" s="244" t="e">
        <f>COUNTIFS(#REF!, B136,$B$10:$B$505,"M")</f>
        <v>#REF!</v>
      </c>
      <c r="J136" s="242">
        <f t="shared" si="6"/>
        <v>0</v>
      </c>
      <c r="K136" t="e">
        <f>COUNTIFS(#REF!, B136,$B$10:$B$505,"M",#REF!,"Elected")</f>
        <v>#REF!</v>
      </c>
      <c r="L136" s="242">
        <f t="shared" si="7"/>
        <v>0</v>
      </c>
    </row>
    <row r="137" spans="1:12" x14ac:dyDescent="0.35">
      <c r="A137" s="238" t="e">
        <f>SUMIFS($C$10:$C$505,#REF!, B137)</f>
        <v>#REF!</v>
      </c>
      <c r="B137" t="s">
        <v>2665</v>
      </c>
      <c r="C137" t="s">
        <v>2598</v>
      </c>
      <c r="D137" s="241" t="e">
        <f t="shared" si="4"/>
        <v>#REF!</v>
      </c>
      <c r="E137" s="238" t="e">
        <f>COUNTIFS(#REF!, B137,$B$10:$B$505,"F")</f>
        <v>#REF!</v>
      </c>
      <c r="F137" s="242">
        <f t="shared" si="3"/>
        <v>0</v>
      </c>
      <c r="G137" t="e">
        <f>COUNTIFS(#REF!, B137,$B$10:$B$505,"F",#REF!,"Elected")</f>
        <v>#REF!</v>
      </c>
      <c r="H137" s="243">
        <f t="shared" si="5"/>
        <v>0</v>
      </c>
      <c r="I137" s="244" t="e">
        <f>COUNTIFS(#REF!, B137,$B$10:$B$505,"M")</f>
        <v>#REF!</v>
      </c>
      <c r="J137" s="242">
        <f t="shared" si="6"/>
        <v>0</v>
      </c>
      <c r="K137" t="e">
        <f>COUNTIFS(#REF!, B137,$B$10:$B$505,"M",#REF!,"Elected")</f>
        <v>#REF!</v>
      </c>
      <c r="L137" s="242">
        <f t="shared" si="7"/>
        <v>0</v>
      </c>
    </row>
    <row r="138" spans="1:12" x14ac:dyDescent="0.35">
      <c r="A138" s="238" t="e">
        <f>SUMIFS($C$10:$C$505,#REF!, B138)</f>
        <v>#REF!</v>
      </c>
      <c r="B138" t="s">
        <v>2666</v>
      </c>
      <c r="C138" t="s">
        <v>2584</v>
      </c>
      <c r="D138" s="241" t="e">
        <f t="shared" si="4"/>
        <v>#REF!</v>
      </c>
      <c r="E138" s="238" t="e">
        <f>COUNTIFS(#REF!, B138,$B$10:$B$505,"F")</f>
        <v>#REF!</v>
      </c>
      <c r="F138" s="242">
        <f t="shared" si="3"/>
        <v>0</v>
      </c>
      <c r="G138" t="e">
        <f>COUNTIFS(#REF!, B138,$B$10:$B$505,"F",#REF!,"Elected")</f>
        <v>#REF!</v>
      </c>
      <c r="H138" s="243">
        <f t="shared" si="5"/>
        <v>0</v>
      </c>
      <c r="I138" s="244" t="e">
        <f>COUNTIFS(#REF!, B138,$B$10:$B$505,"M")</f>
        <v>#REF!</v>
      </c>
      <c r="J138" s="242">
        <f t="shared" si="6"/>
        <v>0</v>
      </c>
      <c r="K138" t="e">
        <f>COUNTIFS(#REF!, B138,$B$10:$B$505,"M",#REF!,"Elected")</f>
        <v>#REF!</v>
      </c>
      <c r="L138" s="242">
        <f t="shared" si="7"/>
        <v>0</v>
      </c>
    </row>
    <row r="139" spans="1:12" x14ac:dyDescent="0.35">
      <c r="A139" s="238" t="e">
        <f>SUMIFS($C$10:$C$505,#REF!, B139)</f>
        <v>#REF!</v>
      </c>
      <c r="B139" t="s">
        <v>2667</v>
      </c>
      <c r="C139" t="s">
        <v>2577</v>
      </c>
      <c r="D139" s="241" t="e">
        <f t="shared" si="4"/>
        <v>#REF!</v>
      </c>
      <c r="E139" s="238" t="e">
        <f>COUNTIFS(#REF!, B139,$B$10:$B$505,"F")</f>
        <v>#REF!</v>
      </c>
      <c r="F139" s="242">
        <f t="shared" si="3"/>
        <v>0</v>
      </c>
      <c r="G139" t="e">
        <f>COUNTIFS(#REF!, B139,$B$10:$B$505,"F",#REF!,"Elected")</f>
        <v>#REF!</v>
      </c>
      <c r="H139" s="243">
        <f t="shared" si="5"/>
        <v>0</v>
      </c>
      <c r="I139" s="244" t="e">
        <f>COUNTIFS(#REF!, B139,$B$10:$B$505,"M")</f>
        <v>#REF!</v>
      </c>
      <c r="J139" s="242">
        <f t="shared" si="6"/>
        <v>0</v>
      </c>
      <c r="K139" t="e">
        <f>COUNTIFS(#REF!, B139,$B$10:$B$505,"M",#REF!,"Elected")</f>
        <v>#REF!</v>
      </c>
      <c r="L139" s="242">
        <f t="shared" si="7"/>
        <v>0</v>
      </c>
    </row>
    <row r="140" spans="1:12" x14ac:dyDescent="0.35">
      <c r="A140" s="238" t="e">
        <f>SUMIFS($C$10:$C$505,#REF!, B140)</f>
        <v>#REF!</v>
      </c>
      <c r="B140" t="s">
        <v>2670</v>
      </c>
      <c r="C140" t="s">
        <v>2578</v>
      </c>
      <c r="D140" s="241" t="e">
        <f t="shared" si="4"/>
        <v>#REF!</v>
      </c>
      <c r="E140" s="238" t="e">
        <f>COUNTIFS(#REF!, B140,$B$10:$B$505,"F")</f>
        <v>#REF!</v>
      </c>
      <c r="F140" s="242">
        <f t="shared" si="3"/>
        <v>0</v>
      </c>
      <c r="G140" t="e">
        <f>COUNTIFS(#REF!, B140,$B$10:$B$505,"F",#REF!,"Elected")</f>
        <v>#REF!</v>
      </c>
      <c r="H140" s="243">
        <f t="shared" si="5"/>
        <v>0</v>
      </c>
      <c r="I140" s="244" t="e">
        <f>COUNTIFS(#REF!, B140,$B$10:$B$505,"M")</f>
        <v>#REF!</v>
      </c>
      <c r="J140" s="242">
        <f t="shared" si="6"/>
        <v>0</v>
      </c>
      <c r="K140" t="e">
        <f>COUNTIFS(#REF!, B140,$B$10:$B$505,"M",#REF!,"Elected")</f>
        <v>#REF!</v>
      </c>
      <c r="L140" s="242">
        <f t="shared" si="7"/>
        <v>0</v>
      </c>
    </row>
    <row r="141" spans="1:12" x14ac:dyDescent="0.35">
      <c r="A141" s="238" t="e">
        <f>SUMIFS($C$10:$C$505,#REF!, B141)</f>
        <v>#REF!</v>
      </c>
      <c r="C141" t="s">
        <v>2581</v>
      </c>
      <c r="D141" s="241" t="e">
        <f t="shared" si="4"/>
        <v>#REF!</v>
      </c>
      <c r="E141" s="238" t="e">
        <f>COUNTIFS(#REF!, B141,$B$10:$B$505,"F")</f>
        <v>#REF!</v>
      </c>
      <c r="F141" s="242">
        <f t="shared" si="3"/>
        <v>0</v>
      </c>
      <c r="G141" t="e">
        <f>COUNTIFS(#REF!, B141,$B$10:$B$505,"F",#REF!,"Elected")</f>
        <v>#REF!</v>
      </c>
      <c r="H141" s="243">
        <f t="shared" si="5"/>
        <v>0</v>
      </c>
      <c r="I141" s="244" t="e">
        <f>COUNTIFS(#REF!, B141,$B$10:$B$505,"M")</f>
        <v>#REF!</v>
      </c>
      <c r="J141" s="242">
        <f t="shared" si="6"/>
        <v>0</v>
      </c>
      <c r="K141" t="e">
        <f>COUNTIFS(#REF!, B141,$B$10:$B$505,"M",#REF!,"Elected")</f>
        <v>#REF!</v>
      </c>
      <c r="L141" s="242">
        <f t="shared" si="7"/>
        <v>0</v>
      </c>
    </row>
    <row r="142" spans="1:12" x14ac:dyDescent="0.35">
      <c r="A142" s="238" t="e">
        <f>SUMIFS($C$10:$C$505,#REF!, B142)</f>
        <v>#REF!</v>
      </c>
      <c r="B142" t="s">
        <v>3073</v>
      </c>
      <c r="C142" t="s">
        <v>2579</v>
      </c>
      <c r="D142" s="241" t="e">
        <f t="shared" si="4"/>
        <v>#REF!</v>
      </c>
      <c r="E142" s="238" t="e">
        <f>COUNTIFS(#REF!, B142,$B$10:$B$505,"F")</f>
        <v>#REF!</v>
      </c>
      <c r="F142" s="242">
        <f t="shared" si="3"/>
        <v>0</v>
      </c>
      <c r="G142" t="e">
        <f>COUNTIFS(#REF!, B142,$B$10:$B$505,"F",#REF!,"Elected")</f>
        <v>#REF!</v>
      </c>
      <c r="H142" s="243">
        <f t="shared" si="5"/>
        <v>0</v>
      </c>
      <c r="I142" s="244" t="e">
        <f>COUNTIFS(#REF!, B142,$B$10:$B$505,"M")</f>
        <v>#REF!</v>
      </c>
      <c r="J142" s="242">
        <f t="shared" si="6"/>
        <v>0</v>
      </c>
      <c r="K142" t="e">
        <f>COUNTIFS(#REF!, B142,$B$10:$B$505,"M",#REF!,"Elected")</f>
        <v>#REF!</v>
      </c>
      <c r="L142" s="242">
        <f t="shared" si="7"/>
        <v>0</v>
      </c>
    </row>
    <row r="143" spans="1:12" x14ac:dyDescent="0.35">
      <c r="A143" s="238" t="e">
        <f>SUMIFS($C$10:$C$505,#REF!, B143)</f>
        <v>#REF!</v>
      </c>
      <c r="B143" t="s">
        <v>2690</v>
      </c>
      <c r="C143" t="s">
        <v>2585</v>
      </c>
      <c r="D143" s="241" t="e">
        <f t="shared" si="4"/>
        <v>#REF!</v>
      </c>
      <c r="E143" s="238" t="e">
        <f>COUNTIFS(#REF!, B143,$B$10:$B$505,"F")</f>
        <v>#REF!</v>
      </c>
      <c r="F143" s="242">
        <f t="shared" si="3"/>
        <v>0</v>
      </c>
      <c r="G143" t="e">
        <f>COUNTIFS(#REF!, B143,$B$10:$B$505,"F",#REF!,"Elected")</f>
        <v>#REF!</v>
      </c>
      <c r="H143" s="243">
        <f t="shared" si="5"/>
        <v>0</v>
      </c>
      <c r="I143" s="244" t="e">
        <f>COUNTIFS(#REF!, B143,$B$10:$B$505,"M")</f>
        <v>#REF!</v>
      </c>
      <c r="J143" s="242">
        <f t="shared" si="6"/>
        <v>0</v>
      </c>
      <c r="K143" t="e">
        <f>COUNTIFS(#REF!, B143,$B$10:$B$505,"M",#REF!,"Elected")</f>
        <v>#REF!</v>
      </c>
      <c r="L143" s="242">
        <f t="shared" si="7"/>
        <v>0</v>
      </c>
    </row>
    <row r="144" spans="1:12" x14ac:dyDescent="0.35">
      <c r="A144" s="238" t="e">
        <f>SUMIFS($C$10:$C$505,#REF!, B144)</f>
        <v>#REF!</v>
      </c>
      <c r="C144" t="s">
        <v>2591</v>
      </c>
      <c r="D144" s="241" t="e">
        <f t="shared" si="4"/>
        <v>#REF!</v>
      </c>
      <c r="E144" s="238" t="e">
        <f>COUNTIFS(#REF!, B144,$B$10:$B$505,"F")</f>
        <v>#REF!</v>
      </c>
      <c r="F144" s="242">
        <f t="shared" si="3"/>
        <v>0</v>
      </c>
      <c r="G144" t="e">
        <f>COUNTIFS(#REF!, B144,$B$10:$B$505,"F",#REF!,"Elected")</f>
        <v>#REF!</v>
      </c>
      <c r="H144" s="243">
        <f t="shared" si="5"/>
        <v>0</v>
      </c>
      <c r="I144" s="244" t="e">
        <f>COUNTIFS(#REF!, B144,$B$10:$B$505,"M")</f>
        <v>#REF!</v>
      </c>
      <c r="J144" s="242">
        <f t="shared" si="6"/>
        <v>0</v>
      </c>
      <c r="K144" t="e">
        <f>COUNTIFS(#REF!, B144,$B$10:$B$505,"M",#REF!,"Elected")</f>
        <v>#REF!</v>
      </c>
      <c r="L144" s="242">
        <f t="shared" si="7"/>
        <v>0</v>
      </c>
    </row>
    <row r="145" spans="1:12" x14ac:dyDescent="0.35">
      <c r="A145" s="238" t="e">
        <f>SUMIFS($C$10:$C$505,#REF!, B145)</f>
        <v>#REF!</v>
      </c>
      <c r="B145" t="s">
        <v>2664</v>
      </c>
      <c r="C145" t="s">
        <v>2586</v>
      </c>
      <c r="D145" s="241" t="e">
        <f t="shared" si="4"/>
        <v>#REF!</v>
      </c>
      <c r="E145" s="238" t="e">
        <f>COUNTIFS(#REF!, B145,$B$10:$B$505,"F")</f>
        <v>#REF!</v>
      </c>
      <c r="F145" s="242">
        <f t="shared" si="3"/>
        <v>0</v>
      </c>
      <c r="G145" t="e">
        <f>COUNTIFS(#REF!, B145,$B$10:$B$505,"F",#REF!,"Elected")</f>
        <v>#REF!</v>
      </c>
      <c r="H145" s="243">
        <f t="shared" si="5"/>
        <v>0</v>
      </c>
      <c r="I145" s="244" t="e">
        <f>COUNTIFS(#REF!, B145,$B$10:$B$505,"M")</f>
        <v>#REF!</v>
      </c>
      <c r="J145" s="242">
        <f t="shared" si="6"/>
        <v>0</v>
      </c>
      <c r="K145" t="e">
        <f>COUNTIFS(#REF!, B145,$B$10:$B$505,"M",#REF!,"Elected")</f>
        <v>#REF!</v>
      </c>
      <c r="L145" s="242">
        <f t="shared" si="7"/>
        <v>0</v>
      </c>
    </row>
    <row r="146" spans="1:12" x14ac:dyDescent="0.35">
      <c r="A146" s="238" t="e">
        <f>SUMIFS($C$10:$C$505,#REF!, B146)</f>
        <v>#REF!</v>
      </c>
      <c r="B146" t="s">
        <v>2669</v>
      </c>
      <c r="C146" t="s">
        <v>2587</v>
      </c>
      <c r="D146" s="241" t="e">
        <f>E146+I146</f>
        <v>#REF!</v>
      </c>
      <c r="E146" s="238" t="e">
        <f>COUNTIFS(#REF!, B146,$B$10:$B$505,"F")</f>
        <v>#REF!</v>
      </c>
      <c r="F146" s="242">
        <f t="shared" si="3"/>
        <v>0</v>
      </c>
      <c r="G146" t="e">
        <f>COUNTIFS(#REF!, B146,$B$10:$B$505,"F",#REF!,"Elected")</f>
        <v>#REF!</v>
      </c>
      <c r="H146" s="243">
        <f t="shared" si="5"/>
        <v>0</v>
      </c>
      <c r="I146" s="244" t="e">
        <f>COUNTIFS(#REF!, B146,$B$10:$B$505,"M")</f>
        <v>#REF!</v>
      </c>
      <c r="J146" s="242">
        <f t="shared" si="6"/>
        <v>0</v>
      </c>
      <c r="K146" t="e">
        <f>COUNTIFS(#REF!, B146,$B$10:$B$505,"M",#REF!,"Elected")</f>
        <v>#REF!</v>
      </c>
      <c r="L146" s="242">
        <f t="shared" si="7"/>
        <v>0</v>
      </c>
    </row>
    <row r="147" spans="1:12" x14ac:dyDescent="0.35">
      <c r="A147" s="238" t="e">
        <f>SUMIFS($C$10:$C$505,#REF!, B147)</f>
        <v>#REF!</v>
      </c>
      <c r="B147" t="s">
        <v>2928</v>
      </c>
      <c r="C147" t="s">
        <v>2580</v>
      </c>
      <c r="D147" s="241" t="e">
        <f t="shared" si="4"/>
        <v>#REF!</v>
      </c>
      <c r="E147" s="238" t="e">
        <f>COUNTIFS(#REF!, B147,$B$10:$B$505,"F")</f>
        <v>#REF!</v>
      </c>
      <c r="F147" s="242">
        <f t="shared" si="3"/>
        <v>0</v>
      </c>
      <c r="G147" t="e">
        <f>COUNTIFS(#REF!, B147,$B$10:$B$505,"F",#REF!,"Elected")</f>
        <v>#REF!</v>
      </c>
      <c r="H147" s="243">
        <f t="shared" si="5"/>
        <v>0</v>
      </c>
      <c r="I147" s="244" t="e">
        <f>COUNTIFS(#REF!, B147,$B$10:$B$505,"M")</f>
        <v>#REF!</v>
      </c>
      <c r="J147" s="242">
        <f t="shared" si="6"/>
        <v>0</v>
      </c>
      <c r="K147" t="e">
        <f>COUNTIFS(#REF!, B147,$B$10:$B$505,"M",#REF!,"Elected")</f>
        <v>#REF!</v>
      </c>
      <c r="L147" s="242">
        <f t="shared" si="7"/>
        <v>0</v>
      </c>
    </row>
    <row r="148" spans="1:12" x14ac:dyDescent="0.35">
      <c r="A148" s="238" t="e">
        <f>SUMIFS($C$10:$C$505,#REF!, B148)</f>
        <v>#REF!</v>
      </c>
      <c r="C148" t="s">
        <v>2592</v>
      </c>
      <c r="D148" s="241" t="e">
        <f t="shared" si="4"/>
        <v>#REF!</v>
      </c>
      <c r="E148" s="238" t="e">
        <f>COUNTIFS(#REF!, B148,$B$10:$B$505,"F")</f>
        <v>#REF!</v>
      </c>
      <c r="F148" s="242">
        <f t="shared" si="3"/>
        <v>0</v>
      </c>
      <c r="G148" t="e">
        <f>COUNTIFS(#REF!, B148,$B$10:$B$505,"F",#REF!,"Elected")</f>
        <v>#REF!</v>
      </c>
      <c r="H148" s="243">
        <f t="shared" si="5"/>
        <v>0</v>
      </c>
      <c r="I148" s="244" t="e">
        <f>COUNTIFS(#REF!, B148,$B$10:$B$505,"M")</f>
        <v>#REF!</v>
      </c>
      <c r="J148" s="242">
        <f t="shared" si="6"/>
        <v>0</v>
      </c>
      <c r="K148" t="e">
        <f>COUNTIFS(#REF!, B148,$B$10:$B$505,"M",#REF!,"Elected")</f>
        <v>#REF!</v>
      </c>
      <c r="L148" s="242">
        <f t="shared" si="7"/>
        <v>0</v>
      </c>
    </row>
    <row r="149" spans="1:12" x14ac:dyDescent="0.35">
      <c r="A149" s="238" t="e">
        <f>SUMIFS($C$10:$C$505,#REF!, B149)</f>
        <v>#REF!</v>
      </c>
      <c r="B149" t="s">
        <v>2807</v>
      </c>
      <c r="C149" t="s">
        <v>2597</v>
      </c>
      <c r="D149" s="241" t="e">
        <f t="shared" si="4"/>
        <v>#REF!</v>
      </c>
      <c r="E149" s="238" t="e">
        <f>COUNTIFS(#REF!, B149,$B$10:$B$505,"F")</f>
        <v>#REF!</v>
      </c>
      <c r="F149" s="242">
        <f t="shared" si="3"/>
        <v>0</v>
      </c>
      <c r="G149" t="e">
        <f>COUNTIFS(#REF!, B149,$B$10:$B$505,"F",#REF!,"Elected")</f>
        <v>#REF!</v>
      </c>
      <c r="H149" s="243">
        <f t="shared" si="5"/>
        <v>0</v>
      </c>
      <c r="I149" s="244" t="e">
        <f>COUNTIFS(#REF!, B149,$B$10:$B$505,"M")</f>
        <v>#REF!</v>
      </c>
      <c r="J149" s="242">
        <f t="shared" si="6"/>
        <v>0</v>
      </c>
      <c r="K149" t="e">
        <f>COUNTIFS(#REF!, B149,$B$10:$B$505,"M",#REF!,"Elected")</f>
        <v>#REF!</v>
      </c>
      <c r="L149" s="242">
        <f t="shared" si="7"/>
        <v>0</v>
      </c>
    </row>
    <row r="150" spans="1:12" x14ac:dyDescent="0.35">
      <c r="A150" s="238" t="e">
        <f>SUMIFS($C$10:$C$505,#REF!, B150)</f>
        <v>#REF!</v>
      </c>
      <c r="B150" t="s">
        <v>2668</v>
      </c>
      <c r="C150" t="s">
        <v>2588</v>
      </c>
      <c r="D150" s="241" t="e">
        <f t="shared" si="4"/>
        <v>#REF!</v>
      </c>
      <c r="E150" s="238" t="e">
        <f>COUNTIFS(#REF!, B150,$B$10:$B$505,"F")</f>
        <v>#REF!</v>
      </c>
      <c r="F150" s="242">
        <f t="shared" si="3"/>
        <v>0</v>
      </c>
      <c r="G150" t="e">
        <f>COUNTIFS(#REF!, B150,$B$10:$B$505,"F",#REF!,"Elected")</f>
        <v>#REF!</v>
      </c>
      <c r="H150" s="243">
        <f t="shared" si="5"/>
        <v>0</v>
      </c>
      <c r="I150" s="244" t="e">
        <f>COUNTIFS(#REF!, B150,$B$10:$B$505,"M")</f>
        <v>#REF!</v>
      </c>
      <c r="J150" s="242">
        <f t="shared" si="6"/>
        <v>0</v>
      </c>
      <c r="K150" t="e">
        <f>COUNTIFS(#REF!, B150,$B$10:$B$505,"M",#REF!,"Elected")</f>
        <v>#REF!</v>
      </c>
      <c r="L150" s="242">
        <f t="shared" si="7"/>
        <v>0</v>
      </c>
    </row>
    <row r="151" spans="1:12" x14ac:dyDescent="0.35">
      <c r="A151" s="238" t="e">
        <f>SUMIFS($C$10:$C$505,#REF!, B151)</f>
        <v>#REF!</v>
      </c>
      <c r="B151" t="s">
        <v>2692</v>
      </c>
      <c r="C151" t="s">
        <v>2589</v>
      </c>
      <c r="D151" s="241" t="e">
        <f t="shared" si="4"/>
        <v>#REF!</v>
      </c>
      <c r="E151" s="238" t="e">
        <f>COUNTIFS(#REF!, B151,$B$10:$B$505,"F")</f>
        <v>#REF!</v>
      </c>
      <c r="F151" s="242">
        <f t="shared" si="3"/>
        <v>0</v>
      </c>
      <c r="G151" t="e">
        <f>COUNTIFS(#REF!, B151,$B$10:$B$505,"F",#REF!,"Elected")</f>
        <v>#REF!</v>
      </c>
      <c r="H151" s="243">
        <f t="shared" si="5"/>
        <v>0</v>
      </c>
      <c r="I151" s="244" t="e">
        <f>COUNTIFS(#REF!, B151,$B$10:$B$505,"M")</f>
        <v>#REF!</v>
      </c>
      <c r="J151" s="242">
        <f t="shared" si="6"/>
        <v>0</v>
      </c>
      <c r="K151" t="e">
        <f>COUNTIFS(#REF!, B151,$B$10:$B$505,"M",#REF!,"Elected")</f>
        <v>#REF!</v>
      </c>
      <c r="L151" s="242">
        <f t="shared" si="7"/>
        <v>0</v>
      </c>
    </row>
    <row r="152" spans="1:12" x14ac:dyDescent="0.35">
      <c r="A152" s="238" t="e">
        <f>SUMIFS($C$10:$C$505,#REF!, B152)</f>
        <v>#REF!</v>
      </c>
      <c r="B152" t="s">
        <v>2672</v>
      </c>
      <c r="C152" t="s">
        <v>2530</v>
      </c>
      <c r="D152" s="241" t="e">
        <f t="shared" si="4"/>
        <v>#REF!</v>
      </c>
      <c r="E152" s="238" t="e">
        <f>COUNTIFS(#REF!, B152,$B$10:$B$505,"F")</f>
        <v>#REF!</v>
      </c>
      <c r="F152" s="242">
        <f t="shared" si="3"/>
        <v>0</v>
      </c>
      <c r="G152" t="e">
        <f>COUNTIFS(#REF!, B152,$B$10:$B$505,"F",#REF!,"Elected")</f>
        <v>#REF!</v>
      </c>
      <c r="H152" s="243">
        <f t="shared" si="5"/>
        <v>0</v>
      </c>
      <c r="I152" s="244" t="e">
        <f>COUNTIFS(#REF!, B152,$B$10:$B$505,"M")</f>
        <v>#REF!</v>
      </c>
      <c r="J152" s="242">
        <f t="shared" si="6"/>
        <v>0</v>
      </c>
      <c r="K152" t="e">
        <f>COUNTIFS(#REF!, B152,$B$10:$B$505,"M",#REF!,"Elected")</f>
        <v>#REF!</v>
      </c>
      <c r="L152" s="242">
        <f t="shared" si="7"/>
        <v>0</v>
      </c>
    </row>
    <row r="153" spans="1:12" x14ac:dyDescent="0.35">
      <c r="A153" s="238" t="e">
        <f>SUM(A126:A152)</f>
        <v>#REF!</v>
      </c>
      <c r="B153" s="238"/>
      <c r="D153" s="241" t="e">
        <f>SUM(D126:D152)</f>
        <v>#REF!</v>
      </c>
      <c r="E153" s="238" t="e">
        <f>SUM(E126:E152)</f>
        <v>#REF!</v>
      </c>
      <c r="G153" t="e">
        <f>SUM(G126:G152)</f>
        <v>#REF!</v>
      </c>
      <c r="I153" s="244" t="e">
        <f>SUM(I126:I152)</f>
        <v>#REF!</v>
      </c>
      <c r="K153" t="e">
        <f>SUM(K126:K152)</f>
        <v>#REF!</v>
      </c>
    </row>
    <row r="154" spans="1:12" ht="15" thickBot="1" x14ac:dyDescent="0.4"/>
    <row r="155" spans="1:12" x14ac:dyDescent="0.35">
      <c r="C155" s="245" t="s">
        <v>2673</v>
      </c>
      <c r="D155" s="246"/>
      <c r="E155" s="247" t="e">
        <f>E153+I153</f>
        <v>#REF!</v>
      </c>
      <c r="F155" s="246" t="s">
        <v>2674</v>
      </c>
      <c r="G155" s="248"/>
      <c r="H155" s="248"/>
      <c r="I155" s="245" t="s">
        <v>2675</v>
      </c>
      <c r="J155" s="246" t="s">
        <v>2676</v>
      </c>
      <c r="K155" s="249" t="e">
        <f>K153</f>
        <v>#REF!</v>
      </c>
    </row>
    <row r="156" spans="1:12" ht="15" thickBot="1" x14ac:dyDescent="0.4">
      <c r="C156" s="250" t="s">
        <v>2677</v>
      </c>
      <c r="D156" s="251" t="e">
        <f>LEFT(MID(#REF!,FIND("(",#REF!)+1,LEN(#REF!)),FIND(")",MID(#REF!,FIND("(",#REF!)+1,LEN(#REF!)))-1)</f>
        <v>#REF!</v>
      </c>
      <c r="E156" s="251" t="e">
        <f>#REF!</f>
        <v>#REF!</v>
      </c>
      <c r="F156" s="251" t="s">
        <v>2678</v>
      </c>
      <c r="G156" s="252"/>
      <c r="H156" s="252"/>
      <c r="I156" s="253"/>
      <c r="J156" s="240" t="s">
        <v>2679</v>
      </c>
      <c r="K156" s="254" t="e">
        <f>G153</f>
        <v>#REF!</v>
      </c>
    </row>
    <row r="157" spans="1:12" ht="15" thickBot="1" x14ac:dyDescent="0.4">
      <c r="I157" s="250"/>
      <c r="J157" s="251" t="s">
        <v>2680</v>
      </c>
      <c r="K157" s="255" t="e">
        <f>SUM(K155:K156)</f>
        <v>#REF!</v>
      </c>
    </row>
  </sheetData>
  <mergeCells count="135">
    <mergeCell ref="A118:A119"/>
    <mergeCell ref="B118:B119"/>
    <mergeCell ref="C118:C119"/>
    <mergeCell ref="A114:A115"/>
    <mergeCell ref="B114:B115"/>
    <mergeCell ref="C114:C115"/>
    <mergeCell ref="A116:A117"/>
    <mergeCell ref="B116:B117"/>
    <mergeCell ref="C116:C117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53:A54"/>
    <mergeCell ref="B53:B54"/>
    <mergeCell ref="C53:C54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361"/>
  <sheetViews>
    <sheetView topLeftCell="F349" zoomScale="55" zoomScaleNormal="85" workbookViewId="0">
      <selection activeCell="BD5" sqref="W5:BD360"/>
    </sheetView>
  </sheetViews>
  <sheetFormatPr defaultRowHeight="14.5" x14ac:dyDescent="0.35"/>
  <cols>
    <col min="1" max="1" width="54.453125" bestFit="1" customWidth="1"/>
    <col min="3" max="3" width="28.7265625" bestFit="1" customWidth="1"/>
    <col min="8" max="8" width="11.54296875" customWidth="1"/>
  </cols>
  <sheetData>
    <row r="1" spans="1:17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</row>
    <row r="2" spans="1:17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</row>
    <row r="3" spans="1:17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</row>
    <row r="4" spans="1:17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</row>
    <row r="5" spans="1:17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</row>
    <row r="6" spans="1:17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</row>
    <row r="7" spans="1:17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</row>
    <row r="8" spans="1:17" x14ac:dyDescent="0.35">
      <c r="A8" s="339" t="s">
        <v>931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  <c r="O8" t="s">
        <v>15</v>
      </c>
      <c r="P8" t="s">
        <v>16</v>
      </c>
      <c r="Q8" t="s">
        <v>603</v>
      </c>
    </row>
    <row r="9" spans="1:17" x14ac:dyDescent="0.35">
      <c r="A9" s="339" t="s">
        <v>0</v>
      </c>
      <c r="B9" s="339" t="s">
        <v>0</v>
      </c>
      <c r="C9" s="339" t="s">
        <v>17</v>
      </c>
      <c r="D9" t="s">
        <v>1982</v>
      </c>
      <c r="E9" t="s">
        <v>1983</v>
      </c>
      <c r="F9" t="s">
        <v>1984</v>
      </c>
      <c r="G9" t="s">
        <v>1985</v>
      </c>
      <c r="H9" t="s">
        <v>1986</v>
      </c>
      <c r="I9" t="s">
        <v>1987</v>
      </c>
      <c r="J9" t="s">
        <v>1988</v>
      </c>
      <c r="K9" t="s">
        <v>1989</v>
      </c>
      <c r="L9" t="s">
        <v>1990</v>
      </c>
      <c r="M9" t="s">
        <v>1991</v>
      </c>
      <c r="N9" t="s">
        <v>1992</v>
      </c>
      <c r="O9" t="s">
        <v>1993</v>
      </c>
      <c r="P9" t="s">
        <v>1994</v>
      </c>
      <c r="Q9" t="s">
        <v>1995</v>
      </c>
    </row>
    <row r="10" spans="1:17" x14ac:dyDescent="0.35">
      <c r="A10" s="339" t="s">
        <v>1996</v>
      </c>
      <c r="B10" s="339" t="s">
        <v>31</v>
      </c>
      <c r="C10" s="340">
        <v>698</v>
      </c>
      <c r="D10" s="1">
        <v>22</v>
      </c>
      <c r="E10" s="1">
        <v>0</v>
      </c>
      <c r="F10" s="1">
        <v>4</v>
      </c>
      <c r="G10" s="1">
        <v>20</v>
      </c>
      <c r="H10" s="1">
        <v>26</v>
      </c>
      <c r="I10" s="1">
        <v>10</v>
      </c>
      <c r="J10" s="1">
        <v>33</v>
      </c>
      <c r="K10" s="1">
        <v>0</v>
      </c>
      <c r="L10" s="1">
        <v>3</v>
      </c>
      <c r="M10" s="1">
        <v>4</v>
      </c>
      <c r="N10" s="1">
        <v>12</v>
      </c>
      <c r="O10" s="1">
        <v>8</v>
      </c>
      <c r="P10" s="1">
        <v>28</v>
      </c>
      <c r="Q10" s="1">
        <v>-868</v>
      </c>
    </row>
    <row r="11" spans="1:17" x14ac:dyDescent="0.35">
      <c r="A11" s="339" t="s">
        <v>0</v>
      </c>
      <c r="B11" s="339" t="s">
        <v>0</v>
      </c>
      <c r="C11" s="340">
        <v>698</v>
      </c>
      <c r="D11" s="2">
        <v>720</v>
      </c>
      <c r="E11" s="2">
        <v>720</v>
      </c>
      <c r="F11" s="2">
        <v>724</v>
      </c>
      <c r="G11" s="2">
        <v>744</v>
      </c>
      <c r="H11" s="2">
        <v>770</v>
      </c>
      <c r="I11" s="2">
        <v>780</v>
      </c>
      <c r="J11" s="2">
        <v>813</v>
      </c>
      <c r="K11" s="2">
        <v>813</v>
      </c>
      <c r="L11" s="2">
        <v>816</v>
      </c>
      <c r="M11" s="2">
        <v>820</v>
      </c>
      <c r="N11" s="2">
        <v>832</v>
      </c>
      <c r="O11" s="2">
        <v>840</v>
      </c>
      <c r="P11" s="2">
        <v>868</v>
      </c>
      <c r="Q11" s="2">
        <v>0</v>
      </c>
    </row>
    <row r="12" spans="1:17" x14ac:dyDescent="0.35">
      <c r="A12" s="339" t="s">
        <v>1997</v>
      </c>
      <c r="B12" s="339" t="s">
        <v>33</v>
      </c>
      <c r="C12" s="340">
        <v>1140</v>
      </c>
      <c r="D12" s="1">
        <v>38</v>
      </c>
      <c r="E12" s="1">
        <v>2</v>
      </c>
      <c r="F12" s="1">
        <v>2</v>
      </c>
      <c r="G12" s="1">
        <v>9</v>
      </c>
      <c r="H12" s="1">
        <v>18</v>
      </c>
      <c r="I12" s="1">
        <v>20</v>
      </c>
      <c r="J12" s="1">
        <v>48</v>
      </c>
      <c r="K12" s="1">
        <v>16</v>
      </c>
      <c r="L12" s="1">
        <v>24</v>
      </c>
      <c r="M12" s="1">
        <v>33</v>
      </c>
      <c r="N12" s="1">
        <v>59</v>
      </c>
      <c r="O12" s="1">
        <v>81</v>
      </c>
      <c r="P12" s="1">
        <v>57</v>
      </c>
      <c r="Q12" s="1">
        <v>171</v>
      </c>
    </row>
    <row r="13" spans="1:17" x14ac:dyDescent="0.35">
      <c r="A13" s="339" t="s">
        <v>0</v>
      </c>
      <c r="B13" s="339" t="s">
        <v>0</v>
      </c>
      <c r="C13" s="340">
        <v>1140</v>
      </c>
      <c r="D13" s="2">
        <v>1178</v>
      </c>
      <c r="E13" s="2">
        <v>1180</v>
      </c>
      <c r="F13" s="2">
        <v>1182</v>
      </c>
      <c r="G13" s="2">
        <v>1191</v>
      </c>
      <c r="H13" s="2">
        <v>1209</v>
      </c>
      <c r="I13" s="2">
        <v>1229</v>
      </c>
      <c r="J13" s="2">
        <v>1277</v>
      </c>
      <c r="K13" s="2">
        <v>1293</v>
      </c>
      <c r="L13" s="2">
        <v>1317</v>
      </c>
      <c r="M13" s="2">
        <v>1350</v>
      </c>
      <c r="N13" s="2">
        <v>1409</v>
      </c>
      <c r="O13" s="2">
        <v>1490</v>
      </c>
      <c r="P13" s="2">
        <v>1547</v>
      </c>
      <c r="Q13" s="2">
        <v>1718</v>
      </c>
    </row>
    <row r="14" spans="1:17" x14ac:dyDescent="0.35">
      <c r="A14" s="339" t="s">
        <v>1998</v>
      </c>
      <c r="B14" s="339" t="s">
        <v>33</v>
      </c>
      <c r="C14" s="340">
        <v>965</v>
      </c>
      <c r="D14" s="1">
        <v>22</v>
      </c>
      <c r="E14" s="1">
        <v>1</v>
      </c>
      <c r="F14" s="1">
        <v>4</v>
      </c>
      <c r="G14" s="1">
        <v>8</v>
      </c>
      <c r="H14" s="1">
        <v>8</v>
      </c>
      <c r="I14" s="1">
        <v>40</v>
      </c>
      <c r="J14" s="1">
        <v>12</v>
      </c>
      <c r="K14" s="1">
        <v>13</v>
      </c>
      <c r="L14" s="1">
        <v>171</v>
      </c>
      <c r="M14" s="1">
        <v>25</v>
      </c>
      <c r="N14" s="1">
        <v>508</v>
      </c>
      <c r="O14" s="1">
        <v>-176</v>
      </c>
      <c r="P14" s="1">
        <v>0</v>
      </c>
      <c r="Q14" s="1">
        <v>0</v>
      </c>
    </row>
    <row r="15" spans="1:17" x14ac:dyDescent="0.35">
      <c r="A15" s="339" t="s">
        <v>0</v>
      </c>
      <c r="B15" s="339" t="s">
        <v>0</v>
      </c>
      <c r="C15" s="340">
        <v>965</v>
      </c>
      <c r="D15" s="2">
        <v>987</v>
      </c>
      <c r="E15" s="2">
        <v>988</v>
      </c>
      <c r="F15" s="2">
        <v>992</v>
      </c>
      <c r="G15" s="2">
        <v>1000</v>
      </c>
      <c r="H15" s="2">
        <v>1008</v>
      </c>
      <c r="I15" s="2">
        <v>1048</v>
      </c>
      <c r="J15" s="2">
        <v>1060</v>
      </c>
      <c r="K15" s="2">
        <v>1073</v>
      </c>
      <c r="L15" s="2">
        <v>1244</v>
      </c>
      <c r="M15" s="2">
        <v>1269</v>
      </c>
      <c r="N15" s="2">
        <v>1777</v>
      </c>
      <c r="O15" s="2">
        <v>1601</v>
      </c>
      <c r="P15" s="2">
        <v>1601</v>
      </c>
      <c r="Q15" s="2">
        <v>1601</v>
      </c>
    </row>
    <row r="16" spans="1:17" x14ac:dyDescent="0.35">
      <c r="A16" s="339" t="s">
        <v>3422</v>
      </c>
      <c r="B16" s="339" t="s">
        <v>33</v>
      </c>
      <c r="C16" s="340">
        <v>376</v>
      </c>
      <c r="D16" s="1">
        <v>26</v>
      </c>
      <c r="E16" s="1">
        <v>1</v>
      </c>
      <c r="F16" s="1">
        <v>1</v>
      </c>
      <c r="G16" s="1">
        <v>4</v>
      </c>
      <c r="H16" s="1">
        <v>5</v>
      </c>
      <c r="I16" s="1">
        <v>1</v>
      </c>
      <c r="J16" s="1">
        <v>2</v>
      </c>
      <c r="K16" s="1">
        <v>75</v>
      </c>
      <c r="L16" s="1">
        <v>6</v>
      </c>
      <c r="M16" s="1">
        <v>-497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35">
      <c r="A17" s="339" t="s">
        <v>0</v>
      </c>
      <c r="B17" s="339" t="s">
        <v>0</v>
      </c>
      <c r="C17" s="340">
        <v>376</v>
      </c>
      <c r="D17" s="2">
        <v>402</v>
      </c>
      <c r="E17" s="2">
        <v>403</v>
      </c>
      <c r="F17" s="2">
        <v>404</v>
      </c>
      <c r="G17" s="2">
        <v>408</v>
      </c>
      <c r="H17" s="2">
        <v>413</v>
      </c>
      <c r="I17" s="2">
        <v>414</v>
      </c>
      <c r="J17" s="2">
        <v>416</v>
      </c>
      <c r="K17" s="2">
        <v>491</v>
      </c>
      <c r="L17" s="2">
        <v>497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x14ac:dyDescent="0.35">
      <c r="A18" s="339" t="s">
        <v>3446</v>
      </c>
      <c r="B18" s="339" t="s">
        <v>31</v>
      </c>
      <c r="C18" s="340">
        <v>972</v>
      </c>
      <c r="D18" s="1">
        <v>25</v>
      </c>
      <c r="E18" s="1">
        <v>1</v>
      </c>
      <c r="F18" s="1">
        <v>1</v>
      </c>
      <c r="G18" s="1">
        <v>1</v>
      </c>
      <c r="H18" s="1">
        <v>8</v>
      </c>
      <c r="I18" s="1">
        <v>1</v>
      </c>
      <c r="J18" s="1">
        <v>10</v>
      </c>
      <c r="K18" s="1">
        <v>135</v>
      </c>
      <c r="L18" s="1">
        <v>8</v>
      </c>
      <c r="M18" s="1">
        <v>191</v>
      </c>
      <c r="N18" s="1">
        <v>17</v>
      </c>
      <c r="O18" s="1">
        <v>16</v>
      </c>
      <c r="P18" s="1">
        <v>37</v>
      </c>
      <c r="Q18" s="1">
        <v>38</v>
      </c>
    </row>
    <row r="19" spans="1:17" x14ac:dyDescent="0.35">
      <c r="A19" s="339" t="s">
        <v>0</v>
      </c>
      <c r="B19" s="339" t="s">
        <v>0</v>
      </c>
      <c r="C19" s="340">
        <v>972</v>
      </c>
      <c r="D19" s="2">
        <v>997</v>
      </c>
      <c r="E19" s="2">
        <v>998</v>
      </c>
      <c r="F19" s="2">
        <v>999</v>
      </c>
      <c r="G19" s="2">
        <v>1000</v>
      </c>
      <c r="H19" s="2">
        <v>1008</v>
      </c>
      <c r="I19" s="2">
        <v>1009</v>
      </c>
      <c r="J19" s="2">
        <v>1019</v>
      </c>
      <c r="K19" s="2">
        <v>1154</v>
      </c>
      <c r="L19" s="2">
        <v>1162</v>
      </c>
      <c r="M19" s="2">
        <v>1353</v>
      </c>
      <c r="N19" s="2">
        <v>1370</v>
      </c>
      <c r="O19" s="2">
        <v>1386</v>
      </c>
      <c r="P19" s="2">
        <v>1423</v>
      </c>
      <c r="Q19" s="2">
        <v>1461</v>
      </c>
    </row>
    <row r="20" spans="1:17" x14ac:dyDescent="0.35">
      <c r="A20" s="339" t="s">
        <v>3415</v>
      </c>
      <c r="B20" s="339" t="s">
        <v>31</v>
      </c>
      <c r="C20" s="340">
        <v>197</v>
      </c>
      <c r="D20" s="1">
        <v>6</v>
      </c>
      <c r="E20" s="1">
        <v>0</v>
      </c>
      <c r="F20" s="1">
        <v>3</v>
      </c>
      <c r="G20" s="1">
        <v>3</v>
      </c>
      <c r="H20" s="1">
        <v>-209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35">
      <c r="A21" s="339" t="s">
        <v>0</v>
      </c>
      <c r="B21" s="339" t="s">
        <v>0</v>
      </c>
      <c r="C21" s="340">
        <v>197</v>
      </c>
      <c r="D21" s="2">
        <v>203</v>
      </c>
      <c r="E21" s="2">
        <v>203</v>
      </c>
      <c r="F21" s="2">
        <v>206</v>
      </c>
      <c r="G21" s="2">
        <v>209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x14ac:dyDescent="0.35">
      <c r="A22" s="339" t="s">
        <v>3410</v>
      </c>
      <c r="B22" s="339" t="s">
        <v>33</v>
      </c>
      <c r="C22" s="340">
        <v>225</v>
      </c>
      <c r="D22" s="1">
        <v>9</v>
      </c>
      <c r="E22" s="1">
        <v>0</v>
      </c>
      <c r="F22" s="1">
        <v>50</v>
      </c>
      <c r="G22" s="1">
        <v>3</v>
      </c>
      <c r="H22" s="1">
        <v>21</v>
      </c>
      <c r="I22" s="1">
        <v>7</v>
      </c>
      <c r="J22" s="1">
        <v>-315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x14ac:dyDescent="0.35">
      <c r="A23" s="339" t="s">
        <v>0</v>
      </c>
      <c r="B23" s="339" t="s">
        <v>0</v>
      </c>
      <c r="C23" s="340">
        <v>225</v>
      </c>
      <c r="D23" s="2">
        <v>234</v>
      </c>
      <c r="E23" s="2">
        <v>234</v>
      </c>
      <c r="F23" s="2">
        <v>284</v>
      </c>
      <c r="G23" s="2">
        <v>287</v>
      </c>
      <c r="H23" s="2">
        <v>308</v>
      </c>
      <c r="I23" s="2">
        <v>315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x14ac:dyDescent="0.35">
      <c r="A24" s="339" t="s">
        <v>1999</v>
      </c>
      <c r="B24" s="339" t="s">
        <v>33</v>
      </c>
      <c r="C24" s="340">
        <v>1003</v>
      </c>
      <c r="D24" s="1">
        <v>61</v>
      </c>
      <c r="E24" s="1">
        <v>2</v>
      </c>
      <c r="F24" s="1">
        <v>0</v>
      </c>
      <c r="G24" s="1">
        <v>10</v>
      </c>
      <c r="H24" s="1">
        <v>16</v>
      </c>
      <c r="I24" s="1">
        <v>1</v>
      </c>
      <c r="J24" s="1">
        <v>21</v>
      </c>
      <c r="K24" s="1">
        <v>7</v>
      </c>
      <c r="L24" s="1">
        <v>10</v>
      </c>
      <c r="M24" s="1">
        <v>22</v>
      </c>
      <c r="N24" s="1">
        <v>19</v>
      </c>
      <c r="O24" s="1">
        <v>13</v>
      </c>
      <c r="P24" s="1">
        <v>27</v>
      </c>
      <c r="Q24" s="1">
        <v>153</v>
      </c>
    </row>
    <row r="25" spans="1:17" x14ac:dyDescent="0.35">
      <c r="A25" s="339" t="s">
        <v>0</v>
      </c>
      <c r="B25" s="339" t="s">
        <v>0</v>
      </c>
      <c r="C25" s="340">
        <v>1003</v>
      </c>
      <c r="D25" s="2">
        <v>1064</v>
      </c>
      <c r="E25" s="2">
        <v>1066</v>
      </c>
      <c r="F25" s="2">
        <v>1066</v>
      </c>
      <c r="G25" s="2">
        <v>1076</v>
      </c>
      <c r="H25" s="2">
        <v>1092</v>
      </c>
      <c r="I25" s="2">
        <v>1093</v>
      </c>
      <c r="J25" s="2">
        <v>1114</v>
      </c>
      <c r="K25" s="2">
        <v>1121</v>
      </c>
      <c r="L25" s="2">
        <v>1131</v>
      </c>
      <c r="M25" s="2">
        <v>1153</v>
      </c>
      <c r="N25" s="2">
        <v>1172</v>
      </c>
      <c r="O25" s="2">
        <v>1185</v>
      </c>
      <c r="P25" s="2">
        <v>1212</v>
      </c>
      <c r="Q25" s="2">
        <v>1365</v>
      </c>
    </row>
    <row r="26" spans="1:17" x14ac:dyDescent="0.35">
      <c r="A26" s="339" t="s">
        <v>2000</v>
      </c>
      <c r="B26" s="339" t="s">
        <v>33</v>
      </c>
      <c r="C26" s="340">
        <v>403</v>
      </c>
      <c r="D26" s="1">
        <v>8</v>
      </c>
      <c r="E26" s="1">
        <v>0</v>
      </c>
      <c r="F26" s="1">
        <v>1</v>
      </c>
      <c r="G26" s="1">
        <v>0</v>
      </c>
      <c r="H26" s="1">
        <v>4</v>
      </c>
      <c r="I26" s="1">
        <v>65</v>
      </c>
      <c r="J26" s="1">
        <v>3</v>
      </c>
      <c r="K26" s="1">
        <v>5</v>
      </c>
      <c r="L26" s="1">
        <v>-489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35">
      <c r="A27" s="339" t="s">
        <v>0</v>
      </c>
      <c r="B27" s="339" t="s">
        <v>0</v>
      </c>
      <c r="C27" s="340">
        <v>403</v>
      </c>
      <c r="D27" s="2">
        <v>411</v>
      </c>
      <c r="E27" s="2">
        <v>411</v>
      </c>
      <c r="F27" s="2">
        <v>412</v>
      </c>
      <c r="G27" s="2">
        <v>412</v>
      </c>
      <c r="H27" s="2">
        <v>416</v>
      </c>
      <c r="I27" s="2">
        <v>481</v>
      </c>
      <c r="J27" s="2">
        <v>484</v>
      </c>
      <c r="K27" s="2">
        <v>489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x14ac:dyDescent="0.35">
      <c r="A28" s="339" t="s">
        <v>3423</v>
      </c>
      <c r="B28" s="339" t="s">
        <v>33</v>
      </c>
      <c r="C28" s="340">
        <v>135</v>
      </c>
      <c r="D28" s="1">
        <v>1</v>
      </c>
      <c r="E28" s="1">
        <v>0</v>
      </c>
      <c r="F28" s="1">
        <v>-136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</row>
    <row r="29" spans="1:17" x14ac:dyDescent="0.35">
      <c r="A29" s="339" t="s">
        <v>0</v>
      </c>
      <c r="B29" s="339" t="s">
        <v>0</v>
      </c>
      <c r="C29" s="340">
        <v>135</v>
      </c>
      <c r="D29" s="2">
        <v>136</v>
      </c>
      <c r="E29" s="2">
        <v>136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x14ac:dyDescent="0.35">
      <c r="A30" s="339" t="s">
        <v>2001</v>
      </c>
      <c r="B30" s="339" t="s">
        <v>31</v>
      </c>
      <c r="C30" s="340">
        <v>249</v>
      </c>
      <c r="D30" s="1">
        <v>6</v>
      </c>
      <c r="E30" s="1">
        <v>2</v>
      </c>
      <c r="F30" s="1">
        <v>0</v>
      </c>
      <c r="G30" s="1">
        <v>4</v>
      </c>
      <c r="H30" s="1">
        <v>1</v>
      </c>
      <c r="I30" s="1">
        <v>-262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</row>
    <row r="31" spans="1:17" x14ac:dyDescent="0.35">
      <c r="A31" s="339" t="s">
        <v>0</v>
      </c>
      <c r="B31" s="339" t="s">
        <v>0</v>
      </c>
      <c r="C31" s="340">
        <v>249</v>
      </c>
      <c r="D31" s="2">
        <v>255</v>
      </c>
      <c r="E31" s="2">
        <v>257</v>
      </c>
      <c r="F31" s="2">
        <v>257</v>
      </c>
      <c r="G31" s="2">
        <v>261</v>
      </c>
      <c r="H31" s="2">
        <v>262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</row>
    <row r="32" spans="1:17" x14ac:dyDescent="0.35">
      <c r="A32" s="339" t="s">
        <v>2002</v>
      </c>
      <c r="B32" s="339" t="s">
        <v>33</v>
      </c>
      <c r="C32" s="340">
        <v>431</v>
      </c>
      <c r="D32" s="1">
        <v>17</v>
      </c>
      <c r="E32" s="1">
        <v>2</v>
      </c>
      <c r="F32" s="1">
        <v>1</v>
      </c>
      <c r="G32" s="1">
        <v>4</v>
      </c>
      <c r="H32" s="1">
        <v>4</v>
      </c>
      <c r="I32" s="1">
        <v>84</v>
      </c>
      <c r="J32" s="1">
        <v>7</v>
      </c>
      <c r="K32" s="1">
        <v>15</v>
      </c>
      <c r="L32" s="1">
        <v>191</v>
      </c>
      <c r="M32" s="1">
        <v>21</v>
      </c>
      <c r="N32" s="1">
        <v>-777</v>
      </c>
      <c r="O32" s="1">
        <v>0</v>
      </c>
      <c r="P32" s="1">
        <v>0</v>
      </c>
      <c r="Q32" s="1">
        <v>0</v>
      </c>
    </row>
    <row r="33" spans="1:17" x14ac:dyDescent="0.35">
      <c r="A33" s="339" t="s">
        <v>0</v>
      </c>
      <c r="B33" s="339" t="s">
        <v>0</v>
      </c>
      <c r="C33" s="340">
        <v>431</v>
      </c>
      <c r="D33" s="2">
        <v>448</v>
      </c>
      <c r="E33" s="2">
        <v>450</v>
      </c>
      <c r="F33" s="2">
        <v>451</v>
      </c>
      <c r="G33" s="2">
        <v>455</v>
      </c>
      <c r="H33" s="2">
        <v>459</v>
      </c>
      <c r="I33" s="2">
        <v>543</v>
      </c>
      <c r="J33" s="2">
        <v>550</v>
      </c>
      <c r="K33" s="2">
        <v>565</v>
      </c>
      <c r="L33" s="2">
        <v>756</v>
      </c>
      <c r="M33" s="2">
        <v>777</v>
      </c>
      <c r="N33" s="2">
        <v>0</v>
      </c>
      <c r="O33" s="2">
        <v>0</v>
      </c>
      <c r="P33" s="2">
        <v>0</v>
      </c>
      <c r="Q33" s="2">
        <v>0</v>
      </c>
    </row>
    <row r="34" spans="1:17" x14ac:dyDescent="0.35">
      <c r="A34" s="339" t="s">
        <v>2003</v>
      </c>
      <c r="B34" s="339" t="s">
        <v>33</v>
      </c>
      <c r="C34" s="340">
        <v>901</v>
      </c>
      <c r="D34" s="1">
        <v>59</v>
      </c>
      <c r="E34" s="1">
        <v>1</v>
      </c>
      <c r="F34" s="1">
        <v>1</v>
      </c>
      <c r="G34" s="1">
        <v>6</v>
      </c>
      <c r="H34" s="1">
        <v>46</v>
      </c>
      <c r="I34" s="1">
        <v>14</v>
      </c>
      <c r="J34" s="1">
        <v>63</v>
      </c>
      <c r="K34" s="1">
        <v>12</v>
      </c>
      <c r="L34" s="1">
        <v>27</v>
      </c>
      <c r="M34" s="1">
        <v>19</v>
      </c>
      <c r="N34" s="1">
        <v>34</v>
      </c>
      <c r="O34" s="1">
        <v>29</v>
      </c>
      <c r="P34" s="1">
        <v>287</v>
      </c>
      <c r="Q34" s="1">
        <v>95</v>
      </c>
    </row>
    <row r="35" spans="1:17" x14ac:dyDescent="0.35">
      <c r="A35" s="339" t="s">
        <v>0</v>
      </c>
      <c r="B35" s="339" t="s">
        <v>0</v>
      </c>
      <c r="C35" s="340">
        <v>901</v>
      </c>
      <c r="D35" s="2">
        <v>960</v>
      </c>
      <c r="E35" s="2">
        <v>961</v>
      </c>
      <c r="F35" s="2">
        <v>962</v>
      </c>
      <c r="G35" s="2">
        <v>968</v>
      </c>
      <c r="H35" s="2">
        <v>1014</v>
      </c>
      <c r="I35" s="2">
        <v>1028</v>
      </c>
      <c r="J35" s="2">
        <v>1091</v>
      </c>
      <c r="K35" s="2">
        <v>1103</v>
      </c>
      <c r="L35" s="2">
        <v>1130</v>
      </c>
      <c r="M35" s="2">
        <v>1149</v>
      </c>
      <c r="N35" s="2">
        <v>1183</v>
      </c>
      <c r="O35" s="2">
        <v>1212</v>
      </c>
      <c r="P35" s="2">
        <v>1499</v>
      </c>
      <c r="Q35" s="2">
        <v>1594</v>
      </c>
    </row>
    <row r="36" spans="1:17" x14ac:dyDescent="0.35">
      <c r="A36" s="339" t="s">
        <v>2004</v>
      </c>
      <c r="B36" s="339" t="s">
        <v>31</v>
      </c>
      <c r="C36" s="340">
        <v>987</v>
      </c>
      <c r="D36" s="1">
        <v>19</v>
      </c>
      <c r="E36" s="1">
        <v>1</v>
      </c>
      <c r="F36" s="1">
        <v>4</v>
      </c>
      <c r="G36" s="1">
        <v>5</v>
      </c>
      <c r="H36" s="1">
        <v>13</v>
      </c>
      <c r="I36" s="1">
        <v>2</v>
      </c>
      <c r="J36" s="1">
        <v>17</v>
      </c>
      <c r="K36" s="1">
        <v>1</v>
      </c>
      <c r="L36" s="1">
        <v>6</v>
      </c>
      <c r="M36" s="1">
        <v>2</v>
      </c>
      <c r="N36" s="1">
        <v>6</v>
      </c>
      <c r="O36" s="1">
        <v>1</v>
      </c>
      <c r="P36" s="1">
        <v>151</v>
      </c>
      <c r="Q36" s="1">
        <v>268</v>
      </c>
    </row>
    <row r="37" spans="1:17" x14ac:dyDescent="0.35">
      <c r="A37" s="339" t="s">
        <v>0</v>
      </c>
      <c r="B37" s="339" t="s">
        <v>0</v>
      </c>
      <c r="C37" s="340">
        <v>987</v>
      </c>
      <c r="D37" s="2">
        <v>1006</v>
      </c>
      <c r="E37" s="2">
        <v>1007</v>
      </c>
      <c r="F37" s="2">
        <v>1011</v>
      </c>
      <c r="G37" s="2">
        <v>1016</v>
      </c>
      <c r="H37" s="2">
        <v>1029</v>
      </c>
      <c r="I37" s="2">
        <v>1031</v>
      </c>
      <c r="J37" s="2">
        <v>1048</v>
      </c>
      <c r="K37" s="2">
        <v>1049</v>
      </c>
      <c r="L37" s="2">
        <v>1055</v>
      </c>
      <c r="M37" s="2">
        <v>1057</v>
      </c>
      <c r="N37" s="2">
        <v>1063</v>
      </c>
      <c r="O37" s="2">
        <v>1064</v>
      </c>
      <c r="P37" s="2">
        <v>1215</v>
      </c>
      <c r="Q37" s="2">
        <v>1483</v>
      </c>
    </row>
    <row r="38" spans="1:17" x14ac:dyDescent="0.35">
      <c r="A38" s="339" t="s">
        <v>2005</v>
      </c>
      <c r="B38" s="339" t="s">
        <v>33</v>
      </c>
      <c r="C38" s="340">
        <v>931</v>
      </c>
      <c r="D38" s="1">
        <v>18</v>
      </c>
      <c r="E38" s="1">
        <v>0</v>
      </c>
      <c r="F38" s="1">
        <v>2</v>
      </c>
      <c r="G38" s="1">
        <v>5</v>
      </c>
      <c r="H38" s="1">
        <v>6</v>
      </c>
      <c r="I38" s="1">
        <v>1</v>
      </c>
      <c r="J38" s="1">
        <v>10</v>
      </c>
      <c r="K38" s="1">
        <v>4</v>
      </c>
      <c r="L38" s="1">
        <v>4</v>
      </c>
      <c r="M38" s="1">
        <v>7</v>
      </c>
      <c r="N38" s="1">
        <v>8</v>
      </c>
      <c r="O38" s="1">
        <v>3</v>
      </c>
      <c r="P38" s="1">
        <v>116</v>
      </c>
      <c r="Q38" s="1">
        <v>18</v>
      </c>
    </row>
    <row r="39" spans="1:17" x14ac:dyDescent="0.35">
      <c r="A39" s="339" t="s">
        <v>0</v>
      </c>
      <c r="B39" s="339" t="s">
        <v>0</v>
      </c>
      <c r="C39" s="340">
        <v>931</v>
      </c>
      <c r="D39" s="2">
        <v>949</v>
      </c>
      <c r="E39" s="2">
        <v>949</v>
      </c>
      <c r="F39" s="2">
        <v>951</v>
      </c>
      <c r="G39" s="2">
        <v>956</v>
      </c>
      <c r="H39" s="2">
        <v>962</v>
      </c>
      <c r="I39" s="2">
        <v>963</v>
      </c>
      <c r="J39" s="2">
        <v>973</v>
      </c>
      <c r="K39" s="2">
        <v>977</v>
      </c>
      <c r="L39" s="2">
        <v>981</v>
      </c>
      <c r="M39" s="2">
        <v>988</v>
      </c>
      <c r="N39" s="2">
        <v>996</v>
      </c>
      <c r="O39" s="2">
        <v>999</v>
      </c>
      <c r="P39" s="2">
        <v>1115</v>
      </c>
      <c r="Q39" s="2">
        <v>1133</v>
      </c>
    </row>
    <row r="40" spans="1:17" x14ac:dyDescent="0.35">
      <c r="A40" s="339" t="s">
        <v>3424</v>
      </c>
      <c r="B40" s="339" t="s">
        <v>33</v>
      </c>
      <c r="C40" s="340">
        <v>30</v>
      </c>
      <c r="D40" s="1">
        <v>3</v>
      </c>
      <c r="E40" s="1">
        <v>-33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</row>
    <row r="41" spans="1:17" x14ac:dyDescent="0.35">
      <c r="A41" s="339" t="s">
        <v>0</v>
      </c>
      <c r="B41" s="339" t="s">
        <v>0</v>
      </c>
      <c r="C41" s="340">
        <v>30</v>
      </c>
      <c r="D41" s="2">
        <v>33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</row>
    <row r="42" spans="1:17" x14ac:dyDescent="0.35">
      <c r="A42" s="339" t="s">
        <v>2006</v>
      </c>
      <c r="B42" s="339" t="s">
        <v>31</v>
      </c>
      <c r="C42" s="340">
        <v>362</v>
      </c>
      <c r="D42" s="1">
        <v>19</v>
      </c>
      <c r="E42" s="1">
        <v>0</v>
      </c>
      <c r="F42" s="1">
        <v>1</v>
      </c>
      <c r="G42" s="1">
        <v>5</v>
      </c>
      <c r="H42" s="1">
        <v>1</v>
      </c>
      <c r="I42" s="1">
        <v>2</v>
      </c>
      <c r="J42" s="1">
        <v>2</v>
      </c>
      <c r="K42" s="1">
        <v>-392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</row>
    <row r="43" spans="1:17" x14ac:dyDescent="0.35">
      <c r="A43" s="339" t="s">
        <v>0</v>
      </c>
      <c r="B43" s="339" t="s">
        <v>0</v>
      </c>
      <c r="C43" s="340">
        <v>362</v>
      </c>
      <c r="D43" s="2">
        <v>381</v>
      </c>
      <c r="E43" s="2">
        <v>381</v>
      </c>
      <c r="F43" s="2">
        <v>382</v>
      </c>
      <c r="G43" s="2">
        <v>387</v>
      </c>
      <c r="H43" s="2">
        <v>388</v>
      </c>
      <c r="I43" s="2">
        <v>390</v>
      </c>
      <c r="J43" s="2">
        <v>392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</row>
    <row r="44" spans="1:17" x14ac:dyDescent="0.35">
      <c r="A44" s="339" t="s">
        <v>2007</v>
      </c>
      <c r="B44" s="339" t="s">
        <v>31</v>
      </c>
      <c r="C44" s="340">
        <v>664</v>
      </c>
      <c r="D44" s="1">
        <v>21</v>
      </c>
      <c r="E44" s="1">
        <v>2</v>
      </c>
      <c r="F44" s="1">
        <v>9</v>
      </c>
      <c r="G44" s="1">
        <v>9</v>
      </c>
      <c r="H44" s="1">
        <v>20</v>
      </c>
      <c r="I44" s="1">
        <v>2</v>
      </c>
      <c r="J44" s="1">
        <v>17</v>
      </c>
      <c r="K44" s="1">
        <v>12</v>
      </c>
      <c r="L44" s="1">
        <v>9</v>
      </c>
      <c r="M44" s="1">
        <v>16</v>
      </c>
      <c r="N44" s="1">
        <v>20</v>
      </c>
      <c r="O44" s="1">
        <v>25</v>
      </c>
      <c r="P44" s="1">
        <v>-826</v>
      </c>
      <c r="Q44" s="1">
        <v>0</v>
      </c>
    </row>
    <row r="45" spans="1:17" x14ac:dyDescent="0.35">
      <c r="A45" s="339" t="s">
        <v>0</v>
      </c>
      <c r="B45" s="339" t="s">
        <v>0</v>
      </c>
      <c r="C45" s="340">
        <v>664</v>
      </c>
      <c r="D45" s="2">
        <v>685</v>
      </c>
      <c r="E45" s="2">
        <v>687</v>
      </c>
      <c r="F45" s="2">
        <v>696</v>
      </c>
      <c r="G45" s="2">
        <v>705</v>
      </c>
      <c r="H45" s="2">
        <v>725</v>
      </c>
      <c r="I45" s="2">
        <v>727</v>
      </c>
      <c r="J45" s="2">
        <v>744</v>
      </c>
      <c r="K45" s="2">
        <v>756</v>
      </c>
      <c r="L45" s="2">
        <v>765</v>
      </c>
      <c r="M45" s="2">
        <v>781</v>
      </c>
      <c r="N45" s="2">
        <v>801</v>
      </c>
      <c r="O45" s="2">
        <v>826</v>
      </c>
      <c r="P45" s="2">
        <v>0</v>
      </c>
      <c r="Q45" s="2">
        <v>0</v>
      </c>
    </row>
    <row r="46" spans="1:17" x14ac:dyDescent="0.35">
      <c r="A46" s="339" t="s">
        <v>3425</v>
      </c>
      <c r="B46" s="339" t="s">
        <v>33</v>
      </c>
      <c r="C46" s="340">
        <v>1988</v>
      </c>
      <c r="D46" s="1">
        <v>-387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</row>
    <row r="47" spans="1:17" x14ac:dyDescent="0.35">
      <c r="A47" s="339" t="s">
        <v>0</v>
      </c>
      <c r="B47" s="339" t="s">
        <v>0</v>
      </c>
      <c r="C47" s="340">
        <v>1988</v>
      </c>
      <c r="D47" s="2">
        <v>1601</v>
      </c>
      <c r="E47" s="2">
        <v>1601</v>
      </c>
      <c r="F47" s="2">
        <v>1601</v>
      </c>
      <c r="G47" s="2">
        <v>1601</v>
      </c>
      <c r="H47" s="2">
        <v>1601</v>
      </c>
      <c r="I47" s="2">
        <v>1601</v>
      </c>
      <c r="J47" s="2">
        <v>1601</v>
      </c>
      <c r="K47" s="2">
        <v>1601</v>
      </c>
      <c r="L47" s="2">
        <v>1601</v>
      </c>
      <c r="M47" s="2">
        <v>1601</v>
      </c>
      <c r="N47" s="2">
        <v>1601</v>
      </c>
      <c r="O47" s="2">
        <v>1601</v>
      </c>
      <c r="P47" s="2">
        <v>1601</v>
      </c>
      <c r="Q47" s="2">
        <v>1601</v>
      </c>
    </row>
    <row r="48" spans="1:17" x14ac:dyDescent="0.35">
      <c r="A48" s="339" t="s">
        <v>3426</v>
      </c>
      <c r="B48" s="339" t="s">
        <v>33</v>
      </c>
      <c r="C48" s="340">
        <v>144</v>
      </c>
      <c r="D48" s="1">
        <v>7</v>
      </c>
      <c r="E48" s="1">
        <v>7</v>
      </c>
      <c r="F48" s="1">
        <v>2</v>
      </c>
      <c r="G48" s="1">
        <v>-160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</row>
    <row r="49" spans="1:17" x14ac:dyDescent="0.35">
      <c r="A49" s="339" t="s">
        <v>0</v>
      </c>
      <c r="B49" s="339" t="s">
        <v>0</v>
      </c>
      <c r="C49" s="340">
        <v>144</v>
      </c>
      <c r="D49" s="2">
        <v>151</v>
      </c>
      <c r="E49" s="2">
        <v>158</v>
      </c>
      <c r="F49" s="2">
        <v>160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</row>
    <row r="50" spans="1:17" x14ac:dyDescent="0.35">
      <c r="A50" s="339" t="s">
        <v>47</v>
      </c>
      <c r="B50" s="339" t="s">
        <v>0</v>
      </c>
      <c r="C50" s="341">
        <v>0</v>
      </c>
      <c r="D50" s="1">
        <f>(D10+D12+D14+D16+D18+D20+D22+D24+D26+D28+D30+D32+D34+D36+D38+D40+D42+D44+D46+D48)*(-1)</f>
        <v>0</v>
      </c>
      <c r="E50" s="1">
        <f t="shared" ref="E50:Q50" si="0">(E10+E12+E14+E16+E18+E20+E22+E24+E26+E28+E30+E32+E34+E36+E38+E40+E42+E44+E46+E48)*(-1)</f>
        <v>11</v>
      </c>
      <c r="F50" s="1">
        <f t="shared" si="0"/>
        <v>50</v>
      </c>
      <c r="G50" s="1">
        <f t="shared" si="0"/>
        <v>64</v>
      </c>
      <c r="H50" s="1">
        <f t="shared" si="0"/>
        <v>12</v>
      </c>
      <c r="I50" s="1">
        <f t="shared" si="0"/>
        <v>12</v>
      </c>
      <c r="J50" s="1">
        <f t="shared" si="0"/>
        <v>70</v>
      </c>
      <c r="K50" s="1">
        <f t="shared" si="0"/>
        <v>97</v>
      </c>
      <c r="L50" s="1">
        <f t="shared" si="0"/>
        <v>30</v>
      </c>
      <c r="M50" s="1">
        <f t="shared" si="0"/>
        <v>157</v>
      </c>
      <c r="N50" s="1">
        <f t="shared" si="0"/>
        <v>94</v>
      </c>
      <c r="O50" s="1">
        <f t="shared" si="0"/>
        <v>0</v>
      </c>
      <c r="P50" s="1">
        <f t="shared" si="0"/>
        <v>123</v>
      </c>
      <c r="Q50" s="1">
        <f t="shared" si="0"/>
        <v>125</v>
      </c>
    </row>
    <row r="51" spans="1:17" x14ac:dyDescent="0.35">
      <c r="A51" s="339" t="s">
        <v>0</v>
      </c>
      <c r="B51" s="339" t="s">
        <v>0</v>
      </c>
      <c r="C51" s="340">
        <v>0</v>
      </c>
      <c r="D51" s="2">
        <v>0</v>
      </c>
      <c r="E51" s="2">
        <v>11</v>
      </c>
      <c r="F51" s="2">
        <v>61</v>
      </c>
      <c r="G51" s="2">
        <v>125</v>
      </c>
      <c r="H51" s="2">
        <v>137</v>
      </c>
      <c r="I51" s="2">
        <v>149</v>
      </c>
      <c r="J51" s="2">
        <v>219</v>
      </c>
      <c r="K51" s="2">
        <v>316</v>
      </c>
      <c r="L51" s="2">
        <v>346</v>
      </c>
      <c r="M51" s="2">
        <v>503</v>
      </c>
      <c r="N51" s="2">
        <v>597</v>
      </c>
      <c r="O51" s="2">
        <v>597</v>
      </c>
      <c r="P51" s="2">
        <v>720</v>
      </c>
      <c r="Q51" s="2">
        <v>845</v>
      </c>
    </row>
    <row r="52" spans="1:17" x14ac:dyDescent="0.35">
      <c r="A52" t="s">
        <v>48</v>
      </c>
      <c r="B52" t="s">
        <v>0</v>
      </c>
      <c r="C52" s="2">
        <v>12801</v>
      </c>
      <c r="D52" s="2">
        <v>12801</v>
      </c>
      <c r="E52" s="2">
        <v>12801</v>
      </c>
      <c r="F52" s="2">
        <v>12801</v>
      </c>
      <c r="G52" s="2">
        <v>12801</v>
      </c>
      <c r="H52" s="2">
        <v>12801</v>
      </c>
      <c r="I52" s="2">
        <v>12801</v>
      </c>
      <c r="J52" s="2">
        <v>12801</v>
      </c>
      <c r="K52" s="2">
        <v>12801</v>
      </c>
      <c r="L52" s="2">
        <v>12801</v>
      </c>
      <c r="M52" s="2">
        <v>12801</v>
      </c>
      <c r="N52" s="2">
        <v>12801</v>
      </c>
      <c r="O52" s="2">
        <v>12801</v>
      </c>
      <c r="P52" s="2">
        <v>12801</v>
      </c>
      <c r="Q52" s="2">
        <v>12801</v>
      </c>
    </row>
    <row r="56" spans="1:17" x14ac:dyDescent="0.35"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</row>
    <row r="57" spans="1:1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</row>
    <row r="58" spans="1:1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</row>
    <row r="59" spans="1:1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</row>
    <row r="60" spans="1:1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</row>
    <row r="61" spans="1:1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</row>
    <row r="62" spans="1:1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</row>
    <row r="63" spans="1:17" x14ac:dyDescent="0.35">
      <c r="A63" s="339" t="s">
        <v>95</v>
      </c>
      <c r="B63" s="339" t="s">
        <v>2</v>
      </c>
      <c r="C63" s="339" t="s">
        <v>3</v>
      </c>
      <c r="D63" t="s">
        <v>4</v>
      </c>
      <c r="E63" t="s">
        <v>5</v>
      </c>
      <c r="F63" t="s">
        <v>6</v>
      </c>
      <c r="G63" t="s">
        <v>7</v>
      </c>
      <c r="H63" t="s">
        <v>8</v>
      </c>
      <c r="I63" t="s">
        <v>9</v>
      </c>
      <c r="J63" t="s">
        <v>10</v>
      </c>
    </row>
    <row r="64" spans="1:17" x14ac:dyDescent="0.35">
      <c r="A64" s="339" t="s">
        <v>0</v>
      </c>
      <c r="B64" s="339" t="s">
        <v>0</v>
      </c>
      <c r="C64" s="339" t="s">
        <v>17</v>
      </c>
      <c r="D64" t="s">
        <v>2008</v>
      </c>
      <c r="E64" t="s">
        <v>2009</v>
      </c>
      <c r="F64" t="s">
        <v>2010</v>
      </c>
      <c r="G64" t="s">
        <v>2011</v>
      </c>
      <c r="H64" t="s">
        <v>2012</v>
      </c>
      <c r="I64" t="s">
        <v>2013</v>
      </c>
      <c r="J64" t="s">
        <v>2014</v>
      </c>
    </row>
    <row r="65" spans="1:10" x14ac:dyDescent="0.35">
      <c r="A65" s="339" t="s">
        <v>2015</v>
      </c>
      <c r="B65" s="339" t="s">
        <v>33</v>
      </c>
      <c r="C65" s="340">
        <v>2293</v>
      </c>
      <c r="D65" s="1">
        <v>0</v>
      </c>
      <c r="E65" s="1">
        <v>-459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 spans="1:10" x14ac:dyDescent="0.35">
      <c r="A66" s="339" t="s">
        <v>0</v>
      </c>
      <c r="B66" s="339" t="s">
        <v>0</v>
      </c>
      <c r="C66" s="340">
        <v>2293</v>
      </c>
      <c r="D66" s="2">
        <v>2293</v>
      </c>
      <c r="E66" s="2">
        <v>1834</v>
      </c>
      <c r="F66" s="2">
        <v>1834</v>
      </c>
      <c r="G66" s="2">
        <v>1834</v>
      </c>
      <c r="H66" s="2">
        <v>1834</v>
      </c>
      <c r="I66" s="2">
        <v>1834</v>
      </c>
      <c r="J66" s="2">
        <v>1834</v>
      </c>
    </row>
    <row r="67" spans="1:10" x14ac:dyDescent="0.35">
      <c r="A67" s="339" t="s">
        <v>2016</v>
      </c>
      <c r="B67" s="339" t="s">
        <v>31</v>
      </c>
      <c r="C67" s="340">
        <v>1000</v>
      </c>
      <c r="D67" s="1">
        <v>186</v>
      </c>
      <c r="E67" s="1">
        <v>323</v>
      </c>
      <c r="F67" s="1">
        <v>14</v>
      </c>
      <c r="G67" s="1">
        <v>8</v>
      </c>
      <c r="H67" s="1">
        <v>10</v>
      </c>
      <c r="I67" s="1">
        <v>48</v>
      </c>
      <c r="J67" s="1">
        <v>281</v>
      </c>
    </row>
    <row r="68" spans="1:10" x14ac:dyDescent="0.35">
      <c r="A68" s="339" t="s">
        <v>0</v>
      </c>
      <c r="B68" s="339" t="s">
        <v>0</v>
      </c>
      <c r="C68" s="340">
        <v>1000</v>
      </c>
      <c r="D68" s="2">
        <v>1186</v>
      </c>
      <c r="E68" s="2">
        <v>1509</v>
      </c>
      <c r="F68" s="2">
        <v>1523</v>
      </c>
      <c r="G68" s="2">
        <v>1531</v>
      </c>
      <c r="H68" s="2">
        <v>1541</v>
      </c>
      <c r="I68" s="2">
        <v>1589</v>
      </c>
      <c r="J68" s="2">
        <v>1870</v>
      </c>
    </row>
    <row r="69" spans="1:10" x14ac:dyDescent="0.35">
      <c r="A69" s="339" t="s">
        <v>2017</v>
      </c>
      <c r="B69" s="339" t="s">
        <v>31</v>
      </c>
      <c r="C69" s="340">
        <v>477</v>
      </c>
      <c r="D69" s="1">
        <v>49</v>
      </c>
      <c r="E69" s="1">
        <v>9</v>
      </c>
      <c r="F69" s="1">
        <v>16</v>
      </c>
      <c r="G69" s="1">
        <v>80</v>
      </c>
      <c r="H69" s="1">
        <v>-631</v>
      </c>
      <c r="I69" s="1">
        <v>0</v>
      </c>
      <c r="J69" s="1">
        <v>0</v>
      </c>
    </row>
    <row r="70" spans="1:10" x14ac:dyDescent="0.35">
      <c r="A70" s="339" t="s">
        <v>0</v>
      </c>
      <c r="B70" s="339" t="s">
        <v>0</v>
      </c>
      <c r="C70" s="340">
        <v>477</v>
      </c>
      <c r="D70" s="2">
        <v>526</v>
      </c>
      <c r="E70" s="2">
        <v>535</v>
      </c>
      <c r="F70" s="2">
        <v>551</v>
      </c>
      <c r="G70" s="2">
        <v>631</v>
      </c>
      <c r="H70" s="2">
        <v>0</v>
      </c>
      <c r="I70" s="2">
        <v>0</v>
      </c>
      <c r="J70" s="2">
        <v>0</v>
      </c>
    </row>
    <row r="71" spans="1:10" x14ac:dyDescent="0.35">
      <c r="A71" s="339" t="s">
        <v>2018</v>
      </c>
      <c r="B71" s="339" t="s">
        <v>31</v>
      </c>
      <c r="C71" s="340">
        <v>590</v>
      </c>
      <c r="D71" s="1">
        <v>59</v>
      </c>
      <c r="E71" s="1">
        <v>20</v>
      </c>
      <c r="F71" s="1">
        <v>25</v>
      </c>
      <c r="G71" s="1">
        <v>50</v>
      </c>
      <c r="H71" s="1">
        <v>495</v>
      </c>
      <c r="I71" s="1">
        <v>71</v>
      </c>
      <c r="J71" s="1">
        <v>81</v>
      </c>
    </row>
    <row r="72" spans="1:10" x14ac:dyDescent="0.35">
      <c r="A72" s="339" t="s">
        <v>0</v>
      </c>
      <c r="B72" s="339" t="s">
        <v>0</v>
      </c>
      <c r="C72" s="340">
        <v>590</v>
      </c>
      <c r="D72" s="2">
        <v>649</v>
      </c>
      <c r="E72" s="2">
        <v>669</v>
      </c>
      <c r="F72" s="2">
        <v>694</v>
      </c>
      <c r="G72" s="2">
        <v>744</v>
      </c>
      <c r="H72" s="2">
        <v>1239</v>
      </c>
      <c r="I72" s="2">
        <v>1310</v>
      </c>
      <c r="J72" s="2">
        <v>1391</v>
      </c>
    </row>
    <row r="73" spans="1:10" x14ac:dyDescent="0.35">
      <c r="A73" s="339" t="s">
        <v>2019</v>
      </c>
      <c r="B73" s="339" t="s">
        <v>31</v>
      </c>
      <c r="C73" s="340">
        <v>353</v>
      </c>
      <c r="D73" s="1">
        <v>70</v>
      </c>
      <c r="E73" s="1">
        <v>9</v>
      </c>
      <c r="F73" s="1">
        <v>20</v>
      </c>
      <c r="G73" s="1">
        <v>-452</v>
      </c>
      <c r="H73" s="1">
        <v>0</v>
      </c>
      <c r="I73" s="1">
        <v>0</v>
      </c>
      <c r="J73" s="1">
        <v>0</v>
      </c>
    </row>
    <row r="74" spans="1:10" x14ac:dyDescent="0.35">
      <c r="A74" s="339" t="s">
        <v>0</v>
      </c>
      <c r="B74" s="339" t="s">
        <v>0</v>
      </c>
      <c r="C74" s="340">
        <v>353</v>
      </c>
      <c r="D74" s="2">
        <v>423</v>
      </c>
      <c r="E74" s="2">
        <v>432</v>
      </c>
      <c r="F74" s="2">
        <v>452</v>
      </c>
      <c r="G74" s="2">
        <v>0</v>
      </c>
      <c r="H74" s="2">
        <v>0</v>
      </c>
      <c r="I74" s="2">
        <v>0</v>
      </c>
      <c r="J74" s="2">
        <v>0</v>
      </c>
    </row>
    <row r="75" spans="1:10" x14ac:dyDescent="0.35">
      <c r="A75" s="339" t="s">
        <v>3427</v>
      </c>
      <c r="B75" s="339" t="s">
        <v>33</v>
      </c>
      <c r="C75" s="340">
        <v>180</v>
      </c>
      <c r="D75" s="1">
        <v>90</v>
      </c>
      <c r="E75" s="1">
        <v>8</v>
      </c>
      <c r="F75" s="1">
        <v>-278</v>
      </c>
      <c r="G75" s="1">
        <v>0</v>
      </c>
      <c r="H75" s="1">
        <v>0</v>
      </c>
      <c r="I75" s="1">
        <v>0</v>
      </c>
      <c r="J75" s="1">
        <v>0</v>
      </c>
    </row>
    <row r="76" spans="1:10" x14ac:dyDescent="0.35">
      <c r="A76" s="339" t="s">
        <v>0</v>
      </c>
      <c r="B76" s="339" t="s">
        <v>0</v>
      </c>
      <c r="C76" s="340">
        <v>180</v>
      </c>
      <c r="D76" s="2">
        <v>270</v>
      </c>
      <c r="E76" s="2">
        <v>278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</row>
    <row r="77" spans="1:10" x14ac:dyDescent="0.35">
      <c r="A77" s="339" t="s">
        <v>2020</v>
      </c>
      <c r="B77" s="339" t="s">
        <v>31</v>
      </c>
      <c r="C77" s="340">
        <v>583</v>
      </c>
      <c r="D77" s="1">
        <v>118</v>
      </c>
      <c r="E77" s="1">
        <v>29</v>
      </c>
      <c r="F77" s="1">
        <v>20</v>
      </c>
      <c r="G77" s="1">
        <v>161</v>
      </c>
      <c r="H77" s="1">
        <v>24</v>
      </c>
      <c r="I77" s="1">
        <v>62</v>
      </c>
      <c r="J77" s="1">
        <v>317</v>
      </c>
    </row>
    <row r="78" spans="1:10" x14ac:dyDescent="0.35">
      <c r="A78" s="339" t="s">
        <v>0</v>
      </c>
      <c r="B78" s="339" t="s">
        <v>0</v>
      </c>
      <c r="C78" s="340">
        <v>583</v>
      </c>
      <c r="D78" s="2">
        <v>701</v>
      </c>
      <c r="E78" s="2">
        <v>730</v>
      </c>
      <c r="F78" s="2">
        <v>750</v>
      </c>
      <c r="G78" s="2">
        <v>911</v>
      </c>
      <c r="H78" s="2">
        <v>935</v>
      </c>
      <c r="I78" s="2">
        <v>997</v>
      </c>
      <c r="J78" s="2">
        <v>1314</v>
      </c>
    </row>
    <row r="79" spans="1:10" x14ac:dyDescent="0.35">
      <c r="A79" s="339" t="s">
        <v>3428</v>
      </c>
      <c r="B79" s="339" t="s">
        <v>33</v>
      </c>
      <c r="C79" s="340">
        <v>2578</v>
      </c>
      <c r="D79" s="1">
        <v>-744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</row>
    <row r="80" spans="1:10" x14ac:dyDescent="0.35">
      <c r="A80" s="339" t="s">
        <v>0</v>
      </c>
      <c r="B80" s="339" t="s">
        <v>0</v>
      </c>
      <c r="C80" s="340">
        <v>2578</v>
      </c>
      <c r="D80" s="2">
        <v>1834</v>
      </c>
      <c r="E80" s="2">
        <v>1834</v>
      </c>
      <c r="F80" s="2">
        <v>1834</v>
      </c>
      <c r="G80" s="2">
        <v>1834</v>
      </c>
      <c r="H80" s="2">
        <v>1834</v>
      </c>
      <c r="I80" s="2">
        <v>1834</v>
      </c>
      <c r="J80" s="2">
        <v>1834</v>
      </c>
    </row>
    <row r="81" spans="1:14" x14ac:dyDescent="0.35">
      <c r="A81" s="339" t="s">
        <v>2021</v>
      </c>
      <c r="B81" s="339" t="s">
        <v>31</v>
      </c>
      <c r="C81" s="340">
        <v>1864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</row>
    <row r="82" spans="1:14" x14ac:dyDescent="0.35">
      <c r="A82" s="339" t="s">
        <v>0</v>
      </c>
      <c r="B82" s="339" t="s">
        <v>0</v>
      </c>
      <c r="C82" s="340">
        <v>1864</v>
      </c>
      <c r="D82" s="2">
        <v>1864</v>
      </c>
      <c r="E82" s="2">
        <v>1864</v>
      </c>
      <c r="F82" s="2">
        <v>1864</v>
      </c>
      <c r="G82" s="2">
        <v>1864</v>
      </c>
      <c r="H82" s="2">
        <v>1864</v>
      </c>
      <c r="I82" s="2">
        <v>1864</v>
      </c>
      <c r="J82" s="2">
        <v>1864</v>
      </c>
    </row>
    <row r="83" spans="1:14" x14ac:dyDescent="0.35">
      <c r="A83" s="339" t="s">
        <v>3416</v>
      </c>
      <c r="B83" s="339" t="s">
        <v>31</v>
      </c>
      <c r="C83" s="340">
        <v>578</v>
      </c>
      <c r="D83" s="1">
        <v>125</v>
      </c>
      <c r="E83" s="1">
        <v>55</v>
      </c>
      <c r="F83" s="1">
        <v>7</v>
      </c>
      <c r="G83" s="1">
        <v>47</v>
      </c>
      <c r="H83" s="1">
        <v>17</v>
      </c>
      <c r="I83" s="1">
        <v>14</v>
      </c>
      <c r="J83" s="1">
        <v>-843</v>
      </c>
    </row>
    <row r="84" spans="1:14" x14ac:dyDescent="0.35">
      <c r="A84" s="339" t="s">
        <v>0</v>
      </c>
      <c r="B84" s="339" t="s">
        <v>0</v>
      </c>
      <c r="C84" s="340">
        <v>578</v>
      </c>
      <c r="D84" s="2">
        <v>703</v>
      </c>
      <c r="E84" s="2">
        <v>758</v>
      </c>
      <c r="F84" s="2">
        <v>765</v>
      </c>
      <c r="G84" s="2">
        <v>812</v>
      </c>
      <c r="H84" s="2">
        <v>829</v>
      </c>
      <c r="I84" s="2">
        <v>843</v>
      </c>
      <c r="J84" s="2">
        <v>0</v>
      </c>
    </row>
    <row r="85" spans="1:14" x14ac:dyDescent="0.35">
      <c r="A85" s="339" t="s">
        <v>2022</v>
      </c>
      <c r="B85" s="339" t="s">
        <v>33</v>
      </c>
      <c r="C85" s="340">
        <v>507</v>
      </c>
      <c r="D85" s="1">
        <v>47</v>
      </c>
      <c r="E85" s="1">
        <v>6</v>
      </c>
      <c r="F85" s="1">
        <v>80</v>
      </c>
      <c r="G85" s="1">
        <v>27</v>
      </c>
      <c r="H85" s="1">
        <v>20</v>
      </c>
      <c r="I85" s="1">
        <v>-687</v>
      </c>
      <c r="J85" s="1">
        <v>0</v>
      </c>
    </row>
    <row r="86" spans="1:14" x14ac:dyDescent="0.35">
      <c r="A86" s="339" t="s">
        <v>0</v>
      </c>
      <c r="B86" s="339" t="s">
        <v>0</v>
      </c>
      <c r="C86" s="340">
        <v>507</v>
      </c>
      <c r="D86" s="2">
        <v>554</v>
      </c>
      <c r="E86" s="2">
        <v>560</v>
      </c>
      <c r="F86" s="2">
        <v>640</v>
      </c>
      <c r="G86" s="2">
        <v>667</v>
      </c>
      <c r="H86" s="2">
        <v>687</v>
      </c>
      <c r="I86" s="2">
        <v>0</v>
      </c>
      <c r="J86" s="2">
        <v>0</v>
      </c>
    </row>
    <row r="87" spans="1:14" x14ac:dyDescent="0.35">
      <c r="A87" s="339" t="s">
        <v>47</v>
      </c>
      <c r="B87" s="339" t="s">
        <v>0</v>
      </c>
      <c r="C87" s="341">
        <v>0</v>
      </c>
      <c r="D87" s="1">
        <f>(D65+D67+D69+D71+D73+D75+D77+D79+D81+D83+D85)*(-1)</f>
        <v>0</v>
      </c>
      <c r="E87" s="1">
        <f t="shared" ref="E87:J87" si="1">(E65+E67+E69+E71+E73+E75+E77+E79+E81+E83+E85)*(-1)</f>
        <v>0</v>
      </c>
      <c r="F87" s="1">
        <f t="shared" si="1"/>
        <v>96</v>
      </c>
      <c r="G87" s="1">
        <f t="shared" si="1"/>
        <v>79</v>
      </c>
      <c r="H87" s="1">
        <f t="shared" si="1"/>
        <v>65</v>
      </c>
      <c r="I87" s="1">
        <f t="shared" si="1"/>
        <v>492</v>
      </c>
      <c r="J87" s="1">
        <f t="shared" si="1"/>
        <v>164</v>
      </c>
    </row>
    <row r="88" spans="1:14" x14ac:dyDescent="0.35">
      <c r="A88" s="339" t="s">
        <v>0</v>
      </c>
      <c r="B88" s="339" t="s">
        <v>0</v>
      </c>
      <c r="C88" s="340">
        <v>0</v>
      </c>
      <c r="D88" s="2">
        <v>0</v>
      </c>
      <c r="E88" s="2">
        <v>0</v>
      </c>
      <c r="F88" s="2">
        <v>96</v>
      </c>
      <c r="G88" s="2">
        <v>175</v>
      </c>
      <c r="H88" s="2">
        <v>240</v>
      </c>
      <c r="I88" s="2">
        <v>732</v>
      </c>
      <c r="J88" s="2">
        <v>896</v>
      </c>
    </row>
    <row r="89" spans="1:14" x14ac:dyDescent="0.35">
      <c r="A89" t="s">
        <v>48</v>
      </c>
      <c r="B89" t="s">
        <v>0</v>
      </c>
      <c r="C89" s="2">
        <v>11003</v>
      </c>
      <c r="D89" s="2">
        <v>11003</v>
      </c>
      <c r="E89" s="2">
        <v>11003</v>
      </c>
      <c r="F89" s="2">
        <v>11003</v>
      </c>
      <c r="G89" s="2">
        <v>11003</v>
      </c>
      <c r="H89" s="2">
        <v>11003</v>
      </c>
      <c r="I89" s="2">
        <v>11003</v>
      </c>
      <c r="J89" s="2">
        <v>11003</v>
      </c>
    </row>
    <row r="93" spans="1:14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</row>
    <row r="94" spans="1:14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</row>
    <row r="95" spans="1:14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14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14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</row>
    <row r="98" spans="1:14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</row>
    <row r="99" spans="1:14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</row>
    <row r="100" spans="1:14" x14ac:dyDescent="0.35">
      <c r="A100" s="339" t="s">
        <v>59</v>
      </c>
      <c r="B100" s="339" t="s">
        <v>2</v>
      </c>
      <c r="C100" s="339" t="s">
        <v>3</v>
      </c>
      <c r="D100" t="s">
        <v>4</v>
      </c>
      <c r="E100" t="s">
        <v>5</v>
      </c>
      <c r="F100" t="s">
        <v>6</v>
      </c>
      <c r="G100" t="s">
        <v>7</v>
      </c>
      <c r="H100" t="s">
        <v>8</v>
      </c>
      <c r="I100" t="s">
        <v>9</v>
      </c>
      <c r="J100" t="s">
        <v>10</v>
      </c>
      <c r="K100" t="s">
        <v>11</v>
      </c>
      <c r="L100" t="s">
        <v>12</v>
      </c>
      <c r="M100" t="s">
        <v>13</v>
      </c>
      <c r="N100" t="s">
        <v>14</v>
      </c>
    </row>
    <row r="101" spans="1:14" x14ac:dyDescent="0.35">
      <c r="A101" s="339" t="s">
        <v>0</v>
      </c>
      <c r="B101" s="339" t="s">
        <v>0</v>
      </c>
      <c r="C101" s="339" t="s">
        <v>17</v>
      </c>
      <c r="D101" t="s">
        <v>2035</v>
      </c>
      <c r="E101" t="s">
        <v>2034</v>
      </c>
      <c r="F101" t="s">
        <v>2033</v>
      </c>
      <c r="G101" t="s">
        <v>2032</v>
      </c>
      <c r="H101" t="s">
        <v>2031</v>
      </c>
      <c r="I101" t="s">
        <v>2030</v>
      </c>
      <c r="J101" t="s">
        <v>2029</v>
      </c>
      <c r="K101" t="s">
        <v>2028</v>
      </c>
      <c r="L101" t="s">
        <v>2027</v>
      </c>
      <c r="M101" t="s">
        <v>2026</v>
      </c>
      <c r="N101" t="s">
        <v>2025</v>
      </c>
    </row>
    <row r="102" spans="1:14" x14ac:dyDescent="0.35">
      <c r="A102" s="339" t="s">
        <v>3387</v>
      </c>
      <c r="B102" s="339" t="s">
        <v>33</v>
      </c>
      <c r="C102" s="340">
        <v>368</v>
      </c>
      <c r="D102" s="1">
        <v>20</v>
      </c>
      <c r="E102" s="1">
        <v>2</v>
      </c>
      <c r="F102" s="1">
        <v>7</v>
      </c>
      <c r="G102" s="1">
        <v>3</v>
      </c>
      <c r="H102" s="1">
        <v>10</v>
      </c>
      <c r="I102" s="1">
        <v>-410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</row>
    <row r="103" spans="1:14" x14ac:dyDescent="0.35">
      <c r="A103" s="339" t="s">
        <v>0</v>
      </c>
      <c r="B103" s="339" t="s">
        <v>0</v>
      </c>
      <c r="C103" s="340">
        <v>368</v>
      </c>
      <c r="D103" s="2">
        <v>388</v>
      </c>
      <c r="E103" s="2">
        <v>390</v>
      </c>
      <c r="F103" s="2">
        <v>397</v>
      </c>
      <c r="G103" s="2">
        <v>400</v>
      </c>
      <c r="H103" s="2">
        <v>410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</row>
    <row r="104" spans="1:14" x14ac:dyDescent="0.35">
      <c r="A104" s="343" t="s">
        <v>2024</v>
      </c>
      <c r="B104" s="339" t="s">
        <v>31</v>
      </c>
      <c r="C104" s="340">
        <v>1199</v>
      </c>
      <c r="D104" s="1">
        <v>67</v>
      </c>
      <c r="E104" s="1">
        <v>13</v>
      </c>
      <c r="F104" s="1">
        <v>1</v>
      </c>
      <c r="G104" s="1">
        <v>24</v>
      </c>
      <c r="H104" s="1">
        <v>74</v>
      </c>
      <c r="I104" s="1">
        <v>7</v>
      </c>
      <c r="J104" s="1">
        <v>38</v>
      </c>
      <c r="K104" s="1">
        <v>13</v>
      </c>
      <c r="L104" s="1">
        <v>33</v>
      </c>
      <c r="M104" s="1">
        <v>22</v>
      </c>
      <c r="N104" s="1">
        <v>207</v>
      </c>
    </row>
    <row r="105" spans="1:14" x14ac:dyDescent="0.35">
      <c r="A105" s="343" t="s">
        <v>0</v>
      </c>
      <c r="B105" s="339" t="s">
        <v>0</v>
      </c>
      <c r="C105" s="340">
        <v>1199</v>
      </c>
      <c r="D105" s="2">
        <v>1266</v>
      </c>
      <c r="E105" s="2">
        <v>1279</v>
      </c>
      <c r="F105" s="2">
        <v>1280</v>
      </c>
      <c r="G105" s="2">
        <v>1304</v>
      </c>
      <c r="H105" s="2">
        <v>1378</v>
      </c>
      <c r="I105" s="2">
        <v>1385</v>
      </c>
      <c r="J105" s="2">
        <v>1423</v>
      </c>
      <c r="K105" s="2">
        <v>1436</v>
      </c>
      <c r="L105" s="2">
        <v>1469</v>
      </c>
      <c r="M105" s="2">
        <v>1491</v>
      </c>
      <c r="N105" s="2">
        <v>1698</v>
      </c>
    </row>
    <row r="106" spans="1:14" x14ac:dyDescent="0.35">
      <c r="A106" s="343" t="s">
        <v>2023</v>
      </c>
      <c r="B106" s="339" t="s">
        <v>31</v>
      </c>
      <c r="C106" s="340">
        <v>1574</v>
      </c>
      <c r="D106" s="1">
        <v>134</v>
      </c>
      <c r="E106" s="1">
        <v>13</v>
      </c>
      <c r="F106" s="1">
        <v>15</v>
      </c>
      <c r="G106" s="1">
        <v>22</v>
      </c>
      <c r="H106" s="1">
        <v>126</v>
      </c>
      <c r="I106" s="1">
        <v>8</v>
      </c>
      <c r="J106" s="1">
        <v>66</v>
      </c>
      <c r="K106" s="1">
        <v>-32</v>
      </c>
      <c r="L106" s="1">
        <v>0</v>
      </c>
      <c r="M106" s="1">
        <v>0</v>
      </c>
      <c r="N106" s="1">
        <v>0</v>
      </c>
    </row>
    <row r="107" spans="1:14" x14ac:dyDescent="0.35">
      <c r="A107" s="343" t="s">
        <v>0</v>
      </c>
      <c r="B107" s="339" t="s">
        <v>0</v>
      </c>
      <c r="C107" s="340">
        <v>1574</v>
      </c>
      <c r="D107" s="2">
        <v>1708</v>
      </c>
      <c r="E107" s="2">
        <v>1721</v>
      </c>
      <c r="F107" s="2">
        <v>1736</v>
      </c>
      <c r="G107" s="2">
        <v>1758</v>
      </c>
      <c r="H107" s="2">
        <v>1884</v>
      </c>
      <c r="I107" s="2">
        <v>1892</v>
      </c>
      <c r="J107" s="2">
        <v>1958</v>
      </c>
      <c r="K107" s="2">
        <v>1926</v>
      </c>
      <c r="L107" s="2">
        <v>1926</v>
      </c>
      <c r="M107" s="2">
        <v>1926</v>
      </c>
      <c r="N107" s="2">
        <v>1926</v>
      </c>
    </row>
    <row r="108" spans="1:14" x14ac:dyDescent="0.35">
      <c r="A108" s="339" t="s">
        <v>3386</v>
      </c>
      <c r="B108" s="339" t="s">
        <v>33</v>
      </c>
      <c r="C108" s="340">
        <v>659</v>
      </c>
      <c r="D108" s="1">
        <v>39</v>
      </c>
      <c r="E108" s="1">
        <v>4</v>
      </c>
      <c r="F108" s="1">
        <v>234</v>
      </c>
      <c r="G108" s="1">
        <v>8</v>
      </c>
      <c r="H108" s="1">
        <v>16</v>
      </c>
      <c r="I108" s="1">
        <v>28</v>
      </c>
      <c r="J108" s="1">
        <v>48</v>
      </c>
      <c r="K108" s="1">
        <v>2</v>
      </c>
      <c r="L108" s="1">
        <v>23</v>
      </c>
      <c r="M108" s="1">
        <v>218</v>
      </c>
      <c r="N108" s="1">
        <v>65</v>
      </c>
    </row>
    <row r="109" spans="1:14" x14ac:dyDescent="0.35">
      <c r="A109" s="339" t="s">
        <v>0</v>
      </c>
      <c r="B109" s="339" t="s">
        <v>0</v>
      </c>
      <c r="C109" s="340">
        <v>659</v>
      </c>
      <c r="D109" s="2">
        <v>698</v>
      </c>
      <c r="E109" s="2">
        <v>702</v>
      </c>
      <c r="F109" s="2">
        <v>936</v>
      </c>
      <c r="G109" s="2">
        <v>944</v>
      </c>
      <c r="H109" s="2">
        <v>960</v>
      </c>
      <c r="I109" s="2">
        <v>988</v>
      </c>
      <c r="J109" s="2">
        <v>1036</v>
      </c>
      <c r="K109" s="2">
        <v>1038</v>
      </c>
      <c r="L109" s="2">
        <v>1061</v>
      </c>
      <c r="M109" s="2">
        <v>1279</v>
      </c>
      <c r="N109" s="2">
        <v>1344</v>
      </c>
    </row>
    <row r="110" spans="1:14" x14ac:dyDescent="0.35">
      <c r="A110" s="339" t="s">
        <v>3385</v>
      </c>
      <c r="B110" s="339" t="s">
        <v>31</v>
      </c>
      <c r="C110" s="340">
        <v>312</v>
      </c>
      <c r="D110" s="1">
        <v>18</v>
      </c>
      <c r="E110" s="1">
        <v>3</v>
      </c>
      <c r="F110" s="1">
        <v>-333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35">
      <c r="A111" s="339" t="s">
        <v>0</v>
      </c>
      <c r="B111" s="339" t="s">
        <v>0</v>
      </c>
      <c r="C111" s="340">
        <v>312</v>
      </c>
      <c r="D111" s="2">
        <v>330</v>
      </c>
      <c r="E111" s="2">
        <v>333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x14ac:dyDescent="0.35">
      <c r="A112" s="339" t="s">
        <v>3429</v>
      </c>
      <c r="B112" s="339" t="s">
        <v>33</v>
      </c>
      <c r="C112" s="340">
        <v>92</v>
      </c>
      <c r="D112" s="1">
        <v>3</v>
      </c>
      <c r="E112" s="1">
        <v>-95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35">
      <c r="A113" s="339" t="s">
        <v>0</v>
      </c>
      <c r="B113" s="339" t="s">
        <v>0</v>
      </c>
      <c r="C113" s="340">
        <v>92</v>
      </c>
      <c r="D113" s="2">
        <v>95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x14ac:dyDescent="0.35">
      <c r="A114" s="339" t="s">
        <v>3430</v>
      </c>
      <c r="B114" s="339" t="s">
        <v>33</v>
      </c>
      <c r="C114" s="340">
        <v>323</v>
      </c>
      <c r="D114" s="1">
        <v>13</v>
      </c>
      <c r="E114" s="1">
        <v>7</v>
      </c>
      <c r="F114" s="1">
        <v>3</v>
      </c>
      <c r="G114" s="1">
        <v>-346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x14ac:dyDescent="0.35">
      <c r="A115" s="339" t="s">
        <v>0</v>
      </c>
      <c r="B115" s="339" t="s">
        <v>0</v>
      </c>
      <c r="C115" s="340">
        <v>323</v>
      </c>
      <c r="D115" s="2">
        <v>336</v>
      </c>
      <c r="E115" s="2">
        <v>343</v>
      </c>
      <c r="F115" s="2">
        <v>346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x14ac:dyDescent="0.35">
      <c r="A116" s="339" t="s">
        <v>3384</v>
      </c>
      <c r="B116" s="339" t="s">
        <v>33</v>
      </c>
      <c r="C116" s="340">
        <v>383</v>
      </c>
      <c r="D116" s="1">
        <v>39</v>
      </c>
      <c r="E116" s="1">
        <v>2</v>
      </c>
      <c r="F116" s="1">
        <v>10</v>
      </c>
      <c r="G116" s="1">
        <v>8</v>
      </c>
      <c r="H116" s="1">
        <v>15</v>
      </c>
      <c r="I116" s="1">
        <v>12</v>
      </c>
      <c r="J116" s="1">
        <v>-469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35">
      <c r="A117" s="339" t="s">
        <v>0</v>
      </c>
      <c r="B117" s="339" t="s">
        <v>0</v>
      </c>
      <c r="C117" s="340">
        <v>383</v>
      </c>
      <c r="D117" s="2">
        <v>422</v>
      </c>
      <c r="E117" s="2">
        <v>424</v>
      </c>
      <c r="F117" s="2">
        <v>434</v>
      </c>
      <c r="G117" s="2">
        <v>442</v>
      </c>
      <c r="H117" s="2">
        <v>457</v>
      </c>
      <c r="I117" s="2">
        <v>469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x14ac:dyDescent="0.35">
      <c r="A118" s="339" t="s">
        <v>3431</v>
      </c>
      <c r="B118" s="339" t="s">
        <v>33</v>
      </c>
      <c r="C118" s="340">
        <v>521</v>
      </c>
      <c r="D118" s="1">
        <v>3</v>
      </c>
      <c r="E118" s="1">
        <v>3</v>
      </c>
      <c r="F118" s="1">
        <v>3</v>
      </c>
      <c r="G118" s="1">
        <v>12</v>
      </c>
      <c r="H118" s="1">
        <v>8</v>
      </c>
      <c r="I118" s="1">
        <v>2</v>
      </c>
      <c r="J118" s="1">
        <v>2</v>
      </c>
      <c r="K118" s="1">
        <v>0</v>
      </c>
      <c r="L118" s="1">
        <v>-554</v>
      </c>
      <c r="M118" s="1">
        <v>0</v>
      </c>
      <c r="N118" s="1">
        <v>0</v>
      </c>
    </row>
    <row r="119" spans="1:14" x14ac:dyDescent="0.35">
      <c r="A119" s="339" t="s">
        <v>0</v>
      </c>
      <c r="B119" s="339" t="s">
        <v>0</v>
      </c>
      <c r="C119" s="340">
        <v>521</v>
      </c>
      <c r="D119" s="2">
        <v>524</v>
      </c>
      <c r="E119" s="2">
        <v>527</v>
      </c>
      <c r="F119" s="2">
        <v>530</v>
      </c>
      <c r="G119" s="2">
        <v>542</v>
      </c>
      <c r="H119" s="2">
        <v>550</v>
      </c>
      <c r="I119" s="2">
        <v>552</v>
      </c>
      <c r="J119" s="2">
        <v>554</v>
      </c>
      <c r="K119" s="2">
        <v>554</v>
      </c>
      <c r="L119" s="2">
        <v>0</v>
      </c>
      <c r="M119" s="2">
        <v>0</v>
      </c>
      <c r="N119" s="2">
        <v>0</v>
      </c>
    </row>
    <row r="120" spans="1:14" x14ac:dyDescent="0.35">
      <c r="A120" s="339" t="s">
        <v>3383</v>
      </c>
      <c r="B120" s="339" t="s">
        <v>33</v>
      </c>
      <c r="C120" s="340">
        <v>378</v>
      </c>
      <c r="D120" s="1">
        <v>32</v>
      </c>
      <c r="E120" s="1">
        <v>6</v>
      </c>
      <c r="F120" s="1">
        <v>23</v>
      </c>
      <c r="G120" s="1">
        <v>2</v>
      </c>
      <c r="H120" s="1">
        <v>5</v>
      </c>
      <c r="I120" s="1">
        <v>46</v>
      </c>
      <c r="J120" s="1">
        <v>71</v>
      </c>
      <c r="K120" s="1">
        <v>2</v>
      </c>
      <c r="L120" s="1">
        <v>19</v>
      </c>
      <c r="M120" s="1">
        <v>-584</v>
      </c>
      <c r="N120" s="1">
        <v>0</v>
      </c>
    </row>
    <row r="121" spans="1:14" x14ac:dyDescent="0.35">
      <c r="A121" s="339" t="s">
        <v>0</v>
      </c>
      <c r="B121" s="339" t="s">
        <v>0</v>
      </c>
      <c r="C121" s="340">
        <v>378</v>
      </c>
      <c r="D121" s="2">
        <v>410</v>
      </c>
      <c r="E121" s="2">
        <v>416</v>
      </c>
      <c r="F121" s="2">
        <v>439</v>
      </c>
      <c r="G121" s="2">
        <v>441</v>
      </c>
      <c r="H121" s="2">
        <v>446</v>
      </c>
      <c r="I121" s="2">
        <v>492</v>
      </c>
      <c r="J121" s="2">
        <v>563</v>
      </c>
      <c r="K121" s="2">
        <v>565</v>
      </c>
      <c r="L121" s="2">
        <v>584</v>
      </c>
      <c r="M121" s="2">
        <v>0</v>
      </c>
      <c r="N121" s="2">
        <v>0</v>
      </c>
    </row>
    <row r="122" spans="1:14" x14ac:dyDescent="0.35">
      <c r="A122" s="339" t="s">
        <v>3382</v>
      </c>
      <c r="B122" s="339" t="s">
        <v>33</v>
      </c>
      <c r="C122" s="340">
        <v>360</v>
      </c>
      <c r="D122" s="1">
        <v>25</v>
      </c>
      <c r="E122" s="1">
        <v>3</v>
      </c>
      <c r="F122" s="1">
        <v>5</v>
      </c>
      <c r="G122" s="1">
        <v>2</v>
      </c>
      <c r="H122" s="1">
        <v>-395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</row>
    <row r="123" spans="1:14" x14ac:dyDescent="0.35">
      <c r="A123" s="339" t="s">
        <v>0</v>
      </c>
      <c r="B123" s="339" t="s">
        <v>0</v>
      </c>
      <c r="C123" s="340">
        <v>360</v>
      </c>
      <c r="D123" s="2">
        <v>385</v>
      </c>
      <c r="E123" s="2">
        <v>388</v>
      </c>
      <c r="F123" s="2">
        <v>393</v>
      </c>
      <c r="G123" s="2">
        <v>395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35">
      <c r="A124" s="343" t="s">
        <v>3432</v>
      </c>
      <c r="B124" s="339" t="s">
        <v>31</v>
      </c>
      <c r="C124" s="340">
        <v>1231</v>
      </c>
      <c r="D124" s="1">
        <v>226</v>
      </c>
      <c r="E124" s="1">
        <v>6</v>
      </c>
      <c r="F124" s="1">
        <v>10</v>
      </c>
      <c r="G124" s="1">
        <v>21</v>
      </c>
      <c r="H124" s="1">
        <v>46</v>
      </c>
      <c r="I124" s="1">
        <v>132</v>
      </c>
      <c r="J124" s="1">
        <v>77</v>
      </c>
      <c r="K124" s="1">
        <v>6</v>
      </c>
      <c r="L124" s="1">
        <v>26</v>
      </c>
      <c r="M124" s="1">
        <v>98</v>
      </c>
      <c r="N124" s="1">
        <v>138</v>
      </c>
    </row>
    <row r="125" spans="1:14" x14ac:dyDescent="0.35">
      <c r="A125" s="343" t="s">
        <v>0</v>
      </c>
      <c r="B125" s="339" t="s">
        <v>0</v>
      </c>
      <c r="C125" s="340">
        <v>1231</v>
      </c>
      <c r="D125" s="2">
        <v>1457</v>
      </c>
      <c r="E125" s="2">
        <v>1463</v>
      </c>
      <c r="F125" s="2">
        <v>1473</v>
      </c>
      <c r="G125" s="2">
        <v>1494</v>
      </c>
      <c r="H125" s="2">
        <v>1540</v>
      </c>
      <c r="I125" s="2">
        <v>1672</v>
      </c>
      <c r="J125" s="2">
        <v>1749</v>
      </c>
      <c r="K125" s="2">
        <v>1755</v>
      </c>
      <c r="L125" s="2">
        <v>1781</v>
      </c>
      <c r="M125" s="2">
        <v>1879</v>
      </c>
      <c r="N125" s="2">
        <v>2017</v>
      </c>
    </row>
    <row r="126" spans="1:14" x14ac:dyDescent="0.35">
      <c r="A126" s="343" t="s">
        <v>3433</v>
      </c>
      <c r="B126" s="339" t="s">
        <v>33</v>
      </c>
      <c r="C126" s="340">
        <v>2671</v>
      </c>
      <c r="D126" s="1">
        <v>-745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</row>
    <row r="127" spans="1:14" x14ac:dyDescent="0.35">
      <c r="A127" s="343" t="s">
        <v>0</v>
      </c>
      <c r="B127" s="339" t="s">
        <v>0</v>
      </c>
      <c r="C127" s="340">
        <v>2671</v>
      </c>
      <c r="D127" s="2">
        <v>1926</v>
      </c>
      <c r="E127" s="2">
        <v>1926</v>
      </c>
      <c r="F127" s="2">
        <v>1926</v>
      </c>
      <c r="G127" s="2">
        <v>1926</v>
      </c>
      <c r="H127" s="2">
        <v>1926</v>
      </c>
      <c r="I127" s="2">
        <v>1926</v>
      </c>
      <c r="J127" s="2">
        <v>1926</v>
      </c>
      <c r="K127" s="2">
        <v>1926</v>
      </c>
      <c r="L127" s="2">
        <v>1926</v>
      </c>
      <c r="M127" s="2">
        <v>1926</v>
      </c>
      <c r="N127" s="2">
        <v>1926</v>
      </c>
    </row>
    <row r="128" spans="1:14" x14ac:dyDescent="0.35">
      <c r="A128" s="339" t="s">
        <v>3417</v>
      </c>
      <c r="B128" s="339" t="s">
        <v>33</v>
      </c>
      <c r="C128" s="340">
        <v>592</v>
      </c>
      <c r="D128" s="1">
        <v>26</v>
      </c>
      <c r="E128" s="1">
        <v>8</v>
      </c>
      <c r="F128" s="1">
        <v>4</v>
      </c>
      <c r="G128" s="1">
        <v>134</v>
      </c>
      <c r="H128" s="1">
        <v>10</v>
      </c>
      <c r="I128" s="1">
        <v>1</v>
      </c>
      <c r="J128" s="1">
        <v>28</v>
      </c>
      <c r="K128" s="1">
        <v>1</v>
      </c>
      <c r="L128" s="1">
        <v>52</v>
      </c>
      <c r="M128" s="1">
        <v>55</v>
      </c>
      <c r="N128" s="1">
        <v>-911</v>
      </c>
    </row>
    <row r="129" spans="1:17" x14ac:dyDescent="0.35">
      <c r="A129" s="339" t="s">
        <v>0</v>
      </c>
      <c r="B129" s="339" t="s">
        <v>0</v>
      </c>
      <c r="C129" s="340">
        <v>592</v>
      </c>
      <c r="D129" s="2">
        <v>618</v>
      </c>
      <c r="E129" s="2">
        <v>626</v>
      </c>
      <c r="F129" s="2">
        <v>630</v>
      </c>
      <c r="G129" s="2">
        <v>764</v>
      </c>
      <c r="H129" s="2">
        <v>774</v>
      </c>
      <c r="I129" s="2">
        <v>775</v>
      </c>
      <c r="J129" s="2">
        <v>803</v>
      </c>
      <c r="K129" s="2">
        <v>804</v>
      </c>
      <c r="L129" s="2">
        <v>856</v>
      </c>
      <c r="M129" s="2">
        <v>911</v>
      </c>
      <c r="N129" s="2">
        <v>0</v>
      </c>
    </row>
    <row r="130" spans="1:17" x14ac:dyDescent="0.35">
      <c r="A130" s="343" t="s">
        <v>3411</v>
      </c>
      <c r="B130" s="339" t="s">
        <v>31</v>
      </c>
      <c r="C130" s="340">
        <v>890</v>
      </c>
      <c r="D130" s="1">
        <v>100</v>
      </c>
      <c r="E130" s="1">
        <v>6</v>
      </c>
      <c r="F130" s="1">
        <v>12</v>
      </c>
      <c r="G130" s="1">
        <v>8</v>
      </c>
      <c r="H130" s="1">
        <v>51</v>
      </c>
      <c r="I130" s="1">
        <v>10</v>
      </c>
      <c r="J130" s="1">
        <v>97</v>
      </c>
      <c r="K130" s="1">
        <v>8</v>
      </c>
      <c r="L130" s="1">
        <v>23</v>
      </c>
      <c r="M130" s="1">
        <v>76</v>
      </c>
      <c r="N130" s="1">
        <v>164</v>
      </c>
    </row>
    <row r="131" spans="1:17" x14ac:dyDescent="0.35">
      <c r="A131" s="343" t="s">
        <v>0</v>
      </c>
      <c r="B131" s="339" t="s">
        <v>0</v>
      </c>
      <c r="C131" s="340">
        <v>890</v>
      </c>
      <c r="D131" s="2">
        <v>990</v>
      </c>
      <c r="E131" s="2">
        <v>996</v>
      </c>
      <c r="F131" s="2">
        <v>1008</v>
      </c>
      <c r="G131" s="2">
        <v>1016</v>
      </c>
      <c r="H131" s="2">
        <v>1067</v>
      </c>
      <c r="I131" s="2">
        <v>1077</v>
      </c>
      <c r="J131" s="2">
        <v>1174</v>
      </c>
      <c r="K131" s="2">
        <v>1182</v>
      </c>
      <c r="L131" s="2">
        <v>1205</v>
      </c>
      <c r="M131" s="2">
        <v>1281</v>
      </c>
      <c r="N131" s="2">
        <v>1445</v>
      </c>
    </row>
    <row r="132" spans="1:17" x14ac:dyDescent="0.35">
      <c r="A132" s="339" t="s">
        <v>47</v>
      </c>
      <c r="B132" s="339" t="s">
        <v>0</v>
      </c>
      <c r="C132" s="341">
        <v>0</v>
      </c>
      <c r="D132" s="1">
        <f>(D102+D104+D106+D108+D110+D112+D114+D116+D118+D120+D122+D124+D126+D128+D130)*(-1)</f>
        <v>0</v>
      </c>
      <c r="E132" s="1">
        <f t="shared" ref="E132:N132" si="2">(E102+E104+E106+E108+E110+E112+E114+E116+E118+E120+E122+E124+E126+E128+E130)*(-1)</f>
        <v>19</v>
      </c>
      <c r="F132" s="1">
        <f t="shared" si="2"/>
        <v>6</v>
      </c>
      <c r="G132" s="1">
        <f t="shared" si="2"/>
        <v>102</v>
      </c>
      <c r="H132" s="1">
        <f t="shared" si="2"/>
        <v>34</v>
      </c>
      <c r="I132" s="1">
        <f t="shared" si="2"/>
        <v>164</v>
      </c>
      <c r="J132" s="1">
        <f t="shared" si="2"/>
        <v>42</v>
      </c>
      <c r="K132" s="1">
        <f t="shared" si="2"/>
        <v>0</v>
      </c>
      <c r="L132" s="1">
        <f t="shared" si="2"/>
        <v>378</v>
      </c>
      <c r="M132" s="1">
        <f t="shared" si="2"/>
        <v>115</v>
      </c>
      <c r="N132" s="1">
        <f t="shared" si="2"/>
        <v>337</v>
      </c>
    </row>
    <row r="133" spans="1:17" x14ac:dyDescent="0.35">
      <c r="A133" s="339" t="s">
        <v>0</v>
      </c>
      <c r="B133" s="339" t="s">
        <v>0</v>
      </c>
      <c r="C133" s="340">
        <v>0</v>
      </c>
      <c r="D133" s="2">
        <v>0</v>
      </c>
      <c r="E133" s="2">
        <v>19</v>
      </c>
      <c r="F133" s="2">
        <v>25</v>
      </c>
      <c r="G133" s="2">
        <v>127</v>
      </c>
      <c r="H133" s="2">
        <v>161</v>
      </c>
      <c r="I133" s="2">
        <v>325</v>
      </c>
      <c r="J133" s="2">
        <v>367</v>
      </c>
      <c r="K133" s="2">
        <v>367</v>
      </c>
      <c r="L133" s="2">
        <v>745</v>
      </c>
      <c r="M133" s="2">
        <v>860</v>
      </c>
      <c r="N133" s="2">
        <v>1197</v>
      </c>
    </row>
    <row r="134" spans="1:17" x14ac:dyDescent="0.35">
      <c r="A134" t="s">
        <v>48</v>
      </c>
      <c r="B134" t="s">
        <v>0</v>
      </c>
      <c r="C134" s="2">
        <v>11553</v>
      </c>
      <c r="D134" s="2">
        <v>11553</v>
      </c>
      <c r="E134" s="2">
        <v>11553</v>
      </c>
      <c r="F134" s="2">
        <v>11553</v>
      </c>
      <c r="G134" s="2">
        <v>11553</v>
      </c>
      <c r="H134" s="2">
        <v>11553</v>
      </c>
      <c r="I134" s="2">
        <v>11553</v>
      </c>
      <c r="J134" s="2">
        <v>11553</v>
      </c>
      <c r="K134" s="2">
        <v>11553</v>
      </c>
      <c r="L134" s="2">
        <v>11553</v>
      </c>
      <c r="M134" s="2">
        <v>11553</v>
      </c>
      <c r="N134" s="2">
        <v>11553</v>
      </c>
    </row>
    <row r="138" spans="1:1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</row>
    <row r="139" spans="1:1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</row>
    <row r="140" spans="1:1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</row>
    <row r="141" spans="1:1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</row>
    <row r="142" spans="1:1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</row>
    <row r="143" spans="1:1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</row>
    <row r="144" spans="1:1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</row>
    <row r="145" spans="1:17" x14ac:dyDescent="0.35">
      <c r="A145" s="339" t="s">
        <v>264</v>
      </c>
      <c r="B145" s="339" t="s">
        <v>2</v>
      </c>
      <c r="C145" s="339" t="s">
        <v>3</v>
      </c>
      <c r="D145" t="s">
        <v>4</v>
      </c>
      <c r="E145" t="s">
        <v>5</v>
      </c>
      <c r="F145" t="s">
        <v>6</v>
      </c>
      <c r="G145" t="s">
        <v>7</v>
      </c>
      <c r="H145" t="s">
        <v>8</v>
      </c>
      <c r="I145" t="s">
        <v>9</v>
      </c>
      <c r="J145" t="s">
        <v>10</v>
      </c>
      <c r="K145" t="s">
        <v>11</v>
      </c>
      <c r="L145" t="s">
        <v>12</v>
      </c>
      <c r="M145" t="s">
        <v>13</v>
      </c>
      <c r="N145" t="s">
        <v>14</v>
      </c>
      <c r="O145" t="s">
        <v>15</v>
      </c>
      <c r="P145" t="s">
        <v>16</v>
      </c>
      <c r="Q145" t="s">
        <v>603</v>
      </c>
    </row>
    <row r="146" spans="1:17" x14ac:dyDescent="0.35">
      <c r="A146" s="339" t="s">
        <v>0</v>
      </c>
      <c r="B146" s="339" t="s">
        <v>0</v>
      </c>
      <c r="C146" s="339" t="s">
        <v>17</v>
      </c>
      <c r="D146" t="s">
        <v>2036</v>
      </c>
      <c r="E146" t="s">
        <v>1061</v>
      </c>
      <c r="F146" t="s">
        <v>2037</v>
      </c>
      <c r="G146" t="s">
        <v>2038</v>
      </c>
      <c r="H146" t="s">
        <v>2039</v>
      </c>
      <c r="I146" t="s">
        <v>2040</v>
      </c>
      <c r="J146" t="s">
        <v>2041</v>
      </c>
      <c r="K146" t="s">
        <v>2042</v>
      </c>
      <c r="L146" t="s">
        <v>2043</v>
      </c>
      <c r="M146" t="s">
        <v>2044</v>
      </c>
      <c r="N146" t="s">
        <v>2045</v>
      </c>
      <c r="O146" t="s">
        <v>2046</v>
      </c>
      <c r="P146" t="s">
        <v>2047</v>
      </c>
      <c r="Q146" t="s">
        <v>2048</v>
      </c>
    </row>
    <row r="147" spans="1:17" x14ac:dyDescent="0.35">
      <c r="A147" s="339" t="s">
        <v>3434</v>
      </c>
      <c r="B147" s="339" t="s">
        <v>33</v>
      </c>
      <c r="C147" s="340">
        <v>700</v>
      </c>
      <c r="D147" s="1">
        <v>7</v>
      </c>
      <c r="E147" s="1">
        <v>42</v>
      </c>
      <c r="F147" s="1">
        <v>76</v>
      </c>
      <c r="G147" s="1">
        <v>34</v>
      </c>
      <c r="H147" s="1">
        <v>14</v>
      </c>
      <c r="I147" s="1">
        <v>6</v>
      </c>
      <c r="J147" s="1">
        <v>52</v>
      </c>
      <c r="K147" s="1">
        <v>12</v>
      </c>
      <c r="L147" s="1">
        <v>49</v>
      </c>
      <c r="M147" s="1">
        <v>48</v>
      </c>
      <c r="N147" s="1">
        <v>99</v>
      </c>
      <c r="O147" s="1">
        <v>25</v>
      </c>
      <c r="P147" s="1">
        <v>25</v>
      </c>
      <c r="Q147" s="1">
        <v>110</v>
      </c>
    </row>
    <row r="148" spans="1:17" x14ac:dyDescent="0.35">
      <c r="A148" s="339" t="s">
        <v>0</v>
      </c>
      <c r="B148" s="339" t="s">
        <v>0</v>
      </c>
      <c r="C148" s="340">
        <v>700</v>
      </c>
      <c r="D148" s="2">
        <v>707</v>
      </c>
      <c r="E148" s="2">
        <v>749</v>
      </c>
      <c r="F148" s="2">
        <v>825</v>
      </c>
      <c r="G148" s="2">
        <v>859</v>
      </c>
      <c r="H148" s="2">
        <v>873</v>
      </c>
      <c r="I148" s="2">
        <v>879</v>
      </c>
      <c r="J148" s="2">
        <v>931</v>
      </c>
      <c r="K148" s="2">
        <v>943</v>
      </c>
      <c r="L148" s="2">
        <v>992</v>
      </c>
      <c r="M148" s="2">
        <v>1040</v>
      </c>
      <c r="N148" s="2">
        <v>1139</v>
      </c>
      <c r="O148" s="2">
        <v>1164</v>
      </c>
      <c r="P148" s="2">
        <v>1189</v>
      </c>
      <c r="Q148" s="2">
        <v>1299</v>
      </c>
    </row>
    <row r="149" spans="1:17" x14ac:dyDescent="0.35">
      <c r="A149" s="339" t="s">
        <v>2049</v>
      </c>
      <c r="B149" s="339" t="s">
        <v>33</v>
      </c>
      <c r="C149" s="340">
        <v>248</v>
      </c>
      <c r="D149" s="1">
        <v>17</v>
      </c>
      <c r="E149" s="1">
        <v>5</v>
      </c>
      <c r="F149" s="1">
        <v>3</v>
      </c>
      <c r="G149" s="1">
        <v>21</v>
      </c>
      <c r="H149" s="1">
        <v>-294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</row>
    <row r="150" spans="1:17" x14ac:dyDescent="0.35">
      <c r="A150" s="339" t="s">
        <v>0</v>
      </c>
      <c r="B150" s="339" t="s">
        <v>0</v>
      </c>
      <c r="C150" s="340">
        <v>248</v>
      </c>
      <c r="D150" s="2">
        <v>265</v>
      </c>
      <c r="E150" s="2">
        <v>270</v>
      </c>
      <c r="F150" s="2">
        <v>273</v>
      </c>
      <c r="G150" s="2">
        <v>294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</row>
    <row r="151" spans="1:17" x14ac:dyDescent="0.35">
      <c r="A151" s="339" t="s">
        <v>2050</v>
      </c>
      <c r="B151" s="339" t="s">
        <v>31</v>
      </c>
      <c r="C151" s="340">
        <v>387</v>
      </c>
      <c r="D151" s="1">
        <v>11</v>
      </c>
      <c r="E151" s="1">
        <v>6</v>
      </c>
      <c r="F151" s="1">
        <v>9</v>
      </c>
      <c r="G151" s="1">
        <v>25</v>
      </c>
      <c r="H151" s="1">
        <v>96</v>
      </c>
      <c r="I151" s="1">
        <v>1</v>
      </c>
      <c r="J151" s="1">
        <v>19</v>
      </c>
      <c r="K151" s="1">
        <v>3</v>
      </c>
      <c r="L151" s="1">
        <v>-557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 x14ac:dyDescent="0.35">
      <c r="A152" s="339" t="s">
        <v>0</v>
      </c>
      <c r="B152" s="339" t="s">
        <v>0</v>
      </c>
      <c r="C152" s="340">
        <v>387</v>
      </c>
      <c r="D152" s="2">
        <v>398</v>
      </c>
      <c r="E152" s="2">
        <v>404</v>
      </c>
      <c r="F152" s="2">
        <v>413</v>
      </c>
      <c r="G152" s="2">
        <v>438</v>
      </c>
      <c r="H152" s="2">
        <v>534</v>
      </c>
      <c r="I152" s="2">
        <v>535</v>
      </c>
      <c r="J152" s="2">
        <v>554</v>
      </c>
      <c r="K152" s="2">
        <v>557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</row>
    <row r="153" spans="1:17" x14ac:dyDescent="0.35">
      <c r="A153" s="339" t="s">
        <v>2051</v>
      </c>
      <c r="B153" s="339" t="s">
        <v>33</v>
      </c>
      <c r="C153" s="340">
        <v>306</v>
      </c>
      <c r="D153" s="1">
        <v>2</v>
      </c>
      <c r="E153" s="1">
        <v>1</v>
      </c>
      <c r="F153" s="1">
        <v>1</v>
      </c>
      <c r="G153" s="1">
        <v>2</v>
      </c>
      <c r="H153" s="1">
        <v>1</v>
      </c>
      <c r="I153" s="1">
        <v>-313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</row>
    <row r="154" spans="1:17" x14ac:dyDescent="0.35">
      <c r="A154" s="339" t="s">
        <v>0</v>
      </c>
      <c r="B154" s="339" t="s">
        <v>0</v>
      </c>
      <c r="C154" s="340">
        <v>306</v>
      </c>
      <c r="D154" s="2">
        <v>308</v>
      </c>
      <c r="E154" s="2">
        <v>309</v>
      </c>
      <c r="F154" s="2">
        <v>310</v>
      </c>
      <c r="G154" s="2">
        <v>312</v>
      </c>
      <c r="H154" s="2">
        <v>313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</row>
    <row r="155" spans="1:17" x14ac:dyDescent="0.35">
      <c r="A155" s="339" t="s">
        <v>2052</v>
      </c>
      <c r="B155" s="339" t="s">
        <v>31</v>
      </c>
      <c r="C155" s="340">
        <v>314</v>
      </c>
      <c r="D155" s="1">
        <v>6</v>
      </c>
      <c r="E155" s="1">
        <v>1</v>
      </c>
      <c r="F155" s="1">
        <v>1</v>
      </c>
      <c r="G155" s="1">
        <v>4</v>
      </c>
      <c r="H155" s="1">
        <v>5</v>
      </c>
      <c r="I155" s="1">
        <v>141</v>
      </c>
      <c r="J155" s="1">
        <v>7</v>
      </c>
      <c r="K155" s="1">
        <v>-479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</row>
    <row r="156" spans="1:17" x14ac:dyDescent="0.35">
      <c r="A156" s="339" t="s">
        <v>0</v>
      </c>
      <c r="B156" s="339" t="s">
        <v>0</v>
      </c>
      <c r="C156" s="340">
        <v>314</v>
      </c>
      <c r="D156" s="2">
        <v>320</v>
      </c>
      <c r="E156" s="2">
        <v>321</v>
      </c>
      <c r="F156" s="2">
        <v>322</v>
      </c>
      <c r="G156" s="2">
        <v>326</v>
      </c>
      <c r="H156" s="2">
        <v>331</v>
      </c>
      <c r="I156" s="2">
        <v>472</v>
      </c>
      <c r="J156" s="2">
        <v>479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</row>
    <row r="157" spans="1:17" x14ac:dyDescent="0.35">
      <c r="A157" s="339" t="s">
        <v>2053</v>
      </c>
      <c r="B157" s="339" t="s">
        <v>31</v>
      </c>
      <c r="C157" s="340">
        <v>848</v>
      </c>
      <c r="D157" s="1">
        <v>5</v>
      </c>
      <c r="E157" s="1">
        <v>8</v>
      </c>
      <c r="F157" s="1">
        <v>11</v>
      </c>
      <c r="G157" s="1">
        <v>26</v>
      </c>
      <c r="H157" s="1">
        <v>13</v>
      </c>
      <c r="I157" s="1">
        <v>54</v>
      </c>
      <c r="J157" s="1">
        <v>36</v>
      </c>
      <c r="K157" s="1">
        <v>150</v>
      </c>
      <c r="L157" s="1">
        <v>22</v>
      </c>
      <c r="M157" s="1">
        <v>11</v>
      </c>
      <c r="N157" s="1">
        <v>61</v>
      </c>
      <c r="O157" s="1">
        <v>2</v>
      </c>
      <c r="P157" s="1">
        <v>748</v>
      </c>
      <c r="Q157" s="1">
        <v>-379</v>
      </c>
    </row>
    <row r="158" spans="1:17" x14ac:dyDescent="0.35">
      <c r="A158" s="339" t="s">
        <v>0</v>
      </c>
      <c r="B158" s="339" t="s">
        <v>0</v>
      </c>
      <c r="C158" s="340">
        <v>848</v>
      </c>
      <c r="D158" s="2">
        <v>853</v>
      </c>
      <c r="E158" s="2">
        <v>861</v>
      </c>
      <c r="F158" s="2">
        <v>872</v>
      </c>
      <c r="G158" s="2">
        <v>898</v>
      </c>
      <c r="H158" s="2">
        <v>911</v>
      </c>
      <c r="I158" s="2">
        <v>965</v>
      </c>
      <c r="J158" s="2">
        <v>1001</v>
      </c>
      <c r="K158" s="2">
        <v>1151</v>
      </c>
      <c r="L158" s="2">
        <v>1173</v>
      </c>
      <c r="M158" s="2">
        <v>1184</v>
      </c>
      <c r="N158" s="2">
        <v>1245</v>
      </c>
      <c r="O158" s="2">
        <v>1247</v>
      </c>
      <c r="P158" s="2">
        <v>1995</v>
      </c>
      <c r="Q158" s="2">
        <v>1616</v>
      </c>
    </row>
    <row r="159" spans="1:17" x14ac:dyDescent="0.35">
      <c r="A159" s="339" t="s">
        <v>2054</v>
      </c>
      <c r="B159" s="339" t="s">
        <v>33</v>
      </c>
      <c r="C159" s="340">
        <v>684</v>
      </c>
      <c r="D159" s="1">
        <v>7</v>
      </c>
      <c r="E159" s="1">
        <v>5</v>
      </c>
      <c r="F159" s="1">
        <v>2</v>
      </c>
      <c r="G159" s="1">
        <v>7</v>
      </c>
      <c r="H159" s="1">
        <v>6</v>
      </c>
      <c r="I159" s="1">
        <v>69</v>
      </c>
      <c r="J159" s="1">
        <v>31</v>
      </c>
      <c r="K159" s="1">
        <v>203</v>
      </c>
      <c r="L159" s="1">
        <v>15</v>
      </c>
      <c r="M159" s="1">
        <v>3</v>
      </c>
      <c r="N159" s="1">
        <v>63</v>
      </c>
      <c r="O159" s="1">
        <v>2</v>
      </c>
      <c r="P159" s="1">
        <v>-1097</v>
      </c>
      <c r="Q159" s="1">
        <v>0</v>
      </c>
    </row>
    <row r="160" spans="1:17" x14ac:dyDescent="0.35">
      <c r="A160" s="339" t="s">
        <v>0</v>
      </c>
      <c r="B160" s="339" t="s">
        <v>0</v>
      </c>
      <c r="C160" s="340">
        <v>684</v>
      </c>
      <c r="D160" s="2">
        <v>691</v>
      </c>
      <c r="E160" s="2">
        <v>696</v>
      </c>
      <c r="F160" s="2">
        <v>698</v>
      </c>
      <c r="G160" s="2">
        <v>705</v>
      </c>
      <c r="H160" s="2">
        <v>711</v>
      </c>
      <c r="I160" s="2">
        <v>780</v>
      </c>
      <c r="J160" s="2">
        <v>811</v>
      </c>
      <c r="K160" s="2">
        <v>1014</v>
      </c>
      <c r="L160" s="2">
        <v>1029</v>
      </c>
      <c r="M160" s="2">
        <v>1032</v>
      </c>
      <c r="N160" s="2">
        <v>1095</v>
      </c>
      <c r="O160" s="2">
        <v>1097</v>
      </c>
      <c r="P160" s="2">
        <v>0</v>
      </c>
      <c r="Q160" s="2">
        <v>0</v>
      </c>
    </row>
    <row r="161" spans="1:17" x14ac:dyDescent="0.35">
      <c r="A161" s="339" t="s">
        <v>2055</v>
      </c>
      <c r="B161" s="339" t="s">
        <v>33</v>
      </c>
      <c r="C161" s="340">
        <v>964</v>
      </c>
      <c r="D161" s="1">
        <v>3</v>
      </c>
      <c r="E161" s="1">
        <v>8</v>
      </c>
      <c r="F161" s="1">
        <v>14</v>
      </c>
      <c r="G161" s="1">
        <v>3</v>
      </c>
      <c r="H161" s="1">
        <v>1</v>
      </c>
      <c r="I161" s="1">
        <v>4</v>
      </c>
      <c r="J161" s="1">
        <v>19</v>
      </c>
      <c r="K161" s="1">
        <v>8</v>
      </c>
      <c r="L161" s="1">
        <v>4</v>
      </c>
      <c r="M161" s="1">
        <v>0</v>
      </c>
      <c r="N161" s="1">
        <v>216</v>
      </c>
      <c r="O161" s="1">
        <v>20</v>
      </c>
      <c r="P161" s="1">
        <v>91</v>
      </c>
      <c r="Q161" s="1">
        <v>109</v>
      </c>
    </row>
    <row r="162" spans="1:17" x14ac:dyDescent="0.35">
      <c r="A162" s="339" t="s">
        <v>0</v>
      </c>
      <c r="B162" s="339" t="s">
        <v>0</v>
      </c>
      <c r="C162" s="340">
        <v>964</v>
      </c>
      <c r="D162" s="2">
        <v>967</v>
      </c>
      <c r="E162" s="2">
        <v>975</v>
      </c>
      <c r="F162" s="2">
        <v>989</v>
      </c>
      <c r="G162" s="2">
        <v>992</v>
      </c>
      <c r="H162" s="2">
        <v>993</v>
      </c>
      <c r="I162" s="2">
        <v>997</v>
      </c>
      <c r="J162" s="2">
        <v>1016</v>
      </c>
      <c r="K162" s="2">
        <v>1024</v>
      </c>
      <c r="L162" s="2">
        <v>1028</v>
      </c>
      <c r="M162" s="2">
        <v>1028</v>
      </c>
      <c r="N162" s="2">
        <v>1244</v>
      </c>
      <c r="O162" s="2">
        <v>1264</v>
      </c>
      <c r="P162" s="2">
        <v>1355</v>
      </c>
      <c r="Q162" s="2">
        <v>1464</v>
      </c>
    </row>
    <row r="163" spans="1:17" x14ac:dyDescent="0.35">
      <c r="A163" s="339" t="s">
        <v>3435</v>
      </c>
      <c r="B163" s="339" t="s">
        <v>33</v>
      </c>
      <c r="C163" s="340">
        <v>1335</v>
      </c>
      <c r="D163" s="1">
        <v>4</v>
      </c>
      <c r="E163" s="1">
        <v>24</v>
      </c>
      <c r="F163" s="1">
        <v>45</v>
      </c>
      <c r="G163" s="1">
        <v>17</v>
      </c>
      <c r="H163" s="1">
        <v>17</v>
      </c>
      <c r="I163" s="1">
        <v>5</v>
      </c>
      <c r="J163" s="1">
        <v>105</v>
      </c>
      <c r="K163" s="1">
        <v>6</v>
      </c>
      <c r="L163" s="1">
        <v>36</v>
      </c>
      <c r="M163" s="1">
        <v>21</v>
      </c>
      <c r="N163" s="1">
        <v>92</v>
      </c>
      <c r="O163" s="1">
        <v>-91</v>
      </c>
      <c r="P163" s="1">
        <v>0</v>
      </c>
      <c r="Q163" s="1">
        <v>0</v>
      </c>
    </row>
    <row r="164" spans="1:17" x14ac:dyDescent="0.35">
      <c r="A164" s="339" t="s">
        <v>0</v>
      </c>
      <c r="B164" s="339" t="s">
        <v>0</v>
      </c>
      <c r="C164" s="340">
        <v>1335</v>
      </c>
      <c r="D164" s="2">
        <v>1339</v>
      </c>
      <c r="E164" s="2">
        <v>1363</v>
      </c>
      <c r="F164" s="2">
        <v>1408</v>
      </c>
      <c r="G164" s="2">
        <v>1425</v>
      </c>
      <c r="H164" s="2">
        <v>1442</v>
      </c>
      <c r="I164" s="2">
        <v>1447</v>
      </c>
      <c r="J164" s="2">
        <v>1552</v>
      </c>
      <c r="K164" s="2">
        <v>1558</v>
      </c>
      <c r="L164" s="2">
        <v>1594</v>
      </c>
      <c r="M164" s="2">
        <v>1615</v>
      </c>
      <c r="N164" s="2">
        <v>1707</v>
      </c>
      <c r="O164" s="2">
        <v>1616</v>
      </c>
      <c r="P164" s="2">
        <v>1616</v>
      </c>
      <c r="Q164" s="2">
        <v>1616</v>
      </c>
    </row>
    <row r="165" spans="1:17" x14ac:dyDescent="0.35">
      <c r="A165" s="339" t="s">
        <v>2056</v>
      </c>
      <c r="B165" s="339" t="s">
        <v>33</v>
      </c>
      <c r="C165" s="340">
        <v>1348</v>
      </c>
      <c r="D165" s="1">
        <v>13</v>
      </c>
      <c r="E165" s="1">
        <v>21</v>
      </c>
      <c r="F165" s="1">
        <v>8</v>
      </c>
      <c r="G165" s="1">
        <v>28</v>
      </c>
      <c r="H165" s="1">
        <v>52</v>
      </c>
      <c r="I165" s="1">
        <v>7</v>
      </c>
      <c r="J165" s="1">
        <v>17</v>
      </c>
      <c r="K165" s="1">
        <v>16</v>
      </c>
      <c r="L165" s="1">
        <v>275</v>
      </c>
      <c r="M165" s="1">
        <v>-169</v>
      </c>
      <c r="N165" s="1">
        <v>0</v>
      </c>
      <c r="O165" s="1">
        <v>0</v>
      </c>
      <c r="P165" s="1">
        <v>0</v>
      </c>
      <c r="Q165" s="1">
        <v>0</v>
      </c>
    </row>
    <row r="166" spans="1:17" x14ac:dyDescent="0.35">
      <c r="A166" s="339" t="s">
        <v>0</v>
      </c>
      <c r="B166" s="339" t="s">
        <v>0</v>
      </c>
      <c r="C166" s="340">
        <v>1348</v>
      </c>
      <c r="D166" s="2">
        <v>1361</v>
      </c>
      <c r="E166" s="2">
        <v>1382</v>
      </c>
      <c r="F166" s="2">
        <v>1390</v>
      </c>
      <c r="G166" s="2">
        <v>1418</v>
      </c>
      <c r="H166" s="2">
        <v>1470</v>
      </c>
      <c r="I166" s="2">
        <v>1477</v>
      </c>
      <c r="J166" s="2">
        <v>1494</v>
      </c>
      <c r="K166" s="2">
        <v>1510</v>
      </c>
      <c r="L166" s="2">
        <v>1785</v>
      </c>
      <c r="M166" s="2">
        <v>1616</v>
      </c>
      <c r="N166" s="2">
        <v>1616</v>
      </c>
      <c r="O166" s="2">
        <v>1616</v>
      </c>
      <c r="P166" s="2">
        <v>1616</v>
      </c>
      <c r="Q166" s="2">
        <v>1616</v>
      </c>
    </row>
    <row r="167" spans="1:17" x14ac:dyDescent="0.35">
      <c r="A167" s="339" t="s">
        <v>3436</v>
      </c>
      <c r="B167" s="339" t="s">
        <v>33</v>
      </c>
      <c r="C167" s="340">
        <v>201</v>
      </c>
      <c r="D167" s="1">
        <v>3</v>
      </c>
      <c r="E167" s="1">
        <v>-204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</row>
    <row r="168" spans="1:17" x14ac:dyDescent="0.35">
      <c r="A168" s="339" t="s">
        <v>0</v>
      </c>
      <c r="B168" s="339" t="s">
        <v>0</v>
      </c>
      <c r="C168" s="340">
        <v>201</v>
      </c>
      <c r="D168" s="2">
        <v>204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</row>
    <row r="169" spans="1:17" x14ac:dyDescent="0.35">
      <c r="A169" s="339" t="s">
        <v>2057</v>
      </c>
      <c r="B169" s="339" t="s">
        <v>33</v>
      </c>
      <c r="C169" s="340">
        <v>364</v>
      </c>
      <c r="D169" s="1">
        <v>8</v>
      </c>
      <c r="E169" s="1">
        <v>15</v>
      </c>
      <c r="F169" s="1">
        <v>12</v>
      </c>
      <c r="G169" s="1">
        <v>22</v>
      </c>
      <c r="H169" s="1">
        <v>8</v>
      </c>
      <c r="I169" s="1">
        <v>3</v>
      </c>
      <c r="J169" s="1">
        <v>-432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</row>
    <row r="170" spans="1:17" x14ac:dyDescent="0.35">
      <c r="A170" s="339" t="s">
        <v>0</v>
      </c>
      <c r="B170" s="339" t="s">
        <v>0</v>
      </c>
      <c r="C170" s="340">
        <v>364</v>
      </c>
      <c r="D170" s="2">
        <v>372</v>
      </c>
      <c r="E170" s="2">
        <v>387</v>
      </c>
      <c r="F170" s="2">
        <v>399</v>
      </c>
      <c r="G170" s="2">
        <v>421</v>
      </c>
      <c r="H170" s="2">
        <v>429</v>
      </c>
      <c r="I170" s="2">
        <v>432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</row>
    <row r="171" spans="1:17" x14ac:dyDescent="0.35">
      <c r="A171" s="339" t="s">
        <v>2058</v>
      </c>
      <c r="B171" s="339" t="s">
        <v>31</v>
      </c>
      <c r="C171" s="340">
        <v>762</v>
      </c>
      <c r="D171" s="1">
        <v>22</v>
      </c>
      <c r="E171" s="1">
        <v>16</v>
      </c>
      <c r="F171" s="1">
        <v>7</v>
      </c>
      <c r="G171" s="1">
        <v>42</v>
      </c>
      <c r="H171" s="1">
        <v>15</v>
      </c>
      <c r="I171" s="1">
        <v>17</v>
      </c>
      <c r="J171" s="1">
        <v>76</v>
      </c>
      <c r="K171" s="1">
        <v>28</v>
      </c>
      <c r="L171" s="1">
        <v>38</v>
      </c>
      <c r="M171" s="1">
        <v>15</v>
      </c>
      <c r="N171" s="1">
        <v>76</v>
      </c>
      <c r="O171" s="1">
        <v>11</v>
      </c>
      <c r="P171" s="1">
        <v>97</v>
      </c>
      <c r="Q171" s="1">
        <v>129</v>
      </c>
    </row>
    <row r="172" spans="1:17" x14ac:dyDescent="0.35">
      <c r="A172" s="339" t="s">
        <v>0</v>
      </c>
      <c r="B172" s="339" t="s">
        <v>0</v>
      </c>
      <c r="C172" s="340">
        <v>762</v>
      </c>
      <c r="D172" s="2">
        <v>784</v>
      </c>
      <c r="E172" s="2">
        <v>800</v>
      </c>
      <c r="F172" s="2">
        <v>807</v>
      </c>
      <c r="G172" s="2">
        <v>849</v>
      </c>
      <c r="H172" s="2">
        <v>864</v>
      </c>
      <c r="I172" s="2">
        <v>881</v>
      </c>
      <c r="J172" s="2">
        <v>957</v>
      </c>
      <c r="K172" s="2">
        <v>985</v>
      </c>
      <c r="L172" s="2">
        <v>1023</v>
      </c>
      <c r="M172" s="2">
        <v>1038</v>
      </c>
      <c r="N172" s="2">
        <v>1114</v>
      </c>
      <c r="O172" s="2">
        <v>1125</v>
      </c>
      <c r="P172" s="2">
        <v>1222</v>
      </c>
      <c r="Q172" s="2">
        <v>1351</v>
      </c>
    </row>
    <row r="173" spans="1:17" x14ac:dyDescent="0.35">
      <c r="A173" s="339" t="s">
        <v>3412</v>
      </c>
      <c r="B173" s="339" t="s">
        <v>31</v>
      </c>
      <c r="C173" s="340">
        <v>139</v>
      </c>
      <c r="D173" s="1">
        <v>-139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</row>
    <row r="174" spans="1:17" x14ac:dyDescent="0.35">
      <c r="A174" s="339" t="s">
        <v>0</v>
      </c>
      <c r="B174" s="339" t="s">
        <v>0</v>
      </c>
      <c r="C174" s="340">
        <v>139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</row>
    <row r="175" spans="1:17" x14ac:dyDescent="0.35">
      <c r="A175" s="339" t="s">
        <v>3418</v>
      </c>
      <c r="B175" s="339" t="s">
        <v>31</v>
      </c>
      <c r="C175" s="340">
        <v>219</v>
      </c>
      <c r="D175" s="1">
        <v>12</v>
      </c>
      <c r="E175" s="1">
        <v>4</v>
      </c>
      <c r="F175" s="1">
        <v>14</v>
      </c>
      <c r="G175" s="1">
        <v>-249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</row>
    <row r="176" spans="1:17" x14ac:dyDescent="0.35">
      <c r="A176" s="339" t="s">
        <v>0</v>
      </c>
      <c r="B176" s="339" t="s">
        <v>0</v>
      </c>
      <c r="C176" s="340">
        <v>219</v>
      </c>
      <c r="D176" s="2">
        <v>231</v>
      </c>
      <c r="E176" s="2">
        <v>235</v>
      </c>
      <c r="F176" s="2">
        <v>249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</row>
    <row r="177" spans="1:17" x14ac:dyDescent="0.35">
      <c r="A177" s="339" t="s">
        <v>3437</v>
      </c>
      <c r="B177" s="339" t="s">
        <v>33</v>
      </c>
      <c r="C177" s="340">
        <v>205</v>
      </c>
      <c r="D177" s="1">
        <v>0</v>
      </c>
      <c r="E177" s="1">
        <v>30</v>
      </c>
      <c r="F177" s="1">
        <v>-235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</row>
    <row r="178" spans="1:17" x14ac:dyDescent="0.35">
      <c r="A178" s="339" t="s">
        <v>0</v>
      </c>
      <c r="B178" s="339" t="s">
        <v>0</v>
      </c>
      <c r="C178" s="340">
        <v>205</v>
      </c>
      <c r="D178" s="2">
        <v>205</v>
      </c>
      <c r="E178" s="2">
        <v>235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</row>
    <row r="179" spans="1:17" x14ac:dyDescent="0.35">
      <c r="A179" s="339" t="s">
        <v>3408</v>
      </c>
      <c r="B179" s="339" t="s">
        <v>33</v>
      </c>
      <c r="C179" s="340">
        <v>669</v>
      </c>
      <c r="D179" s="1">
        <v>2</v>
      </c>
      <c r="E179" s="1">
        <v>6</v>
      </c>
      <c r="F179" s="1">
        <v>10</v>
      </c>
      <c r="G179" s="1">
        <v>5</v>
      </c>
      <c r="H179" s="1">
        <v>5</v>
      </c>
      <c r="I179" s="1">
        <v>5</v>
      </c>
      <c r="J179" s="1">
        <v>24</v>
      </c>
      <c r="K179" s="1">
        <v>21</v>
      </c>
      <c r="L179" s="1">
        <v>16</v>
      </c>
      <c r="M179" s="1">
        <v>30</v>
      </c>
      <c r="N179" s="1">
        <v>-793</v>
      </c>
      <c r="O179" s="1">
        <v>0</v>
      </c>
      <c r="P179" s="1">
        <v>0</v>
      </c>
      <c r="Q179" s="1">
        <v>0</v>
      </c>
    </row>
    <row r="180" spans="1:17" x14ac:dyDescent="0.35">
      <c r="A180" s="339" t="s">
        <v>0</v>
      </c>
      <c r="B180" s="339" t="s">
        <v>0</v>
      </c>
      <c r="C180" s="340">
        <v>669</v>
      </c>
      <c r="D180" s="2">
        <v>671</v>
      </c>
      <c r="E180" s="2">
        <v>677</v>
      </c>
      <c r="F180" s="2">
        <v>687</v>
      </c>
      <c r="G180" s="2">
        <v>692</v>
      </c>
      <c r="H180" s="2">
        <v>697</v>
      </c>
      <c r="I180" s="2">
        <v>702</v>
      </c>
      <c r="J180" s="2">
        <v>726</v>
      </c>
      <c r="K180" s="2">
        <v>747</v>
      </c>
      <c r="L180" s="2">
        <v>763</v>
      </c>
      <c r="M180" s="2">
        <v>793</v>
      </c>
      <c r="N180" s="2">
        <v>0</v>
      </c>
      <c r="O180" s="2">
        <v>0</v>
      </c>
      <c r="P180" s="2">
        <v>0</v>
      </c>
      <c r="Q180" s="2">
        <v>0</v>
      </c>
    </row>
    <row r="181" spans="1:17" x14ac:dyDescent="0.35">
      <c r="A181" s="339" t="s">
        <v>47</v>
      </c>
      <c r="B181" s="339" t="s">
        <v>0</v>
      </c>
      <c r="C181" s="341">
        <v>0</v>
      </c>
      <c r="D181" s="1">
        <f>(D147+D149+D151+D153+D155+D157+D159+D161+D163+D165+D167+D169+D171+D173+D175+D177+D179)*(-1)</f>
        <v>17</v>
      </c>
      <c r="E181" s="1">
        <f t="shared" ref="E181:Q181" si="3">(E147+E149+E151+E153+E155+E157+E159+E161+E163+E165+E167+E169+E171+E173+E175+E177+E179)*(-1)</f>
        <v>12</v>
      </c>
      <c r="F181" s="1">
        <f t="shared" si="3"/>
        <v>22</v>
      </c>
      <c r="G181" s="1">
        <f t="shared" si="3"/>
        <v>13</v>
      </c>
      <c r="H181" s="1">
        <f t="shared" si="3"/>
        <v>61</v>
      </c>
      <c r="I181" s="1">
        <f t="shared" si="3"/>
        <v>1</v>
      </c>
      <c r="J181" s="1">
        <f t="shared" si="3"/>
        <v>46</v>
      </c>
      <c r="K181" s="1">
        <f t="shared" si="3"/>
        <v>32</v>
      </c>
      <c r="L181" s="1">
        <f t="shared" si="3"/>
        <v>102</v>
      </c>
      <c r="M181" s="1">
        <f t="shared" si="3"/>
        <v>41</v>
      </c>
      <c r="N181" s="1">
        <f t="shared" si="3"/>
        <v>186</v>
      </c>
      <c r="O181" s="1">
        <f t="shared" si="3"/>
        <v>31</v>
      </c>
      <c r="P181" s="1">
        <f t="shared" si="3"/>
        <v>136</v>
      </c>
      <c r="Q181" s="1">
        <f t="shared" si="3"/>
        <v>31</v>
      </c>
    </row>
    <row r="182" spans="1:17" x14ac:dyDescent="0.35">
      <c r="A182" s="339" t="s">
        <v>0</v>
      </c>
      <c r="B182" s="339" t="s">
        <v>0</v>
      </c>
      <c r="C182" s="340">
        <v>0</v>
      </c>
      <c r="D182" s="2">
        <v>17</v>
      </c>
      <c r="E182" s="2">
        <v>29</v>
      </c>
      <c r="F182" s="2">
        <v>51</v>
      </c>
      <c r="G182" s="2">
        <v>64</v>
      </c>
      <c r="H182" s="2">
        <v>125</v>
      </c>
      <c r="I182" s="2">
        <v>126</v>
      </c>
      <c r="J182" s="2">
        <v>172</v>
      </c>
      <c r="K182" s="2">
        <v>204</v>
      </c>
      <c r="L182" s="2">
        <v>306</v>
      </c>
      <c r="M182" s="2">
        <v>347</v>
      </c>
      <c r="N182" s="2">
        <v>533</v>
      </c>
      <c r="O182" s="2">
        <v>564</v>
      </c>
      <c r="P182" s="2">
        <v>700</v>
      </c>
      <c r="Q182" s="2">
        <v>731</v>
      </c>
    </row>
    <row r="183" spans="1:17" x14ac:dyDescent="0.35">
      <c r="A183" t="s">
        <v>48</v>
      </c>
      <c r="B183" t="s">
        <v>0</v>
      </c>
      <c r="C183" s="2">
        <v>9693</v>
      </c>
      <c r="D183" s="2">
        <v>9693</v>
      </c>
      <c r="E183" s="2">
        <v>9693</v>
      </c>
      <c r="F183" s="2">
        <v>9693</v>
      </c>
      <c r="G183" s="2">
        <v>9693</v>
      </c>
      <c r="H183" s="2">
        <v>9693</v>
      </c>
      <c r="I183" s="2">
        <v>9693</v>
      </c>
      <c r="J183" s="2">
        <v>9693</v>
      </c>
      <c r="K183" s="2">
        <v>9693</v>
      </c>
      <c r="L183" s="2">
        <v>9693</v>
      </c>
      <c r="M183" s="2">
        <v>9693</v>
      </c>
      <c r="N183" s="2">
        <v>9693</v>
      </c>
      <c r="O183" s="2">
        <v>9693</v>
      </c>
      <c r="P183" s="2">
        <v>9693</v>
      </c>
      <c r="Q183" s="2">
        <v>9693</v>
      </c>
    </row>
    <row r="187" spans="1:17" x14ac:dyDescent="0.35">
      <c r="A187" t="s">
        <v>0</v>
      </c>
      <c r="B187" t="s">
        <v>0</v>
      </c>
      <c r="C187" t="s">
        <v>0</v>
      </c>
      <c r="D187" t="s">
        <v>0</v>
      </c>
      <c r="E187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17" x14ac:dyDescent="0.35">
      <c r="A188" t="s">
        <v>0</v>
      </c>
      <c r="B188" t="s">
        <v>0</v>
      </c>
      <c r="C188" t="s">
        <v>0</v>
      </c>
      <c r="D188" t="s">
        <v>0</v>
      </c>
      <c r="E188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17" x14ac:dyDescent="0.35">
      <c r="A189" t="s">
        <v>0</v>
      </c>
      <c r="B189" t="s">
        <v>0</v>
      </c>
      <c r="C189" t="s">
        <v>0</v>
      </c>
      <c r="D189" t="s">
        <v>0</v>
      </c>
      <c r="E189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17" x14ac:dyDescent="0.35">
      <c r="A190" t="s">
        <v>0</v>
      </c>
      <c r="B190" t="s">
        <v>0</v>
      </c>
      <c r="C190" t="s">
        <v>0</v>
      </c>
      <c r="D190" t="s">
        <v>0</v>
      </c>
      <c r="E190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7" x14ac:dyDescent="0.35">
      <c r="A191" t="s">
        <v>0</v>
      </c>
      <c r="B191" t="s">
        <v>0</v>
      </c>
      <c r="C191" t="s">
        <v>0</v>
      </c>
      <c r="D191" t="s">
        <v>0</v>
      </c>
      <c r="E191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</row>
    <row r="192" spans="1:17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</row>
    <row r="193" spans="1:13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13" x14ac:dyDescent="0.35">
      <c r="A194" s="339" t="s">
        <v>243</v>
      </c>
      <c r="B194" s="339" t="s">
        <v>2</v>
      </c>
      <c r="C194" s="339" t="s">
        <v>3</v>
      </c>
      <c r="D194" t="s">
        <v>4</v>
      </c>
      <c r="E194" t="s">
        <v>5</v>
      </c>
      <c r="F194" t="s">
        <v>6</v>
      </c>
      <c r="G194" t="s">
        <v>7</v>
      </c>
      <c r="H194" t="s">
        <v>8</v>
      </c>
      <c r="I194" t="s">
        <v>9</v>
      </c>
      <c r="J194" t="s">
        <v>10</v>
      </c>
      <c r="K194" t="s">
        <v>11</v>
      </c>
      <c r="L194" t="s">
        <v>12</v>
      </c>
      <c r="M194" t="s">
        <v>13</v>
      </c>
    </row>
    <row r="195" spans="1:13" x14ac:dyDescent="0.35">
      <c r="A195" s="339" t="s">
        <v>0</v>
      </c>
      <c r="B195" s="339" t="s">
        <v>0</v>
      </c>
      <c r="C195" s="339" t="s">
        <v>17</v>
      </c>
      <c r="D195" t="s">
        <v>2071</v>
      </c>
      <c r="E195" t="s">
        <v>2070</v>
      </c>
      <c r="F195" t="s">
        <v>2069</v>
      </c>
      <c r="G195" t="s">
        <v>2068</v>
      </c>
      <c r="H195" t="s">
        <v>2067</v>
      </c>
      <c r="I195" t="s">
        <v>2066</v>
      </c>
      <c r="J195" t="s">
        <v>2065</v>
      </c>
      <c r="K195" t="s">
        <v>2064</v>
      </c>
      <c r="L195" t="s">
        <v>2063</v>
      </c>
      <c r="M195" t="s">
        <v>2062</v>
      </c>
    </row>
    <row r="196" spans="1:13" x14ac:dyDescent="0.35">
      <c r="A196" s="339" t="s">
        <v>3388</v>
      </c>
      <c r="B196" s="339" t="s">
        <v>33</v>
      </c>
      <c r="C196" s="340">
        <v>358</v>
      </c>
      <c r="D196" s="1">
        <v>7</v>
      </c>
      <c r="E196" s="1">
        <v>16</v>
      </c>
      <c r="F196" s="1">
        <v>8</v>
      </c>
      <c r="G196" s="1">
        <v>196</v>
      </c>
      <c r="H196" s="1">
        <v>1</v>
      </c>
      <c r="I196" s="1">
        <v>-586</v>
      </c>
      <c r="J196" s="1">
        <v>0</v>
      </c>
      <c r="K196" s="1">
        <v>0</v>
      </c>
      <c r="L196" s="1">
        <v>0</v>
      </c>
      <c r="M196" s="1">
        <v>0</v>
      </c>
    </row>
    <row r="197" spans="1:13" x14ac:dyDescent="0.35">
      <c r="A197" s="339" t="s">
        <v>0</v>
      </c>
      <c r="B197" s="339" t="s">
        <v>0</v>
      </c>
      <c r="C197" s="340">
        <v>358</v>
      </c>
      <c r="D197" s="2">
        <v>365</v>
      </c>
      <c r="E197" s="2">
        <v>381</v>
      </c>
      <c r="F197" s="2">
        <v>389</v>
      </c>
      <c r="G197" s="2">
        <v>585</v>
      </c>
      <c r="H197" s="2">
        <v>586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</row>
    <row r="198" spans="1:13" x14ac:dyDescent="0.35">
      <c r="A198" s="343" t="s">
        <v>2061</v>
      </c>
      <c r="B198" s="339" t="s">
        <v>33</v>
      </c>
      <c r="C198" s="340">
        <v>1292</v>
      </c>
      <c r="D198" s="1">
        <v>49</v>
      </c>
      <c r="E198" s="1">
        <v>49</v>
      </c>
      <c r="F198" s="1">
        <v>5</v>
      </c>
      <c r="G198" s="1">
        <v>2</v>
      </c>
      <c r="H198" s="1">
        <v>2</v>
      </c>
      <c r="I198" s="1">
        <v>20</v>
      </c>
      <c r="J198" s="1">
        <v>8</v>
      </c>
      <c r="K198" s="1">
        <v>293</v>
      </c>
      <c r="L198" s="1">
        <v>138</v>
      </c>
      <c r="M198" s="1">
        <v>24</v>
      </c>
    </row>
    <row r="199" spans="1:13" x14ac:dyDescent="0.35">
      <c r="A199" s="343" t="s">
        <v>0</v>
      </c>
      <c r="B199" s="339" t="s">
        <v>0</v>
      </c>
      <c r="C199" s="340">
        <v>1292</v>
      </c>
      <c r="D199" s="2">
        <v>1341</v>
      </c>
      <c r="E199" s="2">
        <v>1390</v>
      </c>
      <c r="F199" s="2">
        <v>1395</v>
      </c>
      <c r="G199" s="2">
        <v>1397</v>
      </c>
      <c r="H199" s="2">
        <v>1399</v>
      </c>
      <c r="I199" s="2">
        <v>1419</v>
      </c>
      <c r="J199" s="2">
        <v>1427</v>
      </c>
      <c r="K199" s="2">
        <v>1720</v>
      </c>
      <c r="L199" s="2">
        <v>1858</v>
      </c>
      <c r="M199" s="2">
        <v>1882</v>
      </c>
    </row>
    <row r="200" spans="1:13" x14ac:dyDescent="0.35">
      <c r="A200" s="343" t="s">
        <v>2060</v>
      </c>
      <c r="B200" s="339" t="s">
        <v>31</v>
      </c>
      <c r="C200" s="340">
        <v>1620</v>
      </c>
      <c r="D200" s="1">
        <v>82</v>
      </c>
      <c r="E200" s="1">
        <v>43</v>
      </c>
      <c r="F200" s="1">
        <v>3</v>
      </c>
      <c r="G200" s="1">
        <v>1</v>
      </c>
      <c r="H200" s="1">
        <v>3</v>
      </c>
      <c r="I200" s="1">
        <v>9</v>
      </c>
      <c r="J200" s="1">
        <v>12</v>
      </c>
      <c r="K200" s="1">
        <v>389</v>
      </c>
      <c r="L200" s="1">
        <v>188</v>
      </c>
      <c r="M200" s="1">
        <v>44</v>
      </c>
    </row>
    <row r="201" spans="1:13" x14ac:dyDescent="0.35">
      <c r="A201" s="343" t="s">
        <v>0</v>
      </c>
      <c r="B201" s="339" t="s">
        <v>0</v>
      </c>
      <c r="C201" s="340">
        <v>1620</v>
      </c>
      <c r="D201" s="2">
        <v>1702</v>
      </c>
      <c r="E201" s="2">
        <v>1745</v>
      </c>
      <c r="F201" s="2">
        <v>1748</v>
      </c>
      <c r="G201" s="2">
        <v>1749</v>
      </c>
      <c r="H201" s="2">
        <v>1752</v>
      </c>
      <c r="I201" s="2">
        <v>1761</v>
      </c>
      <c r="J201" s="2">
        <v>1773</v>
      </c>
      <c r="K201" s="2">
        <v>2162</v>
      </c>
      <c r="L201" s="2">
        <v>2350</v>
      </c>
      <c r="M201" s="2">
        <v>2394</v>
      </c>
    </row>
    <row r="202" spans="1:13" x14ac:dyDescent="0.35">
      <c r="A202" s="339" t="s">
        <v>3389</v>
      </c>
      <c r="B202" s="339" t="s">
        <v>31</v>
      </c>
      <c r="C202" s="340">
        <v>780</v>
      </c>
      <c r="D202" s="1">
        <v>37</v>
      </c>
      <c r="E202" s="1">
        <v>9</v>
      </c>
      <c r="F202" s="1">
        <v>2</v>
      </c>
      <c r="G202" s="1">
        <v>9</v>
      </c>
      <c r="H202" s="1">
        <v>287</v>
      </c>
      <c r="I202" s="1">
        <v>42</v>
      </c>
      <c r="J202" s="1">
        <v>149</v>
      </c>
      <c r="K202" s="1">
        <v>11</v>
      </c>
      <c r="L202" s="1">
        <v>69</v>
      </c>
      <c r="M202" s="1">
        <v>-1395</v>
      </c>
    </row>
    <row r="203" spans="1:13" x14ac:dyDescent="0.35">
      <c r="A203" s="339" t="s">
        <v>0</v>
      </c>
      <c r="B203" s="339" t="s">
        <v>0</v>
      </c>
      <c r="C203" s="340">
        <v>780</v>
      </c>
      <c r="D203" s="2">
        <v>817</v>
      </c>
      <c r="E203" s="2">
        <v>826</v>
      </c>
      <c r="F203" s="2">
        <v>828</v>
      </c>
      <c r="G203" s="2">
        <v>837</v>
      </c>
      <c r="H203" s="2">
        <v>1124</v>
      </c>
      <c r="I203" s="2">
        <v>1166</v>
      </c>
      <c r="J203" s="2">
        <v>1315</v>
      </c>
      <c r="K203" s="2">
        <v>1326</v>
      </c>
      <c r="L203" s="2">
        <v>1395</v>
      </c>
      <c r="M203" s="2">
        <v>0</v>
      </c>
    </row>
    <row r="204" spans="1:13" x14ac:dyDescent="0.35">
      <c r="A204" s="339" t="s">
        <v>3390</v>
      </c>
      <c r="B204" s="339" t="s">
        <v>33</v>
      </c>
      <c r="C204" s="340">
        <v>337</v>
      </c>
      <c r="D204" s="1">
        <v>13</v>
      </c>
      <c r="E204" s="1">
        <v>6</v>
      </c>
      <c r="F204" s="1">
        <v>0</v>
      </c>
      <c r="G204" s="1">
        <v>6</v>
      </c>
      <c r="H204" s="1">
        <v>-362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</row>
    <row r="205" spans="1:13" x14ac:dyDescent="0.35">
      <c r="A205" s="339" t="s">
        <v>0</v>
      </c>
      <c r="B205" s="339" t="s">
        <v>0</v>
      </c>
      <c r="C205" s="340">
        <v>337</v>
      </c>
      <c r="D205" s="2">
        <v>350</v>
      </c>
      <c r="E205" s="2">
        <v>356</v>
      </c>
      <c r="F205" s="2">
        <v>356</v>
      </c>
      <c r="G205" s="2">
        <v>362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</row>
    <row r="206" spans="1:13" x14ac:dyDescent="0.35">
      <c r="A206" s="339" t="s">
        <v>3391</v>
      </c>
      <c r="B206" s="339" t="s">
        <v>33</v>
      </c>
      <c r="C206" s="340">
        <v>572</v>
      </c>
      <c r="D206" s="1">
        <v>28</v>
      </c>
      <c r="E206" s="1">
        <v>10</v>
      </c>
      <c r="F206" s="1">
        <v>15</v>
      </c>
      <c r="G206" s="1">
        <v>18</v>
      </c>
      <c r="H206" s="1">
        <v>11</v>
      </c>
      <c r="I206" s="1">
        <v>35</v>
      </c>
      <c r="J206" s="1">
        <v>-689</v>
      </c>
      <c r="K206" s="1">
        <v>0</v>
      </c>
      <c r="L206" s="1">
        <v>0</v>
      </c>
      <c r="M206" s="1">
        <v>0</v>
      </c>
    </row>
    <row r="207" spans="1:13" x14ac:dyDescent="0.35">
      <c r="A207" s="339" t="s">
        <v>0</v>
      </c>
      <c r="B207" s="339" t="s">
        <v>0</v>
      </c>
      <c r="C207" s="340">
        <v>572</v>
      </c>
      <c r="D207" s="2">
        <v>600</v>
      </c>
      <c r="E207" s="2">
        <v>610</v>
      </c>
      <c r="F207" s="2">
        <v>625</v>
      </c>
      <c r="G207" s="2">
        <v>643</v>
      </c>
      <c r="H207" s="2">
        <v>654</v>
      </c>
      <c r="I207" s="2">
        <v>689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35">
      <c r="A208" s="343" t="s">
        <v>3686</v>
      </c>
      <c r="B208" s="339" t="s">
        <v>33</v>
      </c>
      <c r="C208" s="340">
        <v>1056</v>
      </c>
      <c r="D208" s="1">
        <v>76</v>
      </c>
      <c r="E208" s="1">
        <v>23</v>
      </c>
      <c r="F208" s="1">
        <v>17</v>
      </c>
      <c r="G208" s="1">
        <v>16</v>
      </c>
      <c r="H208" s="1">
        <v>14</v>
      </c>
      <c r="I208" s="1">
        <v>32</v>
      </c>
      <c r="J208" s="1">
        <v>256</v>
      </c>
      <c r="K208" s="1">
        <v>25</v>
      </c>
      <c r="L208" s="1">
        <v>417</v>
      </c>
      <c r="M208" s="1">
        <v>494</v>
      </c>
    </row>
    <row r="209" spans="1:13" x14ac:dyDescent="0.35">
      <c r="A209" s="343" t="s">
        <v>0</v>
      </c>
      <c r="B209" s="339" t="s">
        <v>0</v>
      </c>
      <c r="C209" s="340">
        <v>1056</v>
      </c>
      <c r="D209" s="2">
        <v>1132</v>
      </c>
      <c r="E209" s="2">
        <v>1155</v>
      </c>
      <c r="F209" s="2">
        <v>1172</v>
      </c>
      <c r="G209" s="2">
        <v>1188</v>
      </c>
      <c r="H209" s="2">
        <v>1202</v>
      </c>
      <c r="I209" s="2">
        <v>1234</v>
      </c>
      <c r="J209" s="2">
        <v>1490</v>
      </c>
      <c r="K209" s="2">
        <v>1515</v>
      </c>
      <c r="L209" s="2">
        <v>1932</v>
      </c>
      <c r="M209" s="2">
        <v>2426</v>
      </c>
    </row>
    <row r="210" spans="1:13" x14ac:dyDescent="0.35">
      <c r="A210" s="343" t="s">
        <v>3438</v>
      </c>
      <c r="B210" s="339" t="s">
        <v>33</v>
      </c>
      <c r="C210" s="340">
        <v>2873</v>
      </c>
      <c r="D210" s="1">
        <v>0</v>
      </c>
      <c r="E210" s="1">
        <v>-467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</row>
    <row r="211" spans="1:13" x14ac:dyDescent="0.35">
      <c r="A211" s="343" t="s">
        <v>0</v>
      </c>
      <c r="B211" s="339" t="s">
        <v>0</v>
      </c>
      <c r="C211" s="340">
        <v>2873</v>
      </c>
      <c r="D211" s="2">
        <v>2873</v>
      </c>
      <c r="E211" s="2">
        <v>2406</v>
      </c>
      <c r="F211" s="2">
        <v>2406</v>
      </c>
      <c r="G211" s="2">
        <v>2406</v>
      </c>
      <c r="H211" s="2">
        <v>2406</v>
      </c>
      <c r="I211" s="2">
        <v>2406</v>
      </c>
      <c r="J211" s="2">
        <v>2406</v>
      </c>
      <c r="K211" s="2">
        <v>2406</v>
      </c>
      <c r="L211" s="2">
        <v>2406</v>
      </c>
      <c r="M211" s="2">
        <v>2406</v>
      </c>
    </row>
    <row r="212" spans="1:13" x14ac:dyDescent="0.35">
      <c r="A212" s="343" t="s">
        <v>3413</v>
      </c>
      <c r="B212" s="339" t="s">
        <v>31</v>
      </c>
      <c r="C212" s="340">
        <v>3341</v>
      </c>
      <c r="D212" s="1">
        <v>-935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</row>
    <row r="213" spans="1:13" x14ac:dyDescent="0.35">
      <c r="A213" s="343" t="s">
        <v>0</v>
      </c>
      <c r="B213" s="339" t="s">
        <v>0</v>
      </c>
      <c r="C213" s="340">
        <v>3341</v>
      </c>
      <c r="D213" s="2">
        <v>2406</v>
      </c>
      <c r="E213" s="2">
        <v>2406</v>
      </c>
      <c r="F213" s="2">
        <v>2406</v>
      </c>
      <c r="G213" s="2">
        <v>2406</v>
      </c>
      <c r="H213" s="2">
        <v>2406</v>
      </c>
      <c r="I213" s="2">
        <v>2406</v>
      </c>
      <c r="J213" s="2">
        <v>2406</v>
      </c>
      <c r="K213" s="2">
        <v>2406</v>
      </c>
      <c r="L213" s="2">
        <v>2406</v>
      </c>
      <c r="M213" s="2">
        <v>2406</v>
      </c>
    </row>
    <row r="214" spans="1:13" x14ac:dyDescent="0.35">
      <c r="A214" s="343" t="s">
        <v>3414</v>
      </c>
      <c r="B214" s="339" t="s">
        <v>33</v>
      </c>
      <c r="C214" s="340">
        <v>2023</v>
      </c>
      <c r="D214" s="1">
        <v>222</v>
      </c>
      <c r="E214" s="1">
        <v>37</v>
      </c>
      <c r="F214" s="1">
        <v>10</v>
      </c>
      <c r="G214" s="1">
        <v>4</v>
      </c>
      <c r="H214" s="1">
        <v>10</v>
      </c>
      <c r="I214" s="1">
        <v>12</v>
      </c>
      <c r="J214" s="1">
        <v>55</v>
      </c>
      <c r="K214" s="1">
        <v>64</v>
      </c>
      <c r="L214" s="1">
        <v>0</v>
      </c>
      <c r="M214" s="1">
        <v>0</v>
      </c>
    </row>
    <row r="215" spans="1:13" x14ac:dyDescent="0.35">
      <c r="A215" s="343" t="s">
        <v>0</v>
      </c>
      <c r="B215" s="339" t="s">
        <v>0</v>
      </c>
      <c r="C215" s="340">
        <v>2023</v>
      </c>
      <c r="D215" s="2">
        <v>2245</v>
      </c>
      <c r="E215" s="2">
        <v>2282</v>
      </c>
      <c r="F215" s="2">
        <v>2292</v>
      </c>
      <c r="G215" s="2">
        <v>2296</v>
      </c>
      <c r="H215" s="2">
        <v>2306</v>
      </c>
      <c r="I215" s="2">
        <v>2318</v>
      </c>
      <c r="J215" s="2">
        <v>2373</v>
      </c>
      <c r="K215" s="2">
        <v>2437</v>
      </c>
      <c r="L215" s="2">
        <v>2437</v>
      </c>
      <c r="M215" s="2">
        <v>2437</v>
      </c>
    </row>
    <row r="216" spans="1:13" x14ac:dyDescent="0.35">
      <c r="A216" s="339" t="s">
        <v>3392</v>
      </c>
      <c r="B216" s="339" t="s">
        <v>31</v>
      </c>
      <c r="C216" s="340">
        <v>1073</v>
      </c>
      <c r="D216" s="1">
        <v>142</v>
      </c>
      <c r="E216" s="1">
        <v>66</v>
      </c>
      <c r="F216" s="1">
        <v>9</v>
      </c>
      <c r="G216" s="1">
        <v>3</v>
      </c>
      <c r="H216" s="1">
        <v>7</v>
      </c>
      <c r="I216" s="1">
        <v>8</v>
      </c>
      <c r="J216" s="1">
        <v>19</v>
      </c>
      <c r="K216" s="1">
        <v>75</v>
      </c>
      <c r="L216" s="1">
        <v>115</v>
      </c>
      <c r="M216" s="1">
        <v>80</v>
      </c>
    </row>
    <row r="217" spans="1:13" x14ac:dyDescent="0.35">
      <c r="A217" s="339" t="s">
        <v>0</v>
      </c>
      <c r="B217" s="339" t="s">
        <v>0</v>
      </c>
      <c r="C217" s="340">
        <v>1073</v>
      </c>
      <c r="D217" s="2">
        <v>1215</v>
      </c>
      <c r="E217" s="2">
        <v>1281</v>
      </c>
      <c r="F217" s="2">
        <v>1290</v>
      </c>
      <c r="G217" s="2">
        <v>1293</v>
      </c>
      <c r="H217" s="2">
        <v>1300</v>
      </c>
      <c r="I217" s="2">
        <v>1308</v>
      </c>
      <c r="J217" s="2">
        <v>1327</v>
      </c>
      <c r="K217" s="2">
        <v>1402</v>
      </c>
      <c r="L217" s="2">
        <v>1517</v>
      </c>
      <c r="M217" s="2">
        <v>1597</v>
      </c>
    </row>
    <row r="218" spans="1:13" x14ac:dyDescent="0.35">
      <c r="A218" s="343" t="s">
        <v>2059</v>
      </c>
      <c r="B218" s="339" t="s">
        <v>31</v>
      </c>
      <c r="C218" s="340">
        <v>1691</v>
      </c>
      <c r="D218" s="1">
        <v>82</v>
      </c>
      <c r="E218" s="1">
        <v>43</v>
      </c>
      <c r="F218" s="1">
        <v>1</v>
      </c>
      <c r="G218" s="1">
        <v>3</v>
      </c>
      <c r="H218" s="1">
        <v>4</v>
      </c>
      <c r="I218" s="1">
        <v>17</v>
      </c>
      <c r="J218" s="1">
        <v>6</v>
      </c>
      <c r="K218" s="1">
        <v>70</v>
      </c>
      <c r="L218" s="1">
        <v>151</v>
      </c>
      <c r="M218" s="1">
        <v>78</v>
      </c>
    </row>
    <row r="219" spans="1:13" x14ac:dyDescent="0.35">
      <c r="A219" s="343" t="s">
        <v>0</v>
      </c>
      <c r="B219" s="339" t="s">
        <v>0</v>
      </c>
      <c r="C219" s="340">
        <v>1691</v>
      </c>
      <c r="D219" s="2">
        <v>1773</v>
      </c>
      <c r="E219" s="2">
        <v>1816</v>
      </c>
      <c r="F219" s="2">
        <v>1817</v>
      </c>
      <c r="G219" s="2">
        <v>1820</v>
      </c>
      <c r="H219" s="2">
        <v>1824</v>
      </c>
      <c r="I219" s="2">
        <v>1841</v>
      </c>
      <c r="J219" s="2">
        <v>1847</v>
      </c>
      <c r="K219" s="2">
        <v>1917</v>
      </c>
      <c r="L219" s="2">
        <v>2068</v>
      </c>
      <c r="M219" s="2">
        <v>2146</v>
      </c>
    </row>
    <row r="220" spans="1:13" x14ac:dyDescent="0.35">
      <c r="A220" s="339" t="s">
        <v>3419</v>
      </c>
      <c r="B220" s="339" t="s">
        <v>33</v>
      </c>
      <c r="C220" s="340">
        <v>1036</v>
      </c>
      <c r="D220" s="1">
        <v>61</v>
      </c>
      <c r="E220" s="1">
        <v>26</v>
      </c>
      <c r="F220" s="1">
        <v>2</v>
      </c>
      <c r="G220" s="1">
        <v>2</v>
      </c>
      <c r="H220" s="1">
        <v>4</v>
      </c>
      <c r="I220" s="1">
        <v>6</v>
      </c>
      <c r="J220" s="1">
        <v>61</v>
      </c>
      <c r="K220" s="1">
        <v>37</v>
      </c>
      <c r="L220" s="1">
        <v>-1235</v>
      </c>
      <c r="M220" s="1">
        <v>0</v>
      </c>
    </row>
    <row r="221" spans="1:13" x14ac:dyDescent="0.35">
      <c r="A221" s="339" t="s">
        <v>0</v>
      </c>
      <c r="B221" s="339" t="s">
        <v>0</v>
      </c>
      <c r="C221" s="340">
        <v>1036</v>
      </c>
      <c r="D221" s="2">
        <v>1097</v>
      </c>
      <c r="E221" s="2">
        <v>1123</v>
      </c>
      <c r="F221" s="2">
        <v>1125</v>
      </c>
      <c r="G221" s="2">
        <v>1127</v>
      </c>
      <c r="H221" s="2">
        <v>1131</v>
      </c>
      <c r="I221" s="2">
        <v>1137</v>
      </c>
      <c r="J221" s="2">
        <v>1198</v>
      </c>
      <c r="K221" s="2">
        <v>1235</v>
      </c>
      <c r="L221" s="2">
        <v>0</v>
      </c>
      <c r="M221" s="2">
        <v>0</v>
      </c>
    </row>
    <row r="222" spans="1:13" x14ac:dyDescent="0.35">
      <c r="A222" s="339" t="s">
        <v>3393</v>
      </c>
      <c r="B222" s="339" t="s">
        <v>33</v>
      </c>
      <c r="C222" s="340">
        <v>277</v>
      </c>
      <c r="D222" s="1">
        <v>8</v>
      </c>
      <c r="E222" s="1">
        <v>20</v>
      </c>
      <c r="F222" s="1">
        <v>25</v>
      </c>
      <c r="G222" s="1">
        <v>-330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</row>
    <row r="223" spans="1:13" x14ac:dyDescent="0.35">
      <c r="A223" s="339" t="s">
        <v>0</v>
      </c>
      <c r="B223" s="339" t="s">
        <v>0</v>
      </c>
      <c r="C223" s="340">
        <v>277</v>
      </c>
      <c r="D223" s="2">
        <v>285</v>
      </c>
      <c r="E223" s="2">
        <v>305</v>
      </c>
      <c r="F223" s="2">
        <v>330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35">
      <c r="A224" s="339" t="s">
        <v>3439</v>
      </c>
      <c r="B224" s="339" t="s">
        <v>33</v>
      </c>
      <c r="C224" s="340">
        <v>73</v>
      </c>
      <c r="D224" s="1">
        <v>22</v>
      </c>
      <c r="E224" s="1">
        <v>46</v>
      </c>
      <c r="F224" s="1">
        <v>-141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</row>
    <row r="225" spans="1:18" x14ac:dyDescent="0.35">
      <c r="A225" s="339" t="s">
        <v>0</v>
      </c>
      <c r="B225" s="339" t="s">
        <v>0</v>
      </c>
      <c r="C225" s="340">
        <v>73</v>
      </c>
      <c r="D225" s="2">
        <v>95</v>
      </c>
      <c r="E225" s="2">
        <v>141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</row>
    <row r="226" spans="1:18" x14ac:dyDescent="0.35">
      <c r="A226" s="339" t="s">
        <v>3394</v>
      </c>
      <c r="B226" s="339" t="s">
        <v>33</v>
      </c>
      <c r="C226" s="340">
        <v>839</v>
      </c>
      <c r="D226" s="1">
        <v>106</v>
      </c>
      <c r="E226" s="1">
        <v>73</v>
      </c>
      <c r="F226" s="1">
        <v>9</v>
      </c>
      <c r="G226" s="1">
        <v>4</v>
      </c>
      <c r="H226" s="1">
        <v>2</v>
      </c>
      <c r="I226" s="1">
        <v>17</v>
      </c>
      <c r="J226" s="1">
        <v>2</v>
      </c>
      <c r="K226" s="1">
        <v>-1052</v>
      </c>
      <c r="L226" s="1">
        <v>0</v>
      </c>
      <c r="M226" s="1">
        <v>0</v>
      </c>
    </row>
    <row r="227" spans="1:18" x14ac:dyDescent="0.35">
      <c r="A227" s="339" t="s">
        <v>0</v>
      </c>
      <c r="B227" s="339" t="s">
        <v>0</v>
      </c>
      <c r="C227" s="340">
        <v>839</v>
      </c>
      <c r="D227" s="2">
        <v>945</v>
      </c>
      <c r="E227" s="2">
        <v>1018</v>
      </c>
      <c r="F227" s="2">
        <v>1027</v>
      </c>
      <c r="G227" s="2">
        <v>1031</v>
      </c>
      <c r="H227" s="2">
        <v>1033</v>
      </c>
      <c r="I227" s="2">
        <v>1050</v>
      </c>
      <c r="J227" s="2">
        <v>1052</v>
      </c>
      <c r="K227" s="2">
        <v>0</v>
      </c>
      <c r="L227" s="2">
        <v>0</v>
      </c>
      <c r="M227" s="2">
        <v>0</v>
      </c>
    </row>
    <row r="228" spans="1:18" x14ac:dyDescent="0.35">
      <c r="A228" s="339" t="s">
        <v>47</v>
      </c>
      <c r="B228" s="339" t="s">
        <v>0</v>
      </c>
      <c r="C228" s="341">
        <v>0</v>
      </c>
      <c r="D228" s="1">
        <f>(D196+D198+D200+D202+D204+D206+D208+D210+D212+D214+D216+D218+D220+D222+D224+D226)*(-1)</f>
        <v>0</v>
      </c>
      <c r="E228" s="1">
        <f t="shared" ref="E228:M228" si="4">(E196+E198+E200+E202+E204+E206+E208+E210+E212+E214+E216+E218+E220+E222+E224+E226)*(-1)</f>
        <v>0</v>
      </c>
      <c r="F228" s="1">
        <f t="shared" si="4"/>
        <v>35</v>
      </c>
      <c r="G228" s="1">
        <f t="shared" si="4"/>
        <v>66</v>
      </c>
      <c r="H228" s="1">
        <f t="shared" si="4"/>
        <v>17</v>
      </c>
      <c r="I228" s="1">
        <f t="shared" si="4"/>
        <v>388</v>
      </c>
      <c r="J228" s="1">
        <f t="shared" si="4"/>
        <v>121</v>
      </c>
      <c r="K228" s="1">
        <f t="shared" si="4"/>
        <v>88</v>
      </c>
      <c r="L228" s="1">
        <f t="shared" si="4"/>
        <v>157</v>
      </c>
      <c r="M228" s="1">
        <f t="shared" si="4"/>
        <v>675</v>
      </c>
    </row>
    <row r="229" spans="1:18" x14ac:dyDescent="0.35">
      <c r="A229" s="339" t="s">
        <v>0</v>
      </c>
      <c r="B229" s="339" t="s">
        <v>0</v>
      </c>
      <c r="C229" s="340">
        <v>0</v>
      </c>
      <c r="D229" s="2">
        <v>0</v>
      </c>
      <c r="E229" s="2">
        <v>0</v>
      </c>
      <c r="F229" s="2">
        <v>35</v>
      </c>
      <c r="G229" s="2">
        <v>101</v>
      </c>
      <c r="H229" s="2">
        <v>118</v>
      </c>
      <c r="I229" s="2">
        <v>506</v>
      </c>
      <c r="J229" s="2">
        <v>627</v>
      </c>
      <c r="K229" s="2">
        <v>715</v>
      </c>
      <c r="L229" s="2">
        <v>872</v>
      </c>
      <c r="M229" s="2">
        <v>1547</v>
      </c>
    </row>
    <row r="230" spans="1:18" x14ac:dyDescent="0.35">
      <c r="A230" t="s">
        <v>48</v>
      </c>
      <c r="B230" t="s">
        <v>0</v>
      </c>
      <c r="C230" s="2">
        <v>19241</v>
      </c>
      <c r="D230" s="2">
        <v>19241</v>
      </c>
      <c r="E230" s="2">
        <v>19241</v>
      </c>
      <c r="F230" s="2">
        <v>19241</v>
      </c>
      <c r="G230" s="2">
        <v>19241</v>
      </c>
      <c r="H230" s="2">
        <v>19241</v>
      </c>
      <c r="I230" s="2">
        <v>19241</v>
      </c>
      <c r="J230" s="2">
        <v>19241</v>
      </c>
      <c r="K230" s="2">
        <v>19241</v>
      </c>
      <c r="L230" s="2">
        <v>19241</v>
      </c>
      <c r="M230" s="2">
        <v>19241</v>
      </c>
    </row>
    <row r="234" spans="1:18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  <c r="G234" t="s">
        <v>0</v>
      </c>
      <c r="H234" t="s">
        <v>0</v>
      </c>
      <c r="I234" t="s">
        <v>0</v>
      </c>
      <c r="J234" t="s">
        <v>0</v>
      </c>
      <c r="K234" t="s">
        <v>0</v>
      </c>
      <c r="L234" t="s">
        <v>0</v>
      </c>
      <c r="M234" t="s">
        <v>0</v>
      </c>
      <c r="N234" t="s">
        <v>0</v>
      </c>
      <c r="O234" t="s">
        <v>0</v>
      </c>
      <c r="P234" t="s">
        <v>0</v>
      </c>
      <c r="Q234" t="s">
        <v>0</v>
      </c>
      <c r="R234" t="s">
        <v>0</v>
      </c>
    </row>
    <row r="235" spans="1:18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  <c r="G235" t="s">
        <v>0</v>
      </c>
      <c r="H235" t="s">
        <v>0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  <c r="N235" t="s">
        <v>0</v>
      </c>
      <c r="O235" t="s">
        <v>0</v>
      </c>
      <c r="P235" t="s">
        <v>0</v>
      </c>
      <c r="Q235" t="s">
        <v>0</v>
      </c>
      <c r="R235" t="s">
        <v>0</v>
      </c>
    </row>
    <row r="236" spans="1:18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  <c r="N236" t="s">
        <v>0</v>
      </c>
      <c r="O236" t="s">
        <v>0</v>
      </c>
      <c r="P236" t="s">
        <v>0</v>
      </c>
      <c r="Q236" t="s">
        <v>0</v>
      </c>
      <c r="R236" t="s">
        <v>0</v>
      </c>
    </row>
    <row r="237" spans="1:18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  <c r="K237" t="s">
        <v>0</v>
      </c>
      <c r="L237" t="s">
        <v>0</v>
      </c>
      <c r="M237" t="s">
        <v>0</v>
      </c>
      <c r="N237" t="s">
        <v>0</v>
      </c>
      <c r="O237" t="s">
        <v>0</v>
      </c>
      <c r="P237" t="s">
        <v>0</v>
      </c>
      <c r="Q237" t="s">
        <v>0</v>
      </c>
      <c r="R237" t="s">
        <v>0</v>
      </c>
    </row>
    <row r="238" spans="1:18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  <c r="G238" t="s">
        <v>0</v>
      </c>
      <c r="H238" t="s">
        <v>0</v>
      </c>
      <c r="I238" t="s">
        <v>0</v>
      </c>
      <c r="J238" t="s">
        <v>0</v>
      </c>
      <c r="K238" t="s">
        <v>0</v>
      </c>
      <c r="L238" t="s">
        <v>0</v>
      </c>
      <c r="M238" t="s">
        <v>0</v>
      </c>
      <c r="N238" t="s">
        <v>0</v>
      </c>
      <c r="O238" t="s">
        <v>0</v>
      </c>
      <c r="P238" t="s">
        <v>0</v>
      </c>
      <c r="Q238" t="s">
        <v>0</v>
      </c>
      <c r="R238" t="s">
        <v>0</v>
      </c>
    </row>
    <row r="239" spans="1:18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  <c r="G239" t="s">
        <v>0</v>
      </c>
      <c r="H239" t="s">
        <v>0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  <c r="N239" t="s">
        <v>0</v>
      </c>
      <c r="O239" t="s">
        <v>0</v>
      </c>
      <c r="P239" t="s">
        <v>0</v>
      </c>
      <c r="Q239" t="s">
        <v>0</v>
      </c>
      <c r="R239" t="s">
        <v>0</v>
      </c>
    </row>
    <row r="240" spans="1:18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  <c r="G240" t="s">
        <v>0</v>
      </c>
      <c r="H240" t="s">
        <v>0</v>
      </c>
      <c r="I240" t="s">
        <v>0</v>
      </c>
      <c r="J240" t="s">
        <v>0</v>
      </c>
      <c r="K240" t="s">
        <v>0</v>
      </c>
      <c r="L240" t="s">
        <v>0</v>
      </c>
      <c r="M240" t="s">
        <v>0</v>
      </c>
      <c r="N240" t="s">
        <v>0</v>
      </c>
      <c r="O240" t="s">
        <v>0</v>
      </c>
      <c r="P240" t="s">
        <v>0</v>
      </c>
      <c r="Q240" t="s">
        <v>0</v>
      </c>
      <c r="R240" t="s">
        <v>0</v>
      </c>
    </row>
    <row r="241" spans="1:18" x14ac:dyDescent="0.35">
      <c r="A241" s="339" t="s">
        <v>1</v>
      </c>
      <c r="B241" s="339" t="s">
        <v>2</v>
      </c>
      <c r="C241" s="339" t="s">
        <v>3</v>
      </c>
      <c r="D241" t="s">
        <v>4</v>
      </c>
      <c r="E241" t="s">
        <v>5</v>
      </c>
      <c r="F241" t="s">
        <v>6</v>
      </c>
      <c r="G241" t="s">
        <v>7</v>
      </c>
      <c r="H241" t="s">
        <v>8</v>
      </c>
      <c r="I241" t="s">
        <v>9</v>
      </c>
      <c r="J241" t="s">
        <v>10</v>
      </c>
      <c r="K241" t="s">
        <v>11</v>
      </c>
      <c r="L241" t="s">
        <v>12</v>
      </c>
      <c r="M241" t="s">
        <v>13</v>
      </c>
      <c r="N241" t="s">
        <v>14</v>
      </c>
      <c r="O241" t="s">
        <v>15</v>
      </c>
      <c r="P241" t="s">
        <v>16</v>
      </c>
      <c r="Q241" t="s">
        <v>603</v>
      </c>
      <c r="R241" t="s">
        <v>1553</v>
      </c>
    </row>
    <row r="242" spans="1:18" x14ac:dyDescent="0.35">
      <c r="A242" s="339" t="s">
        <v>0</v>
      </c>
      <c r="B242" s="339" t="s">
        <v>0</v>
      </c>
      <c r="C242" s="339" t="s">
        <v>17</v>
      </c>
      <c r="D242" t="s">
        <v>2072</v>
      </c>
      <c r="E242" t="s">
        <v>2066</v>
      </c>
      <c r="F242" t="s">
        <v>2073</v>
      </c>
      <c r="G242" t="s">
        <v>2074</v>
      </c>
      <c r="H242" t="s">
        <v>2075</v>
      </c>
      <c r="I242" t="s">
        <v>2076</v>
      </c>
      <c r="J242" t="s">
        <v>2077</v>
      </c>
      <c r="K242" t="s">
        <v>2078</v>
      </c>
      <c r="L242" t="s">
        <v>2079</v>
      </c>
      <c r="M242" t="s">
        <v>2080</v>
      </c>
      <c r="N242" t="s">
        <v>2081</v>
      </c>
      <c r="O242" t="s">
        <v>2082</v>
      </c>
      <c r="P242" t="s">
        <v>2083</v>
      </c>
      <c r="Q242" t="s">
        <v>2084</v>
      </c>
      <c r="R242" t="s">
        <v>2085</v>
      </c>
    </row>
    <row r="243" spans="1:18" x14ac:dyDescent="0.35">
      <c r="A243" s="339" t="s">
        <v>3440</v>
      </c>
      <c r="B243" s="339" t="s">
        <v>33</v>
      </c>
      <c r="C243" s="340">
        <v>434</v>
      </c>
      <c r="D243" s="1">
        <v>6</v>
      </c>
      <c r="E243" s="1">
        <v>2</v>
      </c>
      <c r="F243" s="1">
        <v>4</v>
      </c>
      <c r="G243" s="1">
        <v>12</v>
      </c>
      <c r="H243" s="1">
        <v>6</v>
      </c>
      <c r="I243" s="1">
        <v>21</v>
      </c>
      <c r="J243" s="1">
        <v>64</v>
      </c>
      <c r="K243" s="1">
        <v>21</v>
      </c>
      <c r="L243" s="1">
        <v>13</v>
      </c>
      <c r="M243" s="1">
        <v>-583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35">
      <c r="A244" s="339" t="s">
        <v>0</v>
      </c>
      <c r="B244" s="339" t="s">
        <v>0</v>
      </c>
      <c r="C244" s="340">
        <v>434</v>
      </c>
      <c r="D244" s="2">
        <v>440</v>
      </c>
      <c r="E244" s="2">
        <v>442</v>
      </c>
      <c r="F244" s="2">
        <v>446</v>
      </c>
      <c r="G244" s="2">
        <v>458</v>
      </c>
      <c r="H244" s="2">
        <v>464</v>
      </c>
      <c r="I244" s="2">
        <v>485</v>
      </c>
      <c r="J244" s="2">
        <v>549</v>
      </c>
      <c r="K244" s="2">
        <v>570</v>
      </c>
      <c r="L244" s="2">
        <v>583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</row>
    <row r="245" spans="1:18" x14ac:dyDescent="0.35">
      <c r="A245" s="343" t="s">
        <v>2086</v>
      </c>
      <c r="B245" s="339" t="s">
        <v>33</v>
      </c>
      <c r="C245" s="340">
        <v>1542</v>
      </c>
      <c r="D245" s="1">
        <v>19</v>
      </c>
      <c r="E245" s="1">
        <v>0</v>
      </c>
      <c r="F245" s="1">
        <v>28</v>
      </c>
      <c r="G245" s="1">
        <v>72</v>
      </c>
      <c r="H245" s="1">
        <v>13</v>
      </c>
      <c r="I245" s="1">
        <v>37</v>
      </c>
      <c r="J245" s="1">
        <v>19</v>
      </c>
      <c r="K245" s="1">
        <v>173</v>
      </c>
      <c r="L245" s="1">
        <v>-97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35">
      <c r="A246" s="343" t="s">
        <v>0</v>
      </c>
      <c r="B246" s="339" t="s">
        <v>0</v>
      </c>
      <c r="C246" s="340">
        <v>1542</v>
      </c>
      <c r="D246" s="2">
        <v>1561</v>
      </c>
      <c r="E246" s="2">
        <v>1561</v>
      </c>
      <c r="F246" s="2">
        <v>1589</v>
      </c>
      <c r="G246" s="2">
        <v>1661</v>
      </c>
      <c r="H246" s="2">
        <v>1674</v>
      </c>
      <c r="I246" s="2">
        <v>1711</v>
      </c>
      <c r="J246" s="2">
        <v>1730</v>
      </c>
      <c r="K246" s="2">
        <v>1903</v>
      </c>
      <c r="L246" s="2">
        <v>1806</v>
      </c>
      <c r="M246" s="2">
        <v>1806</v>
      </c>
      <c r="N246" s="2">
        <v>1806</v>
      </c>
      <c r="O246" s="2">
        <v>1806</v>
      </c>
      <c r="P246" s="2">
        <v>1806</v>
      </c>
      <c r="Q246" s="2">
        <v>1806</v>
      </c>
      <c r="R246" s="2">
        <v>1806</v>
      </c>
    </row>
    <row r="247" spans="1:18" x14ac:dyDescent="0.35">
      <c r="A247" s="339" t="s">
        <v>3395</v>
      </c>
      <c r="B247" s="339" t="s">
        <v>33</v>
      </c>
      <c r="C247" s="340">
        <v>601</v>
      </c>
      <c r="D247" s="1">
        <v>10</v>
      </c>
      <c r="E247" s="1">
        <v>1</v>
      </c>
      <c r="F247" s="1">
        <v>5</v>
      </c>
      <c r="G247" s="1">
        <v>9</v>
      </c>
      <c r="H247" s="1">
        <v>37</v>
      </c>
      <c r="I247" s="1">
        <v>10</v>
      </c>
      <c r="J247" s="1">
        <v>23</v>
      </c>
      <c r="K247" s="1">
        <v>16</v>
      </c>
      <c r="L247" s="1">
        <v>3</v>
      </c>
      <c r="M247" s="1">
        <v>17</v>
      </c>
      <c r="N247" s="1">
        <v>15</v>
      </c>
      <c r="O247" s="1">
        <v>187</v>
      </c>
      <c r="P247" s="1">
        <v>22</v>
      </c>
      <c r="Q247" s="1">
        <v>17</v>
      </c>
      <c r="R247" s="1">
        <v>-973</v>
      </c>
    </row>
    <row r="248" spans="1:18" x14ac:dyDescent="0.35">
      <c r="A248" s="339" t="s">
        <v>0</v>
      </c>
      <c r="B248" s="339" t="s">
        <v>0</v>
      </c>
      <c r="C248" s="340">
        <v>601</v>
      </c>
      <c r="D248" s="2">
        <v>611</v>
      </c>
      <c r="E248" s="2">
        <v>612</v>
      </c>
      <c r="F248" s="2">
        <v>617</v>
      </c>
      <c r="G248" s="2">
        <v>626</v>
      </c>
      <c r="H248" s="2">
        <v>663</v>
      </c>
      <c r="I248" s="2">
        <v>673</v>
      </c>
      <c r="J248" s="2">
        <v>696</v>
      </c>
      <c r="K248" s="2">
        <v>712</v>
      </c>
      <c r="L248" s="2">
        <v>715</v>
      </c>
      <c r="M248" s="2">
        <v>732</v>
      </c>
      <c r="N248" s="2">
        <v>747</v>
      </c>
      <c r="O248" s="2">
        <v>934</v>
      </c>
      <c r="P248" s="2">
        <v>956</v>
      </c>
      <c r="Q248" s="2">
        <v>973</v>
      </c>
      <c r="R248" s="2">
        <v>0</v>
      </c>
    </row>
    <row r="249" spans="1:18" x14ac:dyDescent="0.35">
      <c r="A249" s="339" t="s">
        <v>3396</v>
      </c>
      <c r="B249" s="339" t="s">
        <v>33</v>
      </c>
      <c r="C249" s="340">
        <v>265</v>
      </c>
      <c r="D249" s="1">
        <v>1</v>
      </c>
      <c r="E249" s="1">
        <v>1</v>
      </c>
      <c r="F249" s="1">
        <v>2</v>
      </c>
      <c r="G249" s="1">
        <v>9</v>
      </c>
      <c r="H249" s="1">
        <v>-278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35">
      <c r="A250" s="339" t="s">
        <v>0</v>
      </c>
      <c r="B250" s="339" t="s">
        <v>0</v>
      </c>
      <c r="C250" s="340">
        <v>265</v>
      </c>
      <c r="D250" s="2">
        <v>266</v>
      </c>
      <c r="E250" s="2">
        <v>267</v>
      </c>
      <c r="F250" s="2">
        <v>269</v>
      </c>
      <c r="G250" s="2">
        <v>278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</row>
    <row r="251" spans="1:18" x14ac:dyDescent="0.35">
      <c r="A251" s="343" t="s">
        <v>2087</v>
      </c>
      <c r="B251" s="339" t="s">
        <v>31</v>
      </c>
      <c r="C251" s="340">
        <v>567</v>
      </c>
      <c r="D251" s="1">
        <v>4</v>
      </c>
      <c r="E251" s="1">
        <v>3</v>
      </c>
      <c r="F251" s="1">
        <v>6</v>
      </c>
      <c r="G251" s="1">
        <v>6</v>
      </c>
      <c r="H251" s="1">
        <v>121</v>
      </c>
      <c r="I251" s="1">
        <v>18</v>
      </c>
      <c r="J251" s="1">
        <v>4</v>
      </c>
      <c r="K251" s="1">
        <v>10</v>
      </c>
      <c r="L251" s="1">
        <v>7</v>
      </c>
      <c r="M251" s="1">
        <v>9</v>
      </c>
      <c r="N251" s="1">
        <v>29</v>
      </c>
      <c r="O251" s="1">
        <v>328</v>
      </c>
      <c r="P251" s="1">
        <v>18</v>
      </c>
      <c r="Q251" s="1">
        <v>20</v>
      </c>
      <c r="R251" s="1">
        <v>654</v>
      </c>
    </row>
    <row r="252" spans="1:18" x14ac:dyDescent="0.35">
      <c r="A252" s="343" t="s">
        <v>0</v>
      </c>
      <c r="B252" s="339" t="s">
        <v>0</v>
      </c>
      <c r="C252" s="340">
        <v>567</v>
      </c>
      <c r="D252" s="2">
        <v>571</v>
      </c>
      <c r="E252" s="2">
        <v>574</v>
      </c>
      <c r="F252" s="2">
        <v>580</v>
      </c>
      <c r="G252" s="2">
        <v>586</v>
      </c>
      <c r="H252" s="2">
        <v>707</v>
      </c>
      <c r="I252" s="2">
        <v>725</v>
      </c>
      <c r="J252" s="2">
        <v>729</v>
      </c>
      <c r="K252" s="2">
        <v>739</v>
      </c>
      <c r="L252" s="2">
        <v>746</v>
      </c>
      <c r="M252" s="2">
        <v>755</v>
      </c>
      <c r="N252" s="2">
        <v>784</v>
      </c>
      <c r="O252" s="2">
        <v>1112</v>
      </c>
      <c r="P252" s="2">
        <v>1130</v>
      </c>
      <c r="Q252" s="2">
        <v>1150</v>
      </c>
      <c r="R252" s="2">
        <v>1804</v>
      </c>
    </row>
    <row r="253" spans="1:18" x14ac:dyDescent="0.35">
      <c r="A253" s="339" t="s">
        <v>3397</v>
      </c>
      <c r="B253" s="339" t="s">
        <v>31</v>
      </c>
      <c r="C253" s="340">
        <v>559</v>
      </c>
      <c r="D253" s="1">
        <v>7</v>
      </c>
      <c r="E253" s="1">
        <v>1</v>
      </c>
      <c r="F253" s="1">
        <v>3</v>
      </c>
      <c r="G253" s="1">
        <v>13</v>
      </c>
      <c r="H253" s="1">
        <v>44</v>
      </c>
      <c r="I253" s="1">
        <v>11</v>
      </c>
      <c r="J253" s="1">
        <v>6</v>
      </c>
      <c r="K253" s="1">
        <v>14</v>
      </c>
      <c r="L253" s="1">
        <v>2</v>
      </c>
      <c r="M253" s="1">
        <v>38</v>
      </c>
      <c r="N253" s="1">
        <v>34</v>
      </c>
      <c r="O253" s="1">
        <v>-732</v>
      </c>
      <c r="P253" s="1">
        <v>0</v>
      </c>
      <c r="Q253" s="1">
        <v>0</v>
      </c>
      <c r="R253" s="1">
        <v>0</v>
      </c>
    </row>
    <row r="254" spans="1:18" x14ac:dyDescent="0.35">
      <c r="A254" s="339" t="s">
        <v>0</v>
      </c>
      <c r="B254" s="339" t="s">
        <v>0</v>
      </c>
      <c r="C254" s="340">
        <v>559</v>
      </c>
      <c r="D254" s="2">
        <v>566</v>
      </c>
      <c r="E254" s="2">
        <v>567</v>
      </c>
      <c r="F254" s="2">
        <v>570</v>
      </c>
      <c r="G254" s="2">
        <v>583</v>
      </c>
      <c r="H254" s="2">
        <v>627</v>
      </c>
      <c r="I254" s="2">
        <v>638</v>
      </c>
      <c r="J254" s="2">
        <v>644</v>
      </c>
      <c r="K254" s="2">
        <v>658</v>
      </c>
      <c r="L254" s="2">
        <v>660</v>
      </c>
      <c r="M254" s="2">
        <v>698</v>
      </c>
      <c r="N254" s="2">
        <v>732</v>
      </c>
      <c r="O254" s="2">
        <v>0</v>
      </c>
      <c r="P254" s="2">
        <v>0</v>
      </c>
      <c r="Q254" s="2">
        <v>0</v>
      </c>
      <c r="R254" s="2">
        <v>0</v>
      </c>
    </row>
    <row r="255" spans="1:18" x14ac:dyDescent="0.35">
      <c r="A255" s="343" t="s">
        <v>2088</v>
      </c>
      <c r="B255" s="339" t="s">
        <v>31</v>
      </c>
      <c r="C255" s="340">
        <v>859</v>
      </c>
      <c r="D255" s="1">
        <v>9</v>
      </c>
      <c r="E255" s="1">
        <v>2</v>
      </c>
      <c r="F255" s="1">
        <v>3</v>
      </c>
      <c r="G255" s="1">
        <v>38</v>
      </c>
      <c r="H255" s="1">
        <v>12</v>
      </c>
      <c r="I255" s="1">
        <v>14</v>
      </c>
      <c r="J255" s="1">
        <v>2</v>
      </c>
      <c r="K255" s="1">
        <v>16</v>
      </c>
      <c r="L255" s="1">
        <v>13</v>
      </c>
      <c r="M255" s="1">
        <v>40</v>
      </c>
      <c r="N255" s="1">
        <v>69</v>
      </c>
      <c r="O255" s="1">
        <v>50</v>
      </c>
      <c r="P255" s="1">
        <v>23</v>
      </c>
      <c r="Q255" s="1">
        <v>14</v>
      </c>
      <c r="R255" s="1">
        <v>65</v>
      </c>
    </row>
    <row r="256" spans="1:18" x14ac:dyDescent="0.35">
      <c r="A256" s="343" t="s">
        <v>0</v>
      </c>
      <c r="B256" s="339" t="s">
        <v>0</v>
      </c>
      <c r="C256" s="340">
        <v>859</v>
      </c>
      <c r="D256" s="2">
        <v>868</v>
      </c>
      <c r="E256" s="2">
        <v>870</v>
      </c>
      <c r="F256" s="2">
        <v>873</v>
      </c>
      <c r="G256" s="2">
        <v>911</v>
      </c>
      <c r="H256" s="2">
        <v>923</v>
      </c>
      <c r="I256" s="2">
        <v>937</v>
      </c>
      <c r="J256" s="2">
        <v>939</v>
      </c>
      <c r="K256" s="2">
        <v>955</v>
      </c>
      <c r="L256" s="2">
        <v>968</v>
      </c>
      <c r="M256" s="2">
        <v>1008</v>
      </c>
      <c r="N256" s="2">
        <v>1077</v>
      </c>
      <c r="O256" s="2">
        <v>1127</v>
      </c>
      <c r="P256" s="2">
        <v>1150</v>
      </c>
      <c r="Q256" s="2">
        <v>1164</v>
      </c>
      <c r="R256" s="2">
        <v>1229</v>
      </c>
    </row>
    <row r="257" spans="1:18" x14ac:dyDescent="0.35">
      <c r="A257" s="339" t="s">
        <v>3441</v>
      </c>
      <c r="B257" s="339" t="s">
        <v>33</v>
      </c>
      <c r="C257" s="340">
        <v>259</v>
      </c>
      <c r="D257" s="1">
        <v>8</v>
      </c>
      <c r="E257" s="1">
        <v>5</v>
      </c>
      <c r="F257" s="1">
        <v>2</v>
      </c>
      <c r="G257" s="1">
        <v>9</v>
      </c>
      <c r="H257" s="1">
        <v>2</v>
      </c>
      <c r="I257" s="1">
        <v>-285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35">
      <c r="A258" s="339" t="s">
        <v>0</v>
      </c>
      <c r="B258" s="339" t="s">
        <v>0</v>
      </c>
      <c r="C258" s="340">
        <v>259</v>
      </c>
      <c r="D258" s="2">
        <v>267</v>
      </c>
      <c r="E258" s="2">
        <v>272</v>
      </c>
      <c r="F258" s="2">
        <v>274</v>
      </c>
      <c r="G258" s="2">
        <v>283</v>
      </c>
      <c r="H258" s="2">
        <v>285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</row>
    <row r="259" spans="1:18" x14ac:dyDescent="0.35">
      <c r="A259" s="339" t="s">
        <v>3398</v>
      </c>
      <c r="B259" s="339" t="s">
        <v>33</v>
      </c>
      <c r="C259" s="340">
        <v>669</v>
      </c>
      <c r="D259" s="1">
        <v>10</v>
      </c>
      <c r="E259" s="1">
        <v>3</v>
      </c>
      <c r="F259" s="1">
        <v>4</v>
      </c>
      <c r="G259" s="1">
        <v>21</v>
      </c>
      <c r="H259" s="1">
        <v>9</v>
      </c>
      <c r="I259" s="1">
        <v>16</v>
      </c>
      <c r="J259" s="1">
        <v>17</v>
      </c>
      <c r="K259" s="1">
        <v>28</v>
      </c>
      <c r="L259" s="1">
        <v>14</v>
      </c>
      <c r="M259" s="1">
        <v>49</v>
      </c>
      <c r="N259" s="1">
        <v>38</v>
      </c>
      <c r="O259" s="1">
        <v>40</v>
      </c>
      <c r="P259" s="1">
        <v>39</v>
      </c>
      <c r="Q259" s="1">
        <v>41</v>
      </c>
      <c r="R259" s="1">
        <v>93</v>
      </c>
    </row>
    <row r="260" spans="1:18" x14ac:dyDescent="0.35">
      <c r="A260" s="339" t="s">
        <v>0</v>
      </c>
      <c r="B260" s="339" t="s">
        <v>0</v>
      </c>
      <c r="C260" s="340">
        <v>669</v>
      </c>
      <c r="D260" s="2">
        <v>679</v>
      </c>
      <c r="E260" s="2">
        <v>682</v>
      </c>
      <c r="F260" s="2">
        <v>686</v>
      </c>
      <c r="G260" s="2">
        <v>707</v>
      </c>
      <c r="H260" s="2">
        <v>716</v>
      </c>
      <c r="I260" s="2">
        <v>732</v>
      </c>
      <c r="J260" s="2">
        <v>749</v>
      </c>
      <c r="K260" s="2">
        <v>777</v>
      </c>
      <c r="L260" s="2">
        <v>791</v>
      </c>
      <c r="M260" s="2">
        <v>840</v>
      </c>
      <c r="N260" s="2">
        <v>878</v>
      </c>
      <c r="O260" s="2">
        <v>918</v>
      </c>
      <c r="P260" s="2">
        <v>957</v>
      </c>
      <c r="Q260" s="2">
        <v>998</v>
      </c>
      <c r="R260" s="2">
        <v>1091</v>
      </c>
    </row>
    <row r="261" spans="1:18" x14ac:dyDescent="0.35">
      <c r="A261" s="343" t="s">
        <v>2089</v>
      </c>
      <c r="B261" s="339" t="s">
        <v>31</v>
      </c>
      <c r="C261" s="340">
        <v>1926</v>
      </c>
      <c r="D261" s="1">
        <v>0</v>
      </c>
      <c r="E261" s="1">
        <v>0</v>
      </c>
      <c r="F261" s="1">
        <v>-120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35">
      <c r="A262" s="343" t="s">
        <v>0</v>
      </c>
      <c r="B262" s="339" t="s">
        <v>0</v>
      </c>
      <c r="C262" s="340">
        <v>1926</v>
      </c>
      <c r="D262" s="2">
        <v>1926</v>
      </c>
      <c r="E262" s="2">
        <v>1926</v>
      </c>
      <c r="F262" s="2">
        <v>1806</v>
      </c>
      <c r="G262" s="2">
        <v>1806</v>
      </c>
      <c r="H262" s="2">
        <v>1806</v>
      </c>
      <c r="I262" s="2">
        <v>1806</v>
      </c>
      <c r="J262" s="2">
        <v>1806</v>
      </c>
      <c r="K262" s="2">
        <v>1806</v>
      </c>
      <c r="L262" s="2">
        <v>1806</v>
      </c>
      <c r="M262" s="2">
        <v>1806</v>
      </c>
      <c r="N262" s="2">
        <v>1806</v>
      </c>
      <c r="O262" s="2">
        <v>1806</v>
      </c>
      <c r="P262" s="2">
        <v>1806</v>
      </c>
      <c r="Q262" s="2">
        <v>1806</v>
      </c>
      <c r="R262" s="2">
        <v>1806</v>
      </c>
    </row>
    <row r="263" spans="1:18" x14ac:dyDescent="0.35">
      <c r="A263" s="339" t="s">
        <v>3399</v>
      </c>
      <c r="B263" s="339" t="s">
        <v>33</v>
      </c>
      <c r="C263" s="340">
        <v>375</v>
      </c>
      <c r="D263" s="1">
        <v>14</v>
      </c>
      <c r="E263" s="1">
        <v>1</v>
      </c>
      <c r="F263" s="1">
        <v>39</v>
      </c>
      <c r="G263" s="1">
        <v>11</v>
      </c>
      <c r="H263" s="1">
        <v>1</v>
      </c>
      <c r="I263" s="1">
        <v>7</v>
      </c>
      <c r="J263" s="1">
        <v>5</v>
      </c>
      <c r="K263" s="1">
        <v>-453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35">
      <c r="A264" s="339" t="s">
        <v>0</v>
      </c>
      <c r="B264" s="339" t="s">
        <v>0</v>
      </c>
      <c r="C264" s="340">
        <v>375</v>
      </c>
      <c r="D264" s="2">
        <v>389</v>
      </c>
      <c r="E264" s="2">
        <v>390</v>
      </c>
      <c r="F264" s="2">
        <v>429</v>
      </c>
      <c r="G264" s="2">
        <v>440</v>
      </c>
      <c r="H264" s="2">
        <v>441</v>
      </c>
      <c r="I264" s="2">
        <v>448</v>
      </c>
      <c r="J264" s="2">
        <v>453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</row>
    <row r="265" spans="1:18" x14ac:dyDescent="0.35">
      <c r="A265" s="339" t="s">
        <v>3420</v>
      </c>
      <c r="B265" s="339" t="s">
        <v>31</v>
      </c>
      <c r="C265" s="340">
        <v>250</v>
      </c>
      <c r="D265" s="1">
        <v>7</v>
      </c>
      <c r="E265" s="1">
        <v>1</v>
      </c>
      <c r="F265" s="1">
        <v>4</v>
      </c>
      <c r="G265" s="1">
        <v>-262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35">
      <c r="A266" s="339" t="s">
        <v>0</v>
      </c>
      <c r="B266" s="339" t="s">
        <v>0</v>
      </c>
      <c r="C266" s="340">
        <v>250</v>
      </c>
      <c r="D266" s="2">
        <v>257</v>
      </c>
      <c r="E266" s="2">
        <v>258</v>
      </c>
      <c r="F266" s="2">
        <v>262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</row>
    <row r="267" spans="1:18" x14ac:dyDescent="0.35">
      <c r="A267" s="343" t="s">
        <v>3442</v>
      </c>
      <c r="B267" s="339" t="s">
        <v>33</v>
      </c>
      <c r="C267" s="340">
        <v>1938</v>
      </c>
      <c r="D267" s="1">
        <v>-132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35">
      <c r="A268" s="343" t="s">
        <v>0</v>
      </c>
      <c r="B268" s="339" t="s">
        <v>0</v>
      </c>
      <c r="C268" s="340">
        <v>1938</v>
      </c>
      <c r="D268" s="2">
        <v>1806</v>
      </c>
      <c r="E268" s="2">
        <v>1806</v>
      </c>
      <c r="F268" s="2">
        <v>1806</v>
      </c>
      <c r="G268" s="2">
        <v>1806</v>
      </c>
      <c r="H268" s="2">
        <v>1806</v>
      </c>
      <c r="I268" s="2">
        <v>1806</v>
      </c>
      <c r="J268" s="2">
        <v>1806</v>
      </c>
      <c r="K268" s="2">
        <v>1806</v>
      </c>
      <c r="L268" s="2">
        <v>1806</v>
      </c>
      <c r="M268" s="2">
        <v>1806</v>
      </c>
      <c r="N268" s="2">
        <v>1806</v>
      </c>
      <c r="O268" s="2">
        <v>1806</v>
      </c>
      <c r="P268" s="2">
        <v>1806</v>
      </c>
      <c r="Q268" s="2">
        <v>1806</v>
      </c>
      <c r="R268" s="2">
        <v>1806</v>
      </c>
    </row>
    <row r="269" spans="1:18" x14ac:dyDescent="0.35">
      <c r="A269" s="339" t="s">
        <v>3409</v>
      </c>
      <c r="B269" s="339" t="s">
        <v>31</v>
      </c>
      <c r="C269" s="340">
        <v>455</v>
      </c>
      <c r="D269" s="1">
        <v>5</v>
      </c>
      <c r="E269" s="1">
        <v>13</v>
      </c>
      <c r="F269" s="1">
        <v>3</v>
      </c>
      <c r="G269" s="1">
        <v>21</v>
      </c>
      <c r="H269" s="1">
        <v>4</v>
      </c>
      <c r="I269" s="1">
        <v>21</v>
      </c>
      <c r="J269" s="1">
        <v>21</v>
      </c>
      <c r="K269" s="1">
        <v>37</v>
      </c>
      <c r="L269" s="1">
        <v>18</v>
      </c>
      <c r="M269" s="1">
        <v>36</v>
      </c>
      <c r="N269" s="1">
        <v>-634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35">
      <c r="A270" s="339" t="s">
        <v>0</v>
      </c>
      <c r="B270" s="339" t="s">
        <v>0</v>
      </c>
      <c r="C270" s="340">
        <v>455</v>
      </c>
      <c r="D270" s="2">
        <v>460</v>
      </c>
      <c r="E270" s="2">
        <v>473</v>
      </c>
      <c r="F270" s="2">
        <v>476</v>
      </c>
      <c r="G270" s="2">
        <v>497</v>
      </c>
      <c r="H270" s="2">
        <v>501</v>
      </c>
      <c r="I270" s="2">
        <v>522</v>
      </c>
      <c r="J270" s="2">
        <v>543</v>
      </c>
      <c r="K270" s="2">
        <v>580</v>
      </c>
      <c r="L270" s="2">
        <v>598</v>
      </c>
      <c r="M270" s="2">
        <v>634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</row>
    <row r="271" spans="1:18" x14ac:dyDescent="0.35">
      <c r="A271" s="339" t="s">
        <v>3400</v>
      </c>
      <c r="B271" s="339" t="s">
        <v>33</v>
      </c>
      <c r="C271" s="340">
        <v>556</v>
      </c>
      <c r="D271" s="1">
        <v>6</v>
      </c>
      <c r="E271" s="1">
        <v>43</v>
      </c>
      <c r="F271" s="1">
        <v>2</v>
      </c>
      <c r="G271" s="1">
        <v>2</v>
      </c>
      <c r="H271" s="1">
        <v>1</v>
      </c>
      <c r="I271" s="1">
        <v>11</v>
      </c>
      <c r="J271" s="1">
        <v>91</v>
      </c>
      <c r="K271" s="1">
        <v>15</v>
      </c>
      <c r="L271" s="1">
        <v>6</v>
      </c>
      <c r="M271" s="1">
        <v>45</v>
      </c>
      <c r="N271" s="1">
        <v>100</v>
      </c>
      <c r="O271" s="1">
        <v>8</v>
      </c>
      <c r="P271" s="1">
        <v>-886</v>
      </c>
      <c r="Q271" s="1">
        <v>0</v>
      </c>
      <c r="R271" s="1">
        <v>0</v>
      </c>
    </row>
    <row r="272" spans="1:18" x14ac:dyDescent="0.35">
      <c r="A272" s="339" t="s">
        <v>0</v>
      </c>
      <c r="B272" s="339" t="s">
        <v>0</v>
      </c>
      <c r="C272" s="340">
        <v>556</v>
      </c>
      <c r="D272" s="2">
        <v>562</v>
      </c>
      <c r="E272" s="2">
        <v>605</v>
      </c>
      <c r="F272" s="2">
        <v>607</v>
      </c>
      <c r="G272" s="2">
        <v>609</v>
      </c>
      <c r="H272" s="2">
        <v>610</v>
      </c>
      <c r="I272" s="2">
        <v>621</v>
      </c>
      <c r="J272" s="2">
        <v>712</v>
      </c>
      <c r="K272" s="2">
        <v>727</v>
      </c>
      <c r="L272" s="2">
        <v>733</v>
      </c>
      <c r="M272" s="2">
        <v>778</v>
      </c>
      <c r="N272" s="2">
        <v>878</v>
      </c>
      <c r="O272" s="2">
        <v>886</v>
      </c>
      <c r="P272" s="2">
        <v>0</v>
      </c>
      <c r="Q272" s="2">
        <v>0</v>
      </c>
      <c r="R272" s="2">
        <v>0</v>
      </c>
    </row>
    <row r="273" spans="1:18" x14ac:dyDescent="0.35">
      <c r="A273" s="343" t="s">
        <v>3443</v>
      </c>
      <c r="B273" s="339" t="s">
        <v>33</v>
      </c>
      <c r="C273" s="340">
        <v>967</v>
      </c>
      <c r="D273" s="1">
        <v>14</v>
      </c>
      <c r="E273" s="1">
        <v>26</v>
      </c>
      <c r="F273" s="1">
        <v>10</v>
      </c>
      <c r="G273" s="1">
        <v>5</v>
      </c>
      <c r="H273" s="1">
        <v>18</v>
      </c>
      <c r="I273" s="1">
        <v>36</v>
      </c>
      <c r="J273" s="1">
        <v>58</v>
      </c>
      <c r="K273" s="1">
        <v>20</v>
      </c>
      <c r="L273" s="1">
        <v>5</v>
      </c>
      <c r="M273" s="1">
        <v>149</v>
      </c>
      <c r="N273" s="1">
        <v>131</v>
      </c>
      <c r="O273" s="1">
        <v>49</v>
      </c>
      <c r="P273" s="1">
        <v>445</v>
      </c>
      <c r="Q273" s="1">
        <v>-127</v>
      </c>
      <c r="R273" s="1">
        <v>0</v>
      </c>
    </row>
    <row r="274" spans="1:18" x14ac:dyDescent="0.35">
      <c r="A274" s="343" t="s">
        <v>0</v>
      </c>
      <c r="B274" s="339" t="s">
        <v>0</v>
      </c>
      <c r="C274" s="340">
        <v>967</v>
      </c>
      <c r="D274" s="2">
        <v>981</v>
      </c>
      <c r="E274" s="2">
        <v>1007</v>
      </c>
      <c r="F274" s="2">
        <v>1017</v>
      </c>
      <c r="G274" s="2">
        <v>1022</v>
      </c>
      <c r="H274" s="2">
        <v>1040</v>
      </c>
      <c r="I274" s="2">
        <v>1076</v>
      </c>
      <c r="J274" s="2">
        <v>1134</v>
      </c>
      <c r="K274" s="2">
        <v>1154</v>
      </c>
      <c r="L274" s="2">
        <v>1159</v>
      </c>
      <c r="M274" s="2">
        <v>1308</v>
      </c>
      <c r="N274" s="2">
        <v>1439</v>
      </c>
      <c r="O274" s="2">
        <v>1488</v>
      </c>
      <c r="P274" s="2">
        <v>1933</v>
      </c>
      <c r="Q274" s="2">
        <v>1806</v>
      </c>
      <c r="R274" s="2">
        <v>1806</v>
      </c>
    </row>
    <row r="275" spans="1:18" x14ac:dyDescent="0.35">
      <c r="A275" s="339" t="s">
        <v>3401</v>
      </c>
      <c r="B275" s="339" t="s">
        <v>33</v>
      </c>
      <c r="C275" s="340">
        <v>297</v>
      </c>
      <c r="D275" s="1">
        <v>11</v>
      </c>
      <c r="E275" s="1">
        <v>13</v>
      </c>
      <c r="F275" s="1">
        <v>5</v>
      </c>
      <c r="G275" s="1">
        <v>3</v>
      </c>
      <c r="H275" s="1">
        <v>2</v>
      </c>
      <c r="I275" s="1">
        <v>30</v>
      </c>
      <c r="J275" s="1">
        <v>-361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35">
      <c r="A276" s="339" t="s">
        <v>0</v>
      </c>
      <c r="B276" s="339" t="s">
        <v>0</v>
      </c>
      <c r="C276" s="340">
        <v>297</v>
      </c>
      <c r="D276" s="2">
        <v>308</v>
      </c>
      <c r="E276" s="2">
        <v>321</v>
      </c>
      <c r="F276" s="2">
        <v>326</v>
      </c>
      <c r="G276" s="2">
        <v>329</v>
      </c>
      <c r="H276" s="2">
        <v>331</v>
      </c>
      <c r="I276" s="2">
        <v>361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</row>
    <row r="277" spans="1:18" x14ac:dyDescent="0.35">
      <c r="A277" s="339" t="s">
        <v>3388</v>
      </c>
      <c r="B277" s="339" t="s">
        <v>33</v>
      </c>
      <c r="C277" s="340">
        <v>121</v>
      </c>
      <c r="D277" s="1">
        <v>1</v>
      </c>
      <c r="E277" s="1">
        <v>-122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35">
      <c r="A278" s="339" t="s">
        <v>0</v>
      </c>
      <c r="B278" s="339" t="s">
        <v>0</v>
      </c>
      <c r="C278" s="340">
        <v>121</v>
      </c>
      <c r="D278" s="2">
        <v>122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</row>
    <row r="279" spans="1:18" x14ac:dyDescent="0.35">
      <c r="A279" s="339" t="s">
        <v>47</v>
      </c>
      <c r="B279" s="339" t="s">
        <v>0</v>
      </c>
      <c r="C279" s="341">
        <v>0</v>
      </c>
      <c r="D279" s="1">
        <f>(D243+D245+D247+D249+D251+D253+D255+D257+D259+D261+D263+D265+D267+D269+D271+D273+D275+D277)*(-1)</f>
        <v>0</v>
      </c>
      <c r="E279" s="1">
        <f t="shared" ref="E279:R279" si="5">(E243+E245+E247+E249+E251+E253+E255+E257+E259+E261+E263+E265+E267+E269+E271+E273+E275+E277)*(-1)</f>
        <v>7</v>
      </c>
      <c r="F279" s="1">
        <f t="shared" si="5"/>
        <v>0</v>
      </c>
      <c r="G279" s="1">
        <f t="shared" si="5"/>
        <v>31</v>
      </c>
      <c r="H279" s="1">
        <f t="shared" si="5"/>
        <v>8</v>
      </c>
      <c r="I279" s="1">
        <f t="shared" si="5"/>
        <v>53</v>
      </c>
      <c r="J279" s="1">
        <f t="shared" si="5"/>
        <v>51</v>
      </c>
      <c r="K279" s="1">
        <f t="shared" si="5"/>
        <v>103</v>
      </c>
      <c r="L279" s="1">
        <f t="shared" si="5"/>
        <v>16</v>
      </c>
      <c r="M279" s="1">
        <f t="shared" si="5"/>
        <v>200</v>
      </c>
      <c r="N279" s="1">
        <f t="shared" si="5"/>
        <v>218</v>
      </c>
      <c r="O279" s="1">
        <f t="shared" si="5"/>
        <v>70</v>
      </c>
      <c r="P279" s="1">
        <f t="shared" si="5"/>
        <v>339</v>
      </c>
      <c r="Q279" s="1">
        <f t="shared" si="5"/>
        <v>35</v>
      </c>
      <c r="R279" s="1">
        <f t="shared" si="5"/>
        <v>161</v>
      </c>
    </row>
    <row r="280" spans="1:18" x14ac:dyDescent="0.35">
      <c r="A280" s="339" t="s">
        <v>0</v>
      </c>
      <c r="B280" s="339" t="s">
        <v>0</v>
      </c>
      <c r="C280" s="340">
        <v>0</v>
      </c>
      <c r="D280" s="2">
        <v>0</v>
      </c>
      <c r="E280" s="2">
        <v>7</v>
      </c>
      <c r="F280" s="2">
        <v>7</v>
      </c>
      <c r="G280" s="2">
        <v>38</v>
      </c>
      <c r="H280" s="2">
        <v>46</v>
      </c>
      <c r="I280" s="2">
        <v>99</v>
      </c>
      <c r="J280" s="2">
        <v>150</v>
      </c>
      <c r="K280" s="2">
        <v>253</v>
      </c>
      <c r="L280" s="2">
        <v>269</v>
      </c>
      <c r="M280" s="2">
        <v>469</v>
      </c>
      <c r="N280" s="2">
        <v>687</v>
      </c>
      <c r="O280" s="2">
        <v>757</v>
      </c>
      <c r="P280" s="2">
        <v>1096</v>
      </c>
      <c r="Q280" s="2">
        <v>1131</v>
      </c>
      <c r="R280" s="2">
        <v>1292</v>
      </c>
    </row>
    <row r="281" spans="1:18" x14ac:dyDescent="0.35">
      <c r="A281" t="s">
        <v>48</v>
      </c>
      <c r="B281" t="s">
        <v>0</v>
      </c>
      <c r="C281" s="2">
        <v>12640</v>
      </c>
      <c r="D281" s="2">
        <v>12640</v>
      </c>
      <c r="E281" s="2">
        <v>12640</v>
      </c>
      <c r="F281" s="2">
        <v>12640</v>
      </c>
      <c r="G281" s="2">
        <v>12640</v>
      </c>
      <c r="H281" s="2">
        <v>12640</v>
      </c>
      <c r="I281" s="2">
        <v>12640</v>
      </c>
      <c r="J281" s="2">
        <v>12640</v>
      </c>
      <c r="K281" s="2">
        <v>12640</v>
      </c>
      <c r="L281" s="2">
        <v>12640</v>
      </c>
      <c r="M281" s="2">
        <v>12640</v>
      </c>
      <c r="N281" s="2">
        <v>12640</v>
      </c>
      <c r="O281" s="2">
        <v>12640</v>
      </c>
      <c r="P281" s="2">
        <v>12640</v>
      </c>
      <c r="Q281" s="2">
        <v>12640</v>
      </c>
      <c r="R281" s="2">
        <v>12640</v>
      </c>
    </row>
    <row r="285" spans="1:18" x14ac:dyDescent="0.35">
      <c r="A285" t="s">
        <v>0</v>
      </c>
      <c r="B285" t="s">
        <v>0</v>
      </c>
      <c r="C285" t="s">
        <v>0</v>
      </c>
      <c r="D285" t="s">
        <v>0</v>
      </c>
      <c r="E285" t="s">
        <v>0</v>
      </c>
      <c r="F285" t="s">
        <v>0</v>
      </c>
      <c r="G285" t="s">
        <v>0</v>
      </c>
      <c r="H285" t="s">
        <v>0</v>
      </c>
      <c r="I285" t="s">
        <v>0</v>
      </c>
      <c r="J285" t="s">
        <v>0</v>
      </c>
      <c r="K285" t="s">
        <v>0</v>
      </c>
    </row>
    <row r="286" spans="1:18" x14ac:dyDescent="0.35">
      <c r="A286" t="s">
        <v>0</v>
      </c>
      <c r="B286" t="s">
        <v>0</v>
      </c>
      <c r="C286" t="s">
        <v>0</v>
      </c>
      <c r="D286" t="s">
        <v>0</v>
      </c>
      <c r="E286" t="s">
        <v>0</v>
      </c>
      <c r="F286" t="s">
        <v>0</v>
      </c>
      <c r="G286" t="s">
        <v>0</v>
      </c>
      <c r="H286" t="s">
        <v>0</v>
      </c>
      <c r="I286" t="s">
        <v>0</v>
      </c>
      <c r="J286" t="s">
        <v>0</v>
      </c>
      <c r="K286" t="s">
        <v>0</v>
      </c>
    </row>
    <row r="287" spans="1:18" x14ac:dyDescent="0.35">
      <c r="A287" t="s">
        <v>0</v>
      </c>
      <c r="B287" t="s">
        <v>0</v>
      </c>
      <c r="C287" t="s">
        <v>0</v>
      </c>
      <c r="D287" t="s">
        <v>0</v>
      </c>
      <c r="E287" t="s">
        <v>0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</row>
    <row r="288" spans="1:18" x14ac:dyDescent="0.35">
      <c r="A288" t="s">
        <v>0</v>
      </c>
      <c r="B288" t="s">
        <v>0</v>
      </c>
      <c r="C288" t="s">
        <v>0</v>
      </c>
      <c r="D288" t="s">
        <v>0</v>
      </c>
      <c r="E288" t="s">
        <v>0</v>
      </c>
      <c r="F288" t="s">
        <v>0</v>
      </c>
      <c r="G288" t="s">
        <v>0</v>
      </c>
      <c r="H288" t="s">
        <v>0</v>
      </c>
      <c r="I288" t="s">
        <v>0</v>
      </c>
      <c r="J288" t="s">
        <v>0</v>
      </c>
      <c r="K288" t="s">
        <v>0</v>
      </c>
    </row>
    <row r="289" spans="1:11" x14ac:dyDescent="0.35">
      <c r="A289" t="s">
        <v>0</v>
      </c>
      <c r="B289" t="s">
        <v>0</v>
      </c>
      <c r="C289" t="s">
        <v>0</v>
      </c>
      <c r="D289" t="s">
        <v>0</v>
      </c>
      <c r="E289" t="s">
        <v>0</v>
      </c>
      <c r="F289" t="s">
        <v>0</v>
      </c>
      <c r="G289" t="s">
        <v>0</v>
      </c>
      <c r="H289" t="s">
        <v>0</v>
      </c>
      <c r="I289" t="s">
        <v>0</v>
      </c>
      <c r="J289" t="s">
        <v>0</v>
      </c>
      <c r="K289" t="s">
        <v>0</v>
      </c>
    </row>
    <row r="290" spans="1:11" x14ac:dyDescent="0.35">
      <c r="A290" t="s">
        <v>0</v>
      </c>
      <c r="B290" t="s">
        <v>0</v>
      </c>
      <c r="C290" t="s">
        <v>0</v>
      </c>
      <c r="D290" t="s">
        <v>0</v>
      </c>
      <c r="E290" t="s">
        <v>0</v>
      </c>
      <c r="F290" t="s">
        <v>0</v>
      </c>
      <c r="G290" t="s">
        <v>0</v>
      </c>
      <c r="H290" t="s">
        <v>0</v>
      </c>
      <c r="I290" t="s">
        <v>0</v>
      </c>
      <c r="J290" t="s">
        <v>0</v>
      </c>
      <c r="K290" t="s">
        <v>0</v>
      </c>
    </row>
    <row r="291" spans="1:11" x14ac:dyDescent="0.35">
      <c r="A291" t="s">
        <v>0</v>
      </c>
      <c r="B291" t="s">
        <v>0</v>
      </c>
      <c r="C291" t="s">
        <v>0</v>
      </c>
      <c r="D291" t="s">
        <v>0</v>
      </c>
      <c r="E291" t="s">
        <v>0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</row>
    <row r="292" spans="1:11" x14ac:dyDescent="0.35">
      <c r="A292" s="339" t="s">
        <v>647</v>
      </c>
      <c r="B292" s="339" t="s">
        <v>2</v>
      </c>
      <c r="C292" s="339" t="s">
        <v>3</v>
      </c>
      <c r="D292" t="s">
        <v>4</v>
      </c>
      <c r="E292" t="s">
        <v>5</v>
      </c>
      <c r="F292" t="s">
        <v>6</v>
      </c>
      <c r="G292" t="s">
        <v>7</v>
      </c>
      <c r="H292" t="s">
        <v>8</v>
      </c>
      <c r="I292" t="s">
        <v>9</v>
      </c>
      <c r="J292" t="s">
        <v>10</v>
      </c>
      <c r="K292" t="s">
        <v>11</v>
      </c>
    </row>
    <row r="293" spans="1:11" x14ac:dyDescent="0.35">
      <c r="A293" s="339" t="s">
        <v>0</v>
      </c>
      <c r="B293" s="339" t="s">
        <v>0</v>
      </c>
      <c r="C293" s="339" t="s">
        <v>17</v>
      </c>
      <c r="D293" t="s">
        <v>2084</v>
      </c>
      <c r="E293" t="s">
        <v>2090</v>
      </c>
      <c r="F293" t="s">
        <v>2091</v>
      </c>
      <c r="G293" t="s">
        <v>2092</v>
      </c>
      <c r="H293" t="s">
        <v>2093</v>
      </c>
      <c r="I293" t="s">
        <v>2094</v>
      </c>
      <c r="J293" t="s">
        <v>2066</v>
      </c>
      <c r="K293" t="s">
        <v>2095</v>
      </c>
    </row>
    <row r="294" spans="1:11" x14ac:dyDescent="0.35">
      <c r="A294" s="339" t="s">
        <v>3388</v>
      </c>
      <c r="B294" s="339" t="s">
        <v>33</v>
      </c>
      <c r="C294" s="340">
        <v>401</v>
      </c>
      <c r="D294" s="1">
        <v>61</v>
      </c>
      <c r="E294" s="1">
        <v>10</v>
      </c>
      <c r="F294" s="1">
        <v>0</v>
      </c>
      <c r="G294" s="1">
        <v>25</v>
      </c>
      <c r="H294" s="1">
        <v>6</v>
      </c>
      <c r="I294" s="1">
        <v>24</v>
      </c>
      <c r="J294" s="1">
        <v>-527</v>
      </c>
      <c r="K294" s="1">
        <v>0</v>
      </c>
    </row>
    <row r="295" spans="1:11" x14ac:dyDescent="0.35">
      <c r="A295" s="339" t="s">
        <v>0</v>
      </c>
      <c r="B295" s="339" t="s">
        <v>0</v>
      </c>
      <c r="C295" s="340">
        <v>401</v>
      </c>
      <c r="D295" s="2">
        <v>462</v>
      </c>
      <c r="E295" s="2">
        <v>472</v>
      </c>
      <c r="F295" s="2">
        <v>472</v>
      </c>
      <c r="G295" s="2">
        <v>497</v>
      </c>
      <c r="H295" s="2">
        <v>503</v>
      </c>
      <c r="I295" s="2">
        <v>527</v>
      </c>
      <c r="J295" s="2">
        <v>0</v>
      </c>
      <c r="K295" s="2">
        <v>0</v>
      </c>
    </row>
    <row r="296" spans="1:11" x14ac:dyDescent="0.35">
      <c r="A296" s="343" t="s">
        <v>3443</v>
      </c>
      <c r="B296" s="339" t="s">
        <v>33</v>
      </c>
      <c r="C296" s="340">
        <v>1643</v>
      </c>
      <c r="D296" s="1">
        <v>-386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</row>
    <row r="297" spans="1:11" x14ac:dyDescent="0.35">
      <c r="A297" s="343" t="s">
        <v>0</v>
      </c>
      <c r="B297" s="339" t="s">
        <v>0</v>
      </c>
      <c r="C297" s="340">
        <v>1643</v>
      </c>
      <c r="D297" s="2">
        <v>1257</v>
      </c>
      <c r="E297" s="2">
        <v>1257</v>
      </c>
      <c r="F297" s="2">
        <v>1257</v>
      </c>
      <c r="G297" s="2">
        <v>1257</v>
      </c>
      <c r="H297" s="2">
        <v>1257</v>
      </c>
      <c r="I297" s="2">
        <v>1257</v>
      </c>
      <c r="J297" s="2">
        <v>1257</v>
      </c>
      <c r="K297" s="2">
        <v>1257</v>
      </c>
    </row>
    <row r="298" spans="1:11" x14ac:dyDescent="0.35">
      <c r="A298" s="343" t="s">
        <v>2096</v>
      </c>
      <c r="B298" s="339" t="s">
        <v>33</v>
      </c>
      <c r="C298" s="340">
        <v>1172</v>
      </c>
      <c r="D298" s="1">
        <v>8</v>
      </c>
      <c r="E298" s="1">
        <v>9</v>
      </c>
      <c r="F298" s="1">
        <v>24</v>
      </c>
      <c r="G298" s="1">
        <v>56</v>
      </c>
      <c r="H298" s="1">
        <v>0</v>
      </c>
      <c r="I298" s="1">
        <v>0</v>
      </c>
      <c r="J298" s="1">
        <v>0</v>
      </c>
      <c r="K298" s="1">
        <v>0</v>
      </c>
    </row>
    <row r="299" spans="1:11" x14ac:dyDescent="0.35">
      <c r="A299" s="343" t="s">
        <v>0</v>
      </c>
      <c r="B299" s="339" t="s">
        <v>0</v>
      </c>
      <c r="C299" s="340">
        <v>1172</v>
      </c>
      <c r="D299" s="2">
        <v>1180</v>
      </c>
      <c r="E299" s="2">
        <v>1189</v>
      </c>
      <c r="F299" s="2">
        <v>1213</v>
      </c>
      <c r="G299" s="2">
        <v>1269</v>
      </c>
      <c r="H299" s="2">
        <v>1269</v>
      </c>
      <c r="I299" s="2">
        <v>1269</v>
      </c>
      <c r="J299" s="2">
        <v>1269</v>
      </c>
      <c r="K299" s="2">
        <v>1269</v>
      </c>
    </row>
    <row r="300" spans="1:11" x14ac:dyDescent="0.35">
      <c r="A300" s="339" t="s">
        <v>3402</v>
      </c>
      <c r="B300" s="339" t="s">
        <v>33</v>
      </c>
      <c r="C300" s="340">
        <v>338</v>
      </c>
      <c r="D300" s="1">
        <v>19</v>
      </c>
      <c r="E300" s="1">
        <v>4</v>
      </c>
      <c r="F300" s="1">
        <v>1</v>
      </c>
      <c r="G300" s="1">
        <v>11</v>
      </c>
      <c r="H300" s="1">
        <v>-373</v>
      </c>
      <c r="I300" s="1">
        <v>0</v>
      </c>
      <c r="J300" s="1">
        <v>0</v>
      </c>
      <c r="K300" s="1">
        <v>0</v>
      </c>
    </row>
    <row r="301" spans="1:11" x14ac:dyDescent="0.35">
      <c r="A301" s="339" t="s">
        <v>0</v>
      </c>
      <c r="B301" s="339" t="s">
        <v>0</v>
      </c>
      <c r="C301" s="340">
        <v>338</v>
      </c>
      <c r="D301" s="2">
        <v>357</v>
      </c>
      <c r="E301" s="2">
        <v>361</v>
      </c>
      <c r="F301" s="2">
        <v>362</v>
      </c>
      <c r="G301" s="2">
        <v>373</v>
      </c>
      <c r="H301" s="2">
        <v>0</v>
      </c>
      <c r="I301" s="2">
        <v>0</v>
      </c>
      <c r="J301" s="2">
        <v>0</v>
      </c>
      <c r="K301" s="2">
        <v>0</v>
      </c>
    </row>
    <row r="302" spans="1:11" x14ac:dyDescent="0.35">
      <c r="A302" s="339" t="s">
        <v>3403</v>
      </c>
      <c r="B302" s="339" t="s">
        <v>33</v>
      </c>
      <c r="C302" s="340">
        <v>657</v>
      </c>
      <c r="D302" s="1">
        <v>43</v>
      </c>
      <c r="E302" s="1">
        <v>1</v>
      </c>
      <c r="F302" s="1">
        <v>1</v>
      </c>
      <c r="G302" s="1">
        <v>11</v>
      </c>
      <c r="H302" s="1">
        <v>65</v>
      </c>
      <c r="I302" s="1">
        <v>39</v>
      </c>
      <c r="J302" s="1">
        <v>31</v>
      </c>
      <c r="K302" s="1">
        <v>55</v>
      </c>
    </row>
    <row r="303" spans="1:11" x14ac:dyDescent="0.35">
      <c r="A303" s="339" t="s">
        <v>0</v>
      </c>
      <c r="B303" s="339" t="s">
        <v>0</v>
      </c>
      <c r="C303" s="340">
        <v>657</v>
      </c>
      <c r="D303" s="2">
        <v>700</v>
      </c>
      <c r="E303" s="2">
        <v>701</v>
      </c>
      <c r="F303" s="2">
        <v>702</v>
      </c>
      <c r="G303" s="2">
        <v>713</v>
      </c>
      <c r="H303" s="2">
        <v>778</v>
      </c>
      <c r="I303" s="2">
        <v>817</v>
      </c>
      <c r="J303" s="2">
        <v>848</v>
      </c>
      <c r="K303" s="2">
        <v>903</v>
      </c>
    </row>
    <row r="304" spans="1:11" x14ac:dyDescent="0.35">
      <c r="A304" s="343" t="s">
        <v>2097</v>
      </c>
      <c r="B304" s="339" t="s">
        <v>31</v>
      </c>
      <c r="C304" s="340">
        <v>550</v>
      </c>
      <c r="D304" s="1">
        <v>28</v>
      </c>
      <c r="E304" s="1">
        <v>5</v>
      </c>
      <c r="F304" s="1">
        <v>5</v>
      </c>
      <c r="G304" s="1">
        <v>27</v>
      </c>
      <c r="H304" s="1">
        <v>240</v>
      </c>
      <c r="I304" s="1">
        <v>52</v>
      </c>
      <c r="J304" s="1">
        <v>27</v>
      </c>
      <c r="K304" s="1">
        <v>115</v>
      </c>
    </row>
    <row r="305" spans="1:11" x14ac:dyDescent="0.35">
      <c r="A305" s="343" t="s">
        <v>0</v>
      </c>
      <c r="B305" s="339" t="s">
        <v>0</v>
      </c>
      <c r="C305" s="340">
        <v>550</v>
      </c>
      <c r="D305" s="2">
        <v>578</v>
      </c>
      <c r="E305" s="2">
        <v>583</v>
      </c>
      <c r="F305" s="2">
        <v>588</v>
      </c>
      <c r="G305" s="2">
        <v>615</v>
      </c>
      <c r="H305" s="2">
        <v>855</v>
      </c>
      <c r="I305" s="2">
        <v>907</v>
      </c>
      <c r="J305" s="2">
        <v>934</v>
      </c>
      <c r="K305" s="2">
        <v>1049</v>
      </c>
    </row>
    <row r="306" spans="1:11" x14ac:dyDescent="0.35">
      <c r="A306" s="339" t="s">
        <v>3444</v>
      </c>
      <c r="B306" s="339" t="s">
        <v>31</v>
      </c>
      <c r="C306" s="340">
        <v>95</v>
      </c>
      <c r="D306" s="1">
        <v>31</v>
      </c>
      <c r="E306" s="1">
        <v>9</v>
      </c>
      <c r="F306" s="1">
        <v>3</v>
      </c>
      <c r="G306" s="1">
        <v>-138</v>
      </c>
      <c r="H306" s="1">
        <v>0</v>
      </c>
      <c r="I306" s="1">
        <v>0</v>
      </c>
      <c r="J306" s="1">
        <v>0</v>
      </c>
      <c r="K306" s="1">
        <v>0</v>
      </c>
    </row>
    <row r="307" spans="1:11" x14ac:dyDescent="0.35">
      <c r="A307" s="339" t="s">
        <v>0</v>
      </c>
      <c r="B307" s="339" t="s">
        <v>0</v>
      </c>
      <c r="C307" s="340">
        <v>95</v>
      </c>
      <c r="D307" s="2">
        <v>126</v>
      </c>
      <c r="E307" s="2">
        <v>135</v>
      </c>
      <c r="F307" s="2">
        <v>138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</row>
    <row r="308" spans="1:11" x14ac:dyDescent="0.35">
      <c r="A308" s="343" t="s">
        <v>2098</v>
      </c>
      <c r="B308" s="339" t="s">
        <v>31</v>
      </c>
      <c r="C308" s="340">
        <v>559</v>
      </c>
      <c r="D308" s="1">
        <v>33</v>
      </c>
      <c r="E308" s="1">
        <v>6</v>
      </c>
      <c r="F308" s="1">
        <v>12</v>
      </c>
      <c r="G308" s="1">
        <v>29</v>
      </c>
      <c r="H308" s="1">
        <v>20</v>
      </c>
      <c r="I308" s="1">
        <v>217</v>
      </c>
      <c r="J308" s="1">
        <v>32</v>
      </c>
      <c r="K308" s="1">
        <v>102</v>
      </c>
    </row>
    <row r="309" spans="1:11" x14ac:dyDescent="0.35">
      <c r="A309" s="343" t="s">
        <v>0</v>
      </c>
      <c r="B309" s="339" t="s">
        <v>0</v>
      </c>
      <c r="C309" s="340">
        <v>559</v>
      </c>
      <c r="D309" s="2">
        <v>592</v>
      </c>
      <c r="E309" s="2">
        <v>598</v>
      </c>
      <c r="F309" s="2">
        <v>610</v>
      </c>
      <c r="G309" s="2">
        <v>639</v>
      </c>
      <c r="H309" s="2">
        <v>659</v>
      </c>
      <c r="I309" s="2">
        <v>876</v>
      </c>
      <c r="J309" s="2">
        <v>908</v>
      </c>
      <c r="K309" s="2">
        <v>1010</v>
      </c>
    </row>
    <row r="310" spans="1:11" x14ac:dyDescent="0.35">
      <c r="A310" s="343" t="s">
        <v>3445</v>
      </c>
      <c r="B310" s="339" t="s">
        <v>33</v>
      </c>
      <c r="C310" s="340">
        <v>674</v>
      </c>
      <c r="D310" s="1">
        <v>109</v>
      </c>
      <c r="E310" s="1">
        <v>14</v>
      </c>
      <c r="F310" s="1">
        <v>3</v>
      </c>
      <c r="G310" s="1">
        <v>53</v>
      </c>
      <c r="H310" s="1">
        <v>16</v>
      </c>
      <c r="I310" s="1">
        <v>60</v>
      </c>
      <c r="J310" s="1">
        <v>187</v>
      </c>
      <c r="K310" s="1">
        <v>127</v>
      </c>
    </row>
    <row r="311" spans="1:11" x14ac:dyDescent="0.35">
      <c r="A311" s="343" t="s">
        <v>0</v>
      </c>
      <c r="B311" s="339" t="s">
        <v>0</v>
      </c>
      <c r="C311" s="340">
        <v>674</v>
      </c>
      <c r="D311" s="2">
        <v>783</v>
      </c>
      <c r="E311" s="2">
        <v>797</v>
      </c>
      <c r="F311" s="2">
        <v>800</v>
      </c>
      <c r="G311" s="2">
        <v>853</v>
      </c>
      <c r="H311" s="2">
        <v>869</v>
      </c>
      <c r="I311" s="2">
        <v>929</v>
      </c>
      <c r="J311" s="2">
        <v>1116</v>
      </c>
      <c r="K311" s="2">
        <v>1243</v>
      </c>
    </row>
    <row r="312" spans="1:11" x14ac:dyDescent="0.35">
      <c r="A312" s="339" t="s">
        <v>3404</v>
      </c>
      <c r="B312" s="339" t="s">
        <v>31</v>
      </c>
      <c r="C312" s="340">
        <v>74</v>
      </c>
      <c r="D312" s="1">
        <v>9</v>
      </c>
      <c r="E312" s="1">
        <v>-83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</row>
    <row r="313" spans="1:11" x14ac:dyDescent="0.35">
      <c r="A313" s="339" t="s">
        <v>0</v>
      </c>
      <c r="B313" s="339" t="s">
        <v>0</v>
      </c>
      <c r="C313" s="340">
        <v>74</v>
      </c>
      <c r="D313" s="2">
        <v>83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</row>
    <row r="314" spans="1:11" x14ac:dyDescent="0.35">
      <c r="A314" s="339" t="s">
        <v>3405</v>
      </c>
      <c r="B314" s="339" t="s">
        <v>31</v>
      </c>
      <c r="C314" s="340">
        <v>397</v>
      </c>
      <c r="D314" s="1">
        <v>30</v>
      </c>
      <c r="E314" s="1">
        <v>4</v>
      </c>
      <c r="F314" s="1">
        <v>9</v>
      </c>
      <c r="G314" s="1">
        <v>30</v>
      </c>
      <c r="H314" s="1">
        <v>7</v>
      </c>
      <c r="I314" s="1">
        <v>-477</v>
      </c>
      <c r="J314" s="1">
        <v>0</v>
      </c>
      <c r="K314" s="1">
        <v>0</v>
      </c>
    </row>
    <row r="315" spans="1:11" x14ac:dyDescent="0.35">
      <c r="A315" s="339" t="s">
        <v>0</v>
      </c>
      <c r="B315" s="339" t="s">
        <v>0</v>
      </c>
      <c r="C315" s="340">
        <v>397</v>
      </c>
      <c r="D315" s="2">
        <v>427</v>
      </c>
      <c r="E315" s="2">
        <v>431</v>
      </c>
      <c r="F315" s="2">
        <v>440</v>
      </c>
      <c r="G315" s="2">
        <v>470</v>
      </c>
      <c r="H315" s="2">
        <v>477</v>
      </c>
      <c r="I315" s="2">
        <v>0</v>
      </c>
      <c r="J315" s="2">
        <v>0</v>
      </c>
      <c r="K315" s="2">
        <v>0</v>
      </c>
    </row>
    <row r="316" spans="1:11" x14ac:dyDescent="0.35">
      <c r="A316" s="339" t="s">
        <v>3421</v>
      </c>
      <c r="B316" s="339" t="s">
        <v>31</v>
      </c>
      <c r="C316" s="340">
        <v>83</v>
      </c>
      <c r="D316" s="1">
        <v>0</v>
      </c>
      <c r="E316" s="1">
        <v>5</v>
      </c>
      <c r="F316" s="1">
        <v>-88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</row>
    <row r="317" spans="1:11" x14ac:dyDescent="0.35">
      <c r="A317" s="339" t="s">
        <v>0</v>
      </c>
      <c r="B317" s="339" t="s">
        <v>0</v>
      </c>
      <c r="C317" s="340">
        <v>83</v>
      </c>
      <c r="D317" s="2">
        <v>83</v>
      </c>
      <c r="E317" s="2">
        <v>88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</row>
    <row r="318" spans="1:11" x14ac:dyDescent="0.35">
      <c r="A318" s="339" t="s">
        <v>3406</v>
      </c>
      <c r="B318" s="339" t="s">
        <v>33</v>
      </c>
      <c r="C318" s="340">
        <v>207</v>
      </c>
      <c r="D318" s="1">
        <v>6</v>
      </c>
      <c r="E318" s="1">
        <v>3</v>
      </c>
      <c r="F318" s="1">
        <v>2</v>
      </c>
      <c r="G318" s="1">
        <v>-218</v>
      </c>
      <c r="H318" s="1">
        <v>0</v>
      </c>
      <c r="I318" s="1">
        <v>0</v>
      </c>
      <c r="J318" s="1">
        <v>0</v>
      </c>
      <c r="K318" s="1">
        <v>0</v>
      </c>
    </row>
    <row r="319" spans="1:11" x14ac:dyDescent="0.35">
      <c r="A319" s="339" t="s">
        <v>0</v>
      </c>
      <c r="B319" s="339" t="s">
        <v>0</v>
      </c>
      <c r="C319" s="340">
        <v>207</v>
      </c>
      <c r="D319" s="2">
        <v>213</v>
      </c>
      <c r="E319" s="2">
        <v>216</v>
      </c>
      <c r="F319" s="2">
        <v>218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</row>
    <row r="320" spans="1:11" x14ac:dyDescent="0.35">
      <c r="A320" s="339" t="s">
        <v>3407</v>
      </c>
      <c r="B320" s="339" t="s">
        <v>31</v>
      </c>
      <c r="C320" s="340">
        <v>690</v>
      </c>
      <c r="D320" s="1">
        <v>9</v>
      </c>
      <c r="E320" s="1">
        <v>3</v>
      </c>
      <c r="F320" s="1">
        <v>16</v>
      </c>
      <c r="G320" s="1">
        <v>73</v>
      </c>
      <c r="H320" s="1">
        <v>4</v>
      </c>
      <c r="I320" s="1">
        <v>19</v>
      </c>
      <c r="J320" s="1">
        <v>11</v>
      </c>
      <c r="K320" s="1">
        <v>-825</v>
      </c>
    </row>
    <row r="321" spans="1:12" x14ac:dyDescent="0.35">
      <c r="A321" s="339" t="s">
        <v>0</v>
      </c>
      <c r="B321" s="339" t="s">
        <v>0</v>
      </c>
      <c r="C321" s="340">
        <v>690</v>
      </c>
      <c r="D321" s="2">
        <v>699</v>
      </c>
      <c r="E321" s="2">
        <v>702</v>
      </c>
      <c r="F321" s="2">
        <v>718</v>
      </c>
      <c r="G321" s="2">
        <v>791</v>
      </c>
      <c r="H321" s="2">
        <v>795</v>
      </c>
      <c r="I321" s="2">
        <v>814</v>
      </c>
      <c r="J321" s="2">
        <v>825</v>
      </c>
      <c r="K321" s="2">
        <v>0</v>
      </c>
    </row>
    <row r="322" spans="1:12" x14ac:dyDescent="0.35">
      <c r="A322" s="339" t="s">
        <v>47</v>
      </c>
      <c r="B322" s="339" t="s">
        <v>0</v>
      </c>
      <c r="C322" s="341">
        <v>0</v>
      </c>
      <c r="D322" s="1">
        <f>(D294+D296+D298+D300+D302+D304+D306+D308+D310+D312+D314+D316+D318+D320)*(-1)</f>
        <v>0</v>
      </c>
      <c r="E322" s="1">
        <f t="shared" ref="E322:K322" si="6">(E294+E296+E298+E300+E302+E304+E306+E308+E310+E312+E314+E316+E318+E320)*(-1)</f>
        <v>10</v>
      </c>
      <c r="F322" s="1">
        <f t="shared" si="6"/>
        <v>12</v>
      </c>
      <c r="G322" s="1">
        <f t="shared" si="6"/>
        <v>41</v>
      </c>
      <c r="H322" s="1">
        <f t="shared" si="6"/>
        <v>15</v>
      </c>
      <c r="I322" s="1">
        <f t="shared" si="6"/>
        <v>66</v>
      </c>
      <c r="J322" s="1">
        <f t="shared" si="6"/>
        <v>239</v>
      </c>
      <c r="K322" s="1">
        <f t="shared" si="6"/>
        <v>426</v>
      </c>
    </row>
    <row r="323" spans="1:12" x14ac:dyDescent="0.35">
      <c r="A323" s="339" t="s">
        <v>0</v>
      </c>
      <c r="B323" s="339" t="s">
        <v>0</v>
      </c>
      <c r="C323" s="340">
        <v>0</v>
      </c>
      <c r="D323" s="2">
        <v>0</v>
      </c>
      <c r="E323" s="2">
        <v>10</v>
      </c>
      <c r="F323" s="2">
        <v>22</v>
      </c>
      <c r="G323" s="2">
        <v>63</v>
      </c>
      <c r="H323" s="2">
        <v>78</v>
      </c>
      <c r="I323" s="2">
        <v>144</v>
      </c>
      <c r="J323" s="2">
        <v>383</v>
      </c>
      <c r="K323" s="2">
        <v>809</v>
      </c>
    </row>
    <row r="324" spans="1:12" x14ac:dyDescent="0.35">
      <c r="A324" t="s">
        <v>48</v>
      </c>
      <c r="B324" t="s">
        <v>0</v>
      </c>
      <c r="C324" s="2">
        <v>7540</v>
      </c>
      <c r="D324" s="2">
        <v>7540</v>
      </c>
      <c r="E324" s="2">
        <v>7540</v>
      </c>
      <c r="F324" s="2">
        <v>7540</v>
      </c>
      <c r="G324" s="2">
        <v>7540</v>
      </c>
      <c r="H324" s="2">
        <v>7540</v>
      </c>
      <c r="I324" s="2">
        <v>7540</v>
      </c>
      <c r="J324" s="2">
        <v>7540</v>
      </c>
      <c r="K324" s="2">
        <v>7540</v>
      </c>
    </row>
    <row r="327" spans="1:12" x14ac:dyDescent="0.35">
      <c r="A327" s="2"/>
      <c r="B327" s="2"/>
      <c r="C327" s="2"/>
      <c r="D327" s="2"/>
      <c r="E327" s="2"/>
      <c r="F327" s="2"/>
      <c r="G327" s="2"/>
      <c r="H327" s="239" t="s">
        <v>2648</v>
      </c>
      <c r="I327" s="2"/>
      <c r="J327" s="2"/>
      <c r="K327" s="2"/>
      <c r="L327" s="239" t="s">
        <v>2649</v>
      </c>
    </row>
    <row r="328" spans="1:12" x14ac:dyDescent="0.35">
      <c r="D328" s="240" t="s">
        <v>2529</v>
      </c>
      <c r="E328" s="240" t="s">
        <v>2650</v>
      </c>
      <c r="F328" s="240" t="s">
        <v>2651</v>
      </c>
      <c r="G328" s="240" t="s">
        <v>2650</v>
      </c>
      <c r="H328" s="240" t="s">
        <v>2652</v>
      </c>
      <c r="I328" s="240" t="s">
        <v>2653</v>
      </c>
      <c r="J328" s="240" t="s">
        <v>2649</v>
      </c>
      <c r="K328" s="240" t="s">
        <v>2654</v>
      </c>
      <c r="L328" s="240" t="s">
        <v>2652</v>
      </c>
    </row>
    <row r="329" spans="1:12" x14ac:dyDescent="0.35">
      <c r="D329" s="240" t="s">
        <v>2655</v>
      </c>
      <c r="E329" s="240" t="s">
        <v>2655</v>
      </c>
      <c r="F329" s="240" t="s">
        <v>2652</v>
      </c>
      <c r="G329" s="240" t="s">
        <v>2656</v>
      </c>
      <c r="H329" s="240" t="s">
        <v>2656</v>
      </c>
      <c r="I329" s="240" t="s">
        <v>2655</v>
      </c>
      <c r="J329" s="240" t="s">
        <v>2652</v>
      </c>
      <c r="K329" s="240" t="s">
        <v>2656</v>
      </c>
      <c r="L329" s="240" t="s">
        <v>2656</v>
      </c>
    </row>
    <row r="330" spans="1:12" x14ac:dyDescent="0.35">
      <c r="A330" s="238" t="e">
        <f>SUMIFS($C$10:$C$505,#REF!, B330)</f>
        <v>#REF!</v>
      </c>
      <c r="B330" t="s">
        <v>2657</v>
      </c>
      <c r="C330" t="s">
        <v>2535</v>
      </c>
      <c r="D330" s="241" t="e">
        <f>E330+I330</f>
        <v>#REF!</v>
      </c>
      <c r="E330" s="238" t="e">
        <f>COUNTIFS(#REF!, B330,$B$10:$B$505,"F")</f>
        <v>#REF!</v>
      </c>
      <c r="F330" s="242">
        <f t="shared" ref="F330:F356" si="7">IFERROR(E330/D330,0)</f>
        <v>0</v>
      </c>
      <c r="G330" t="e">
        <f>COUNTIFS(#REF!, B330,$B$10:$B$505,"F",#REF!,"Elected")</f>
        <v>#REF!</v>
      </c>
      <c r="H330" s="243">
        <f>IFERROR(G330/D330,0)</f>
        <v>0</v>
      </c>
      <c r="I330" s="244" t="e">
        <f>COUNTIFS(#REF!, B330,$B$10:$B$505,"M")</f>
        <v>#REF!</v>
      </c>
      <c r="J330" s="242">
        <f>IFERROR(I330/D330,0)</f>
        <v>0</v>
      </c>
      <c r="K330" t="e">
        <f>COUNTIFS(#REF!, B330,$B$10:$B$505,"M",#REF!,"Elected")</f>
        <v>#REF!</v>
      </c>
      <c r="L330" s="242">
        <f>IFERROR(K330/D330,0)</f>
        <v>0</v>
      </c>
    </row>
    <row r="331" spans="1:12" x14ac:dyDescent="0.35">
      <c r="A331" s="238" t="e">
        <f>SUMIFS($C$10:$C$505,#REF!, B331)</f>
        <v>#REF!</v>
      </c>
      <c r="B331" t="s">
        <v>2658</v>
      </c>
      <c r="C331" t="s">
        <v>2534</v>
      </c>
      <c r="D331" s="241" t="e">
        <f t="shared" ref="D331:D355" si="8">E331+I331</f>
        <v>#REF!</v>
      </c>
      <c r="E331" s="238" t="e">
        <f>COUNTIFS(#REF!, B331,$B$10:$B$505,"F")</f>
        <v>#REF!</v>
      </c>
      <c r="F331" s="242">
        <f t="shared" si="7"/>
        <v>0</v>
      </c>
      <c r="G331" t="e">
        <f>COUNTIFS(#REF!, B331,$B$10:$B$505,"F",#REF!,"Elected")</f>
        <v>#REF!</v>
      </c>
      <c r="H331" s="243">
        <f t="shared" ref="H331:H356" si="9">IFERROR(G331/D331,0)</f>
        <v>0</v>
      </c>
      <c r="I331" s="244" t="e">
        <f>COUNTIFS(#REF!, B331,$B$10:$B$505,"M")</f>
        <v>#REF!</v>
      </c>
      <c r="J331" s="242">
        <f t="shared" ref="J331:J356" si="10">IFERROR(I331/D331,0)</f>
        <v>0</v>
      </c>
      <c r="K331" t="e">
        <f>COUNTIFS(#REF!, B331,$B$10:$B$505,"M",#REF!,"Elected")</f>
        <v>#REF!</v>
      </c>
      <c r="L331" s="242">
        <f t="shared" ref="L331:L356" si="11">IFERROR(K331/D331,0)</f>
        <v>0</v>
      </c>
    </row>
    <row r="332" spans="1:12" x14ac:dyDescent="0.35">
      <c r="A332" s="238" t="e">
        <f>SUMIFS($C$10:$C$505,#REF!, B332)</f>
        <v>#REF!</v>
      </c>
      <c r="B332" t="s">
        <v>2659</v>
      </c>
      <c r="C332" t="s">
        <v>2536</v>
      </c>
      <c r="D332" s="241" t="e">
        <f t="shared" si="8"/>
        <v>#REF!</v>
      </c>
      <c r="E332" s="238" t="e">
        <f>COUNTIFS(#REF!, B332,$B$10:$B$505,"F")</f>
        <v>#REF!</v>
      </c>
      <c r="F332" s="242">
        <f t="shared" si="7"/>
        <v>0</v>
      </c>
      <c r="G332" t="e">
        <f>COUNTIFS(#REF!, B332,$B$10:$B$505,"F",#REF!,"Elected")</f>
        <v>#REF!</v>
      </c>
      <c r="H332" s="243">
        <f t="shared" si="9"/>
        <v>0</v>
      </c>
      <c r="I332" s="244" t="e">
        <f>COUNTIFS(#REF!, B332,$B$10:$B$505,"M")</f>
        <v>#REF!</v>
      </c>
      <c r="J332" s="242">
        <f t="shared" si="10"/>
        <v>0</v>
      </c>
      <c r="K332" t="e">
        <f>COUNTIFS(#REF!, B332,$B$10:$B$505,"M",#REF!,"Elected")</f>
        <v>#REF!</v>
      </c>
      <c r="L332" s="242">
        <f t="shared" si="11"/>
        <v>0</v>
      </c>
    </row>
    <row r="333" spans="1:12" x14ac:dyDescent="0.35">
      <c r="A333" s="238" t="e">
        <f>SUMIFS($C$10:$C$505,#REF!, B333)</f>
        <v>#REF!</v>
      </c>
      <c r="B333" t="s">
        <v>2661</v>
      </c>
      <c r="C333" t="s">
        <v>2727</v>
      </c>
      <c r="D333" s="241" t="e">
        <f t="shared" si="8"/>
        <v>#REF!</v>
      </c>
      <c r="E333" s="238" t="e">
        <f>COUNTIFS(#REF!, B333,$B$10:$B$505,"F")</f>
        <v>#REF!</v>
      </c>
      <c r="F333" s="242">
        <f t="shared" si="7"/>
        <v>0</v>
      </c>
      <c r="G333" t="e">
        <f>COUNTIFS(#REF!, B333,$B$10:$B$505,"F",#REF!,"Elected")</f>
        <v>#REF!</v>
      </c>
      <c r="H333" s="243">
        <f t="shared" si="9"/>
        <v>0</v>
      </c>
      <c r="I333" s="244" t="e">
        <f>COUNTIFS(#REF!, B333,$B$10:$B$505,"M")</f>
        <v>#REF!</v>
      </c>
      <c r="J333" s="242">
        <f t="shared" si="10"/>
        <v>0</v>
      </c>
      <c r="K333" t="e">
        <f>COUNTIFS(#REF!, B333,$B$10:$B$505,"M",#REF!,"Elected")</f>
        <v>#REF!</v>
      </c>
      <c r="L333" s="242">
        <f t="shared" si="11"/>
        <v>0</v>
      </c>
    </row>
    <row r="334" spans="1:12" x14ac:dyDescent="0.35">
      <c r="A334" s="238" t="e">
        <f>SUMIFS($C$10:$C$505,#REF!, B334)</f>
        <v>#REF!</v>
      </c>
      <c r="B334" t="s">
        <v>2663</v>
      </c>
      <c r="C334" t="s">
        <v>2574</v>
      </c>
      <c r="D334" s="241" t="e">
        <f t="shared" si="8"/>
        <v>#REF!</v>
      </c>
      <c r="E334" s="238" t="e">
        <f>COUNTIFS(#REF!, B334,$B$10:$B$505,"F")</f>
        <v>#REF!</v>
      </c>
      <c r="F334" s="242">
        <f t="shared" si="7"/>
        <v>0</v>
      </c>
      <c r="G334" t="e">
        <f>COUNTIFS(#REF!, B334,$B$10:$B$505,"F",#REF!,"Elected")</f>
        <v>#REF!</v>
      </c>
      <c r="H334" s="243">
        <f t="shared" si="9"/>
        <v>0</v>
      </c>
      <c r="I334" s="244" t="e">
        <f>COUNTIFS(#REF!, B334,$B$10:$B$505,"M")</f>
        <v>#REF!</v>
      </c>
      <c r="J334" s="242">
        <f t="shared" si="10"/>
        <v>0</v>
      </c>
      <c r="K334" t="e">
        <f>COUNTIFS(#REF!, B334,$B$10:$B$505,"M",#REF!,"Elected")</f>
        <v>#REF!</v>
      </c>
      <c r="L334" s="242">
        <f t="shared" si="11"/>
        <v>0</v>
      </c>
    </row>
    <row r="335" spans="1:12" x14ac:dyDescent="0.35">
      <c r="A335" s="238" t="e">
        <f>SUMIFS($C$10:$C$505,#REF!, B335)</f>
        <v>#REF!</v>
      </c>
      <c r="B335" t="s">
        <v>2689</v>
      </c>
      <c r="C335" t="s">
        <v>2573</v>
      </c>
      <c r="D335" s="241" t="e">
        <f t="shared" si="8"/>
        <v>#REF!</v>
      </c>
      <c r="E335" s="238" t="e">
        <f>COUNTIFS(#REF!, B335,$B$10:$B$505,"F")</f>
        <v>#REF!</v>
      </c>
      <c r="F335" s="242">
        <f t="shared" si="7"/>
        <v>0</v>
      </c>
      <c r="G335" t="e">
        <f>COUNTIFS(#REF!, B335,$B$10:$B$505,"F",#REF!,"Elected")</f>
        <v>#REF!</v>
      </c>
      <c r="H335" s="243">
        <f t="shared" si="9"/>
        <v>0</v>
      </c>
      <c r="I335" s="244" t="e">
        <f>COUNTIFS(#REF!, B335,$B$10:$B$505,"M")</f>
        <v>#REF!</v>
      </c>
      <c r="J335" s="242">
        <f t="shared" si="10"/>
        <v>0</v>
      </c>
      <c r="K335" t="e">
        <f>COUNTIFS(#REF!, B335,$B$10:$B$505,"M",#REF!,"Elected")</f>
        <v>#REF!</v>
      </c>
      <c r="L335" s="242">
        <f t="shared" si="11"/>
        <v>0</v>
      </c>
    </row>
    <row r="336" spans="1:12" x14ac:dyDescent="0.35">
      <c r="A336" s="238" t="e">
        <f>SUMIFS($C$10:$C$505,#REF!, B336)</f>
        <v>#REF!</v>
      </c>
      <c r="B336" t="s">
        <v>2662</v>
      </c>
      <c r="C336" t="s">
        <v>2575</v>
      </c>
      <c r="D336" s="241" t="e">
        <f t="shared" si="8"/>
        <v>#REF!</v>
      </c>
      <c r="E336" s="238" t="e">
        <f>COUNTIFS(#REF!, B336,$B$10:$B$505,"F")</f>
        <v>#REF!</v>
      </c>
      <c r="F336" s="242">
        <f t="shared" si="7"/>
        <v>0</v>
      </c>
      <c r="G336" t="e">
        <f>COUNTIFS(#REF!, B336,$B$10:$B$505,"F",#REF!,"Elected")</f>
        <v>#REF!</v>
      </c>
      <c r="H336" s="243">
        <f t="shared" si="9"/>
        <v>0</v>
      </c>
      <c r="I336" s="244" t="e">
        <f>COUNTIFS(#REF!, B336,$B$10:$B$505,"M")</f>
        <v>#REF!</v>
      </c>
      <c r="J336" s="242">
        <f t="shared" si="10"/>
        <v>0</v>
      </c>
      <c r="K336" t="e">
        <f>COUNTIFS(#REF!, B336,$B$10:$B$505,"M",#REF!,"Elected")</f>
        <v>#REF!</v>
      </c>
      <c r="L336" s="242">
        <f t="shared" si="11"/>
        <v>0</v>
      </c>
    </row>
    <row r="337" spans="1:12" x14ac:dyDescent="0.35">
      <c r="A337" s="238" t="e">
        <f>SUMIFS($C$10:$C$505,#REF!, B337)</f>
        <v>#REF!</v>
      </c>
      <c r="B337" t="s">
        <v>2660</v>
      </c>
      <c r="C337" t="s">
        <v>2594</v>
      </c>
      <c r="D337" s="241" t="e">
        <f t="shared" si="8"/>
        <v>#REF!</v>
      </c>
      <c r="E337" s="238" t="e">
        <f>COUNTIFS(#REF!, B337,$B$10:$B$505,"F")</f>
        <v>#REF!</v>
      </c>
      <c r="F337" s="242">
        <f t="shared" si="7"/>
        <v>0</v>
      </c>
      <c r="G337" t="e">
        <f>COUNTIFS(#REF!, B337,$B$10:$B$505,"F",#REF!,"Elected")</f>
        <v>#REF!</v>
      </c>
      <c r="H337" s="243">
        <f t="shared" si="9"/>
        <v>0</v>
      </c>
      <c r="I337" s="244" t="e">
        <f>COUNTIFS(#REF!, B337,$B$10:$B$505,"M")</f>
        <v>#REF!</v>
      </c>
      <c r="J337" s="242">
        <f t="shared" si="10"/>
        <v>0</v>
      </c>
      <c r="K337" t="e">
        <f>COUNTIFS(#REF!, B337,$B$10:$B$505,"M",#REF!,"Elected")</f>
        <v>#REF!</v>
      </c>
      <c r="L337" s="242">
        <f t="shared" si="11"/>
        <v>0</v>
      </c>
    </row>
    <row r="338" spans="1:12" x14ac:dyDescent="0.35">
      <c r="A338" s="238" t="e">
        <f>SUMIFS($C$10:$C$505,#REF!, B338)</f>
        <v>#REF!</v>
      </c>
      <c r="B338" t="s">
        <v>3107</v>
      </c>
      <c r="C338" t="s">
        <v>2576</v>
      </c>
      <c r="D338" s="241" t="e">
        <f t="shared" si="8"/>
        <v>#REF!</v>
      </c>
      <c r="E338" s="238" t="e">
        <f>COUNTIFS(#REF!, B338,$B$10:$B$505,"F")</f>
        <v>#REF!</v>
      </c>
      <c r="F338" s="242">
        <f t="shared" si="7"/>
        <v>0</v>
      </c>
      <c r="G338" t="e">
        <f>COUNTIFS(#REF!, B338,$B$10:$B$505,"F",#REF!,"Elected")</f>
        <v>#REF!</v>
      </c>
      <c r="H338" s="243">
        <f t="shared" si="9"/>
        <v>0</v>
      </c>
      <c r="I338" s="244" t="e">
        <f>COUNTIFS(#REF!, B338,$B$10:$B$505,"M")</f>
        <v>#REF!</v>
      </c>
      <c r="J338" s="242">
        <f t="shared" si="10"/>
        <v>0</v>
      </c>
      <c r="K338" t="e">
        <f>COUNTIFS(#REF!, B338,$B$10:$B$505,"M",#REF!,"Elected")</f>
        <v>#REF!</v>
      </c>
      <c r="L338" s="242">
        <f t="shared" si="11"/>
        <v>0</v>
      </c>
    </row>
    <row r="339" spans="1:12" x14ac:dyDescent="0.35">
      <c r="A339" s="238" t="e">
        <f>SUMIFS($C$10:$C$505,#REF!, B339)</f>
        <v>#REF!</v>
      </c>
      <c r="C339" t="s">
        <v>2590</v>
      </c>
      <c r="D339" s="241" t="e">
        <f t="shared" si="8"/>
        <v>#REF!</v>
      </c>
      <c r="E339" s="238" t="e">
        <f>COUNTIFS(#REF!, B339,$B$10:$B$505,"F")</f>
        <v>#REF!</v>
      </c>
      <c r="F339" s="242">
        <f t="shared" si="7"/>
        <v>0</v>
      </c>
      <c r="G339" t="e">
        <f>COUNTIFS(#REF!, B339,$B$10:$B$505,"F",#REF!,"Elected")</f>
        <v>#REF!</v>
      </c>
      <c r="H339" s="243">
        <f t="shared" si="9"/>
        <v>0</v>
      </c>
      <c r="I339" s="244" t="e">
        <f>COUNTIFS(#REF!, B339,$B$10:$B$505,"M")</f>
        <v>#REF!</v>
      </c>
      <c r="J339" s="242">
        <f t="shared" si="10"/>
        <v>0</v>
      </c>
      <c r="K339" t="e">
        <f>COUNTIFS(#REF!, B339,$B$10:$B$505,"M",#REF!,"Elected")</f>
        <v>#REF!</v>
      </c>
      <c r="L339" s="242">
        <f t="shared" si="11"/>
        <v>0</v>
      </c>
    </row>
    <row r="340" spans="1:12" x14ac:dyDescent="0.35">
      <c r="A340" s="238" t="e">
        <f>SUMIFS($C$10:$C$505,#REF!, B340)</f>
        <v>#REF!</v>
      </c>
      <c r="B340" t="s">
        <v>2671</v>
      </c>
      <c r="C340" t="s">
        <v>2582</v>
      </c>
      <c r="D340" s="241" t="e">
        <f t="shared" si="8"/>
        <v>#REF!</v>
      </c>
      <c r="E340" s="238" t="e">
        <f>COUNTIFS(#REF!, B340,$B$10:$B$505,"F")</f>
        <v>#REF!</v>
      </c>
      <c r="F340" s="242">
        <f t="shared" si="7"/>
        <v>0</v>
      </c>
      <c r="G340" t="e">
        <f>COUNTIFS(#REF!, B340,$B$10:$B$505,"F",#REF!,"Elected")</f>
        <v>#REF!</v>
      </c>
      <c r="H340" s="243">
        <f t="shared" si="9"/>
        <v>0</v>
      </c>
      <c r="I340" s="244" t="e">
        <f>COUNTIFS(#REF!, B340,$B$10:$B$505,"M")</f>
        <v>#REF!</v>
      </c>
      <c r="J340" s="242">
        <f t="shared" si="10"/>
        <v>0</v>
      </c>
      <c r="K340" t="e">
        <f>COUNTIFS(#REF!, B340,$B$10:$B$505,"M",#REF!,"Elected")</f>
        <v>#REF!</v>
      </c>
      <c r="L340" s="242">
        <f t="shared" si="11"/>
        <v>0</v>
      </c>
    </row>
    <row r="341" spans="1:12" x14ac:dyDescent="0.35">
      <c r="A341" s="238" t="e">
        <f>SUMIFS($C$10:$C$505,#REF!, B341)</f>
        <v>#REF!</v>
      </c>
      <c r="B341" t="s">
        <v>2665</v>
      </c>
      <c r="C341" t="s">
        <v>2598</v>
      </c>
      <c r="D341" s="241" t="e">
        <f t="shared" si="8"/>
        <v>#REF!</v>
      </c>
      <c r="E341" s="238" t="e">
        <f>COUNTIFS(#REF!, B341,$B$10:$B$505,"F")</f>
        <v>#REF!</v>
      </c>
      <c r="F341" s="242">
        <f t="shared" si="7"/>
        <v>0</v>
      </c>
      <c r="G341" t="e">
        <f>COUNTIFS(#REF!, B341,$B$10:$B$505,"F",#REF!,"Elected")</f>
        <v>#REF!</v>
      </c>
      <c r="H341" s="243">
        <f t="shared" si="9"/>
        <v>0</v>
      </c>
      <c r="I341" s="244" t="e">
        <f>COUNTIFS(#REF!, B341,$B$10:$B$505,"M")</f>
        <v>#REF!</v>
      </c>
      <c r="J341" s="242">
        <f t="shared" si="10"/>
        <v>0</v>
      </c>
      <c r="K341" t="e">
        <f>COUNTIFS(#REF!, B341,$B$10:$B$505,"M",#REF!,"Elected")</f>
        <v>#REF!</v>
      </c>
      <c r="L341" s="242">
        <f t="shared" si="11"/>
        <v>0</v>
      </c>
    </row>
    <row r="342" spans="1:12" x14ac:dyDescent="0.35">
      <c r="A342" s="238" t="e">
        <f>SUMIFS($C$10:$C$505,#REF!, B342)</f>
        <v>#REF!</v>
      </c>
      <c r="B342" t="s">
        <v>2666</v>
      </c>
      <c r="C342" t="s">
        <v>2584</v>
      </c>
      <c r="D342" s="241" t="e">
        <f t="shared" si="8"/>
        <v>#REF!</v>
      </c>
      <c r="E342" s="238" t="e">
        <f>COUNTIFS(#REF!, B342,$B$10:$B$505,"F")</f>
        <v>#REF!</v>
      </c>
      <c r="F342" s="242">
        <f t="shared" si="7"/>
        <v>0</v>
      </c>
      <c r="G342" t="e">
        <f>COUNTIFS(#REF!, B342,$B$10:$B$505,"F",#REF!,"Elected")</f>
        <v>#REF!</v>
      </c>
      <c r="H342" s="243">
        <f t="shared" si="9"/>
        <v>0</v>
      </c>
      <c r="I342" s="244" t="e">
        <f>COUNTIFS(#REF!, B342,$B$10:$B$505,"M")</f>
        <v>#REF!</v>
      </c>
      <c r="J342" s="242">
        <f t="shared" si="10"/>
        <v>0</v>
      </c>
      <c r="K342" t="e">
        <f>COUNTIFS(#REF!, B342,$B$10:$B$505,"M",#REF!,"Elected")</f>
        <v>#REF!</v>
      </c>
      <c r="L342" s="242">
        <f t="shared" si="11"/>
        <v>0</v>
      </c>
    </row>
    <row r="343" spans="1:12" x14ac:dyDescent="0.35">
      <c r="A343" s="238" t="e">
        <f>SUMIFS($C$10:$C$505,#REF!, B343)</f>
        <v>#REF!</v>
      </c>
      <c r="B343" t="s">
        <v>2667</v>
      </c>
      <c r="C343" t="s">
        <v>2577</v>
      </c>
      <c r="D343" s="241" t="e">
        <f t="shared" si="8"/>
        <v>#REF!</v>
      </c>
      <c r="E343" s="238" t="e">
        <f>COUNTIFS(#REF!, B343,$B$10:$B$505,"F")</f>
        <v>#REF!</v>
      </c>
      <c r="F343" s="242">
        <f t="shared" si="7"/>
        <v>0</v>
      </c>
      <c r="G343" t="e">
        <f>COUNTIFS(#REF!, B343,$B$10:$B$505,"F",#REF!,"Elected")</f>
        <v>#REF!</v>
      </c>
      <c r="H343" s="243">
        <f t="shared" si="9"/>
        <v>0</v>
      </c>
      <c r="I343" s="244" t="e">
        <f>COUNTIFS(#REF!, B343,$B$10:$B$505,"M")</f>
        <v>#REF!</v>
      </c>
      <c r="J343" s="242">
        <f t="shared" si="10"/>
        <v>0</v>
      </c>
      <c r="K343" t="e">
        <f>COUNTIFS(#REF!, B343,$B$10:$B$505,"M",#REF!,"Elected")</f>
        <v>#REF!</v>
      </c>
      <c r="L343" s="242">
        <f t="shared" si="11"/>
        <v>0</v>
      </c>
    </row>
    <row r="344" spans="1:12" x14ac:dyDescent="0.35">
      <c r="A344" s="238" t="e">
        <f>SUMIFS($C$10:$C$505,#REF!, B344)</f>
        <v>#REF!</v>
      </c>
      <c r="B344" t="s">
        <v>2670</v>
      </c>
      <c r="C344" t="s">
        <v>2578</v>
      </c>
      <c r="D344" s="241" t="e">
        <f t="shared" si="8"/>
        <v>#REF!</v>
      </c>
      <c r="E344" s="238" t="e">
        <f>COUNTIFS(#REF!, B344,$B$10:$B$505,"F")</f>
        <v>#REF!</v>
      </c>
      <c r="F344" s="242">
        <f t="shared" si="7"/>
        <v>0</v>
      </c>
      <c r="G344" t="e">
        <f>COUNTIFS(#REF!, B344,$B$10:$B$505,"F",#REF!,"Elected")</f>
        <v>#REF!</v>
      </c>
      <c r="H344" s="243">
        <f t="shared" si="9"/>
        <v>0</v>
      </c>
      <c r="I344" s="244" t="e">
        <f>COUNTIFS(#REF!, B344,$B$10:$B$505,"M")</f>
        <v>#REF!</v>
      </c>
      <c r="J344" s="242">
        <f t="shared" si="10"/>
        <v>0</v>
      </c>
      <c r="K344" t="e">
        <f>COUNTIFS(#REF!, B344,$B$10:$B$505,"M",#REF!,"Elected")</f>
        <v>#REF!</v>
      </c>
      <c r="L344" s="242">
        <f t="shared" si="11"/>
        <v>0</v>
      </c>
    </row>
    <row r="345" spans="1:12" x14ac:dyDescent="0.35">
      <c r="A345" s="238" t="e">
        <f>SUMIFS($C$10:$C$505,#REF!, B345)</f>
        <v>#REF!</v>
      </c>
      <c r="C345" t="s">
        <v>2581</v>
      </c>
      <c r="D345" s="241" t="e">
        <f t="shared" si="8"/>
        <v>#REF!</v>
      </c>
      <c r="E345" s="238" t="e">
        <f>COUNTIFS(#REF!, B345,$B$10:$B$505,"F")</f>
        <v>#REF!</v>
      </c>
      <c r="F345" s="242">
        <f t="shared" si="7"/>
        <v>0</v>
      </c>
      <c r="G345" t="e">
        <f>COUNTIFS(#REF!, B345,$B$10:$B$505,"F",#REF!,"Elected")</f>
        <v>#REF!</v>
      </c>
      <c r="H345" s="243">
        <f t="shared" si="9"/>
        <v>0</v>
      </c>
      <c r="I345" s="244" t="e">
        <f>COUNTIFS(#REF!, B345,$B$10:$B$505,"M")</f>
        <v>#REF!</v>
      </c>
      <c r="J345" s="242">
        <f t="shared" si="10"/>
        <v>0</v>
      </c>
      <c r="K345" t="e">
        <f>COUNTIFS(#REF!, B345,$B$10:$B$505,"M",#REF!,"Elected")</f>
        <v>#REF!</v>
      </c>
      <c r="L345" s="242">
        <f t="shared" si="11"/>
        <v>0</v>
      </c>
    </row>
    <row r="346" spans="1:12" x14ac:dyDescent="0.35">
      <c r="A346" s="238" t="e">
        <f>SUMIFS($C$10:$C$505,#REF!, B346)</f>
        <v>#REF!</v>
      </c>
      <c r="B346" t="s">
        <v>3073</v>
      </c>
      <c r="C346" t="s">
        <v>2579</v>
      </c>
      <c r="D346" s="241" t="e">
        <f t="shared" si="8"/>
        <v>#REF!</v>
      </c>
      <c r="E346" s="238" t="e">
        <f>COUNTIFS(#REF!, B346,$B$10:$B$505,"F")</f>
        <v>#REF!</v>
      </c>
      <c r="F346" s="242">
        <f t="shared" si="7"/>
        <v>0</v>
      </c>
      <c r="G346" t="e">
        <f>COUNTIFS(#REF!, B346,$B$10:$B$505,"F",#REF!,"Elected")</f>
        <v>#REF!</v>
      </c>
      <c r="H346" s="243">
        <f t="shared" si="9"/>
        <v>0</v>
      </c>
      <c r="I346" s="244" t="e">
        <f>COUNTIFS(#REF!, B346,$B$10:$B$505,"M")</f>
        <v>#REF!</v>
      </c>
      <c r="J346" s="242">
        <f t="shared" si="10"/>
        <v>0</v>
      </c>
      <c r="K346" t="e">
        <f>COUNTIFS(#REF!, B346,$B$10:$B$505,"M",#REF!,"Elected")</f>
        <v>#REF!</v>
      </c>
      <c r="L346" s="242">
        <f t="shared" si="11"/>
        <v>0</v>
      </c>
    </row>
    <row r="347" spans="1:12" x14ac:dyDescent="0.35">
      <c r="A347" s="238" t="e">
        <f>SUMIFS($C$10:$C$505,#REF!, B347)</f>
        <v>#REF!</v>
      </c>
      <c r="B347" t="s">
        <v>2690</v>
      </c>
      <c r="C347" t="s">
        <v>2585</v>
      </c>
      <c r="D347" s="241" t="e">
        <f t="shared" si="8"/>
        <v>#REF!</v>
      </c>
      <c r="E347" s="238" t="e">
        <f>COUNTIFS(#REF!, B347,$B$10:$B$505,"F")</f>
        <v>#REF!</v>
      </c>
      <c r="F347" s="242">
        <f t="shared" si="7"/>
        <v>0</v>
      </c>
      <c r="G347" t="e">
        <f>COUNTIFS(#REF!, B347,$B$10:$B$505,"F",#REF!,"Elected")</f>
        <v>#REF!</v>
      </c>
      <c r="H347" s="243">
        <f t="shared" si="9"/>
        <v>0</v>
      </c>
      <c r="I347" s="244" t="e">
        <f>COUNTIFS(#REF!, B347,$B$10:$B$505,"M")</f>
        <v>#REF!</v>
      </c>
      <c r="J347" s="242">
        <f t="shared" si="10"/>
        <v>0</v>
      </c>
      <c r="K347" t="e">
        <f>COUNTIFS(#REF!, B347,$B$10:$B$505,"M",#REF!,"Elected")</f>
        <v>#REF!</v>
      </c>
      <c r="L347" s="242">
        <f t="shared" si="11"/>
        <v>0</v>
      </c>
    </row>
    <row r="348" spans="1:12" x14ac:dyDescent="0.35">
      <c r="A348" s="238" t="e">
        <f>SUMIFS($C$10:$C$505,#REF!, B348)</f>
        <v>#REF!</v>
      </c>
      <c r="C348" t="s">
        <v>2591</v>
      </c>
      <c r="D348" s="241" t="e">
        <f t="shared" si="8"/>
        <v>#REF!</v>
      </c>
      <c r="E348" s="238" t="e">
        <f>COUNTIFS(#REF!, B348,$B$10:$B$505,"F")</f>
        <v>#REF!</v>
      </c>
      <c r="F348" s="242">
        <f t="shared" si="7"/>
        <v>0</v>
      </c>
      <c r="G348" t="e">
        <f>COUNTIFS(#REF!, B348,$B$10:$B$505,"F",#REF!,"Elected")</f>
        <v>#REF!</v>
      </c>
      <c r="H348" s="243">
        <f t="shared" si="9"/>
        <v>0</v>
      </c>
      <c r="I348" s="244" t="e">
        <f>COUNTIFS(#REF!, B348,$B$10:$B$505,"M")</f>
        <v>#REF!</v>
      </c>
      <c r="J348" s="242">
        <f t="shared" si="10"/>
        <v>0</v>
      </c>
      <c r="K348" t="e">
        <f>COUNTIFS(#REF!, B348,$B$10:$B$505,"M",#REF!,"Elected")</f>
        <v>#REF!</v>
      </c>
      <c r="L348" s="242">
        <f t="shared" si="11"/>
        <v>0</v>
      </c>
    </row>
    <row r="349" spans="1:12" x14ac:dyDescent="0.35">
      <c r="A349" s="238" t="e">
        <f>SUMIFS($C$10:$C$505,#REF!, B349)</f>
        <v>#REF!</v>
      </c>
      <c r="B349" t="s">
        <v>2664</v>
      </c>
      <c r="C349" t="s">
        <v>2586</v>
      </c>
      <c r="D349" s="241" t="e">
        <f t="shared" si="8"/>
        <v>#REF!</v>
      </c>
      <c r="E349" s="238" t="e">
        <f>COUNTIFS(#REF!, B349,$B$10:$B$505,"F")</f>
        <v>#REF!</v>
      </c>
      <c r="F349" s="242">
        <f t="shared" si="7"/>
        <v>0</v>
      </c>
      <c r="G349" t="e">
        <f>COUNTIFS(#REF!, B349,$B$10:$B$505,"F",#REF!,"Elected")</f>
        <v>#REF!</v>
      </c>
      <c r="H349" s="243">
        <f t="shared" si="9"/>
        <v>0</v>
      </c>
      <c r="I349" s="244" t="e">
        <f>COUNTIFS(#REF!, B349,$B$10:$B$505,"M")</f>
        <v>#REF!</v>
      </c>
      <c r="J349" s="242">
        <f t="shared" si="10"/>
        <v>0</v>
      </c>
      <c r="K349" t="e">
        <f>COUNTIFS(#REF!, B349,$B$10:$B$505,"M",#REF!,"Elected")</f>
        <v>#REF!</v>
      </c>
      <c r="L349" s="242">
        <f t="shared" si="11"/>
        <v>0</v>
      </c>
    </row>
    <row r="350" spans="1:12" x14ac:dyDescent="0.35">
      <c r="A350" s="238" t="e">
        <f>SUMIFS($C$10:$C$505,#REF!, B350)</f>
        <v>#REF!</v>
      </c>
      <c r="B350" t="s">
        <v>2669</v>
      </c>
      <c r="C350" t="s">
        <v>2587</v>
      </c>
      <c r="D350" s="241" t="e">
        <f t="shared" si="8"/>
        <v>#REF!</v>
      </c>
      <c r="E350" s="238" t="e">
        <f>COUNTIFS(#REF!, B350,$B$10:$B$505,"F")</f>
        <v>#REF!</v>
      </c>
      <c r="F350" s="242">
        <f t="shared" si="7"/>
        <v>0</v>
      </c>
      <c r="G350" t="e">
        <f>COUNTIFS(#REF!, B350,$B$10:$B$505,"F",#REF!,"Elected")</f>
        <v>#REF!</v>
      </c>
      <c r="H350" s="243">
        <f t="shared" si="9"/>
        <v>0</v>
      </c>
      <c r="I350" s="244" t="e">
        <f>COUNTIFS(#REF!, B350,$B$10:$B$505,"M")</f>
        <v>#REF!</v>
      </c>
      <c r="J350" s="242">
        <f t="shared" si="10"/>
        <v>0</v>
      </c>
      <c r="K350" t="e">
        <f>COUNTIFS(#REF!, B350,$B$10:$B$505,"M",#REF!,"Elected")</f>
        <v>#REF!</v>
      </c>
      <c r="L350" s="242">
        <f t="shared" si="11"/>
        <v>0</v>
      </c>
    </row>
    <row r="351" spans="1:12" x14ac:dyDescent="0.35">
      <c r="A351" s="238" t="e">
        <f>SUMIFS($C$10:$C$505,#REF!, B351)</f>
        <v>#REF!</v>
      </c>
      <c r="B351" t="s">
        <v>2928</v>
      </c>
      <c r="C351" t="s">
        <v>2580</v>
      </c>
      <c r="D351" s="241" t="e">
        <f t="shared" si="8"/>
        <v>#REF!</v>
      </c>
      <c r="E351" s="238" t="e">
        <f>COUNTIFS(#REF!, B351,$B$10:$B$505,"F")</f>
        <v>#REF!</v>
      </c>
      <c r="F351" s="242">
        <f t="shared" si="7"/>
        <v>0</v>
      </c>
      <c r="G351" t="e">
        <f>COUNTIFS(#REF!, B351,$B$10:$B$505,"F",#REF!,"Elected")</f>
        <v>#REF!</v>
      </c>
      <c r="H351" s="243">
        <f t="shared" si="9"/>
        <v>0</v>
      </c>
      <c r="I351" s="244" t="e">
        <f>COUNTIFS(#REF!, B351,$B$10:$B$505,"M")</f>
        <v>#REF!</v>
      </c>
      <c r="J351" s="242">
        <f t="shared" si="10"/>
        <v>0</v>
      </c>
      <c r="K351" t="e">
        <f>COUNTIFS(#REF!, B351,$B$10:$B$505,"M",#REF!,"Elected")</f>
        <v>#REF!</v>
      </c>
      <c r="L351" s="242">
        <f t="shared" si="11"/>
        <v>0</v>
      </c>
    </row>
    <row r="352" spans="1:12" x14ac:dyDescent="0.35">
      <c r="A352" s="238" t="e">
        <f>SUMIFS($C$10:$C$505,#REF!, B352)</f>
        <v>#REF!</v>
      </c>
      <c r="C352" t="s">
        <v>2592</v>
      </c>
      <c r="D352" s="241" t="e">
        <f t="shared" si="8"/>
        <v>#REF!</v>
      </c>
      <c r="E352" s="238" t="e">
        <f>COUNTIFS(#REF!, B352,$B$10:$B$505,"F")</f>
        <v>#REF!</v>
      </c>
      <c r="F352" s="242">
        <f t="shared" si="7"/>
        <v>0</v>
      </c>
      <c r="G352" t="e">
        <f>COUNTIFS(#REF!, B352,$B$10:$B$505,"F",#REF!,"Elected")</f>
        <v>#REF!</v>
      </c>
      <c r="H352" s="243">
        <f t="shared" si="9"/>
        <v>0</v>
      </c>
      <c r="I352" s="244" t="e">
        <f>COUNTIFS(#REF!, B352,$B$10:$B$505,"M")</f>
        <v>#REF!</v>
      </c>
      <c r="J352" s="242">
        <f t="shared" si="10"/>
        <v>0</v>
      </c>
      <c r="K352" t="e">
        <f>COUNTIFS(#REF!, B352,$B$10:$B$505,"M",#REF!,"Elected")</f>
        <v>#REF!</v>
      </c>
      <c r="L352" s="242">
        <f t="shared" si="11"/>
        <v>0</v>
      </c>
    </row>
    <row r="353" spans="1:12" x14ac:dyDescent="0.35">
      <c r="A353" s="238" t="e">
        <f>SUMIFS($C$10:$C$505,#REF!, B353)</f>
        <v>#REF!</v>
      </c>
      <c r="B353" t="s">
        <v>2807</v>
      </c>
      <c r="C353" t="s">
        <v>2597</v>
      </c>
      <c r="D353" s="241" t="e">
        <f t="shared" si="8"/>
        <v>#REF!</v>
      </c>
      <c r="E353" s="238" t="e">
        <f>COUNTIFS(#REF!, B353,$B$10:$B$505,"F")</f>
        <v>#REF!</v>
      </c>
      <c r="F353" s="242">
        <f t="shared" si="7"/>
        <v>0</v>
      </c>
      <c r="G353" t="e">
        <f>COUNTIFS(#REF!, B353,$B$10:$B$505,"F",#REF!,"Elected")</f>
        <v>#REF!</v>
      </c>
      <c r="H353" s="243">
        <f t="shared" si="9"/>
        <v>0</v>
      </c>
      <c r="I353" s="244" t="e">
        <f>COUNTIFS(#REF!, B353,$B$10:$B$505,"M")</f>
        <v>#REF!</v>
      </c>
      <c r="J353" s="242">
        <f t="shared" si="10"/>
        <v>0</v>
      </c>
      <c r="K353" t="e">
        <f>COUNTIFS(#REF!, B353,$B$10:$B$505,"M",#REF!,"Elected")</f>
        <v>#REF!</v>
      </c>
      <c r="L353" s="242">
        <f t="shared" si="11"/>
        <v>0</v>
      </c>
    </row>
    <row r="354" spans="1:12" x14ac:dyDescent="0.35">
      <c r="A354" s="238" t="e">
        <f>SUMIFS($C$10:$C$505,#REF!, B354)</f>
        <v>#REF!</v>
      </c>
      <c r="B354" t="s">
        <v>2668</v>
      </c>
      <c r="C354" t="s">
        <v>2588</v>
      </c>
      <c r="D354" s="241" t="e">
        <f t="shared" si="8"/>
        <v>#REF!</v>
      </c>
      <c r="E354" s="238" t="e">
        <f>COUNTIFS(#REF!, B354,$B$10:$B$505,"F")</f>
        <v>#REF!</v>
      </c>
      <c r="F354" s="242">
        <f t="shared" si="7"/>
        <v>0</v>
      </c>
      <c r="G354" t="e">
        <f>COUNTIFS(#REF!, B354,$B$10:$B$505,"F",#REF!,"Elected")</f>
        <v>#REF!</v>
      </c>
      <c r="H354" s="243">
        <f t="shared" si="9"/>
        <v>0</v>
      </c>
      <c r="I354" s="244" t="e">
        <f>COUNTIFS(#REF!, B354,$B$10:$B$505,"M")</f>
        <v>#REF!</v>
      </c>
      <c r="J354" s="242">
        <f t="shared" si="10"/>
        <v>0</v>
      </c>
      <c r="K354" t="e">
        <f>COUNTIFS(#REF!, B354,$B$10:$B$505,"M",#REF!,"Elected")</f>
        <v>#REF!</v>
      </c>
      <c r="L354" s="242">
        <f t="shared" si="11"/>
        <v>0</v>
      </c>
    </row>
    <row r="355" spans="1:12" x14ac:dyDescent="0.35">
      <c r="A355" s="238" t="e">
        <f>SUMIFS($C$10:$C$505,#REF!, B355)</f>
        <v>#REF!</v>
      </c>
      <c r="B355" t="s">
        <v>2692</v>
      </c>
      <c r="C355" t="s">
        <v>2589</v>
      </c>
      <c r="D355" s="241" t="e">
        <f t="shared" si="8"/>
        <v>#REF!</v>
      </c>
      <c r="E355" s="238" t="e">
        <f>COUNTIFS(#REF!, B355,$B$10:$B$505,"F")</f>
        <v>#REF!</v>
      </c>
      <c r="F355" s="242">
        <f t="shared" si="7"/>
        <v>0</v>
      </c>
      <c r="G355" t="e">
        <f>COUNTIFS(#REF!, B355,$B$10:$B$505,"F",#REF!,"Elected")</f>
        <v>#REF!</v>
      </c>
      <c r="H355" s="243">
        <f t="shared" si="9"/>
        <v>0</v>
      </c>
      <c r="I355" s="244" t="e">
        <f>COUNTIFS(#REF!, B355,$B$10:$B$505,"M")</f>
        <v>#REF!</v>
      </c>
      <c r="J355" s="242">
        <f t="shared" si="10"/>
        <v>0</v>
      </c>
      <c r="K355" t="e">
        <f>COUNTIFS(#REF!, B355,$B$10:$B$505,"M",#REF!,"Elected")</f>
        <v>#REF!</v>
      </c>
      <c r="L355" s="242">
        <f t="shared" si="11"/>
        <v>0</v>
      </c>
    </row>
    <row r="356" spans="1:12" x14ac:dyDescent="0.35">
      <c r="A356" s="238" t="e">
        <f>SUMIFS($C$10:$C$505,#REF!, B356)</f>
        <v>#REF!</v>
      </c>
      <c r="B356" t="s">
        <v>2672</v>
      </c>
      <c r="C356" t="s">
        <v>2530</v>
      </c>
      <c r="D356" s="241" t="e">
        <f>E356+I356</f>
        <v>#REF!</v>
      </c>
      <c r="E356" s="238" t="e">
        <f>COUNTIFS(#REF!, B356,$B$10:$B$505,"F")</f>
        <v>#REF!</v>
      </c>
      <c r="F356" s="242">
        <f t="shared" si="7"/>
        <v>0</v>
      </c>
      <c r="G356" t="e">
        <f>COUNTIFS(#REF!, B356,$B$10:$B$505,"F",#REF!,"Elected")</f>
        <v>#REF!</v>
      </c>
      <c r="H356" s="243">
        <f t="shared" si="9"/>
        <v>0</v>
      </c>
      <c r="I356" s="244" t="e">
        <f>COUNTIFS(#REF!, B356,$B$10:$B$505,"M")</f>
        <v>#REF!</v>
      </c>
      <c r="J356" s="242">
        <f t="shared" si="10"/>
        <v>0</v>
      </c>
      <c r="K356" t="e">
        <f>COUNTIFS(#REF!, B356,$B$10:$B$505,"M",#REF!,"Elected")</f>
        <v>#REF!</v>
      </c>
      <c r="L356" s="242">
        <f t="shared" si="11"/>
        <v>0</v>
      </c>
    </row>
    <row r="357" spans="1:12" x14ac:dyDescent="0.35">
      <c r="A357" s="238" t="e">
        <f>SUM(A330:A356)</f>
        <v>#REF!</v>
      </c>
      <c r="B357" s="238"/>
      <c r="D357" s="241" t="e">
        <f>SUM(D330:D356)</f>
        <v>#REF!</v>
      </c>
      <c r="E357" s="238" t="e">
        <f>SUM(E330:E356)</f>
        <v>#REF!</v>
      </c>
      <c r="G357" t="e">
        <f>SUM(G330:G356)</f>
        <v>#REF!</v>
      </c>
      <c r="I357" s="244" t="e">
        <f>SUM(I330:I356)</f>
        <v>#REF!</v>
      </c>
      <c r="K357" t="e">
        <f>SUM(K330:K356)</f>
        <v>#REF!</v>
      </c>
    </row>
    <row r="358" spans="1:12" ht="15" thickBot="1" x14ac:dyDescent="0.4"/>
    <row r="359" spans="1:12" x14ac:dyDescent="0.35">
      <c r="C359" s="245" t="s">
        <v>2673</v>
      </c>
      <c r="D359" s="246"/>
      <c r="E359" s="247" t="e">
        <f>E357+I357</f>
        <v>#REF!</v>
      </c>
      <c r="F359" s="246" t="s">
        <v>2674</v>
      </c>
      <c r="G359" s="248"/>
      <c r="H359" s="248"/>
      <c r="I359" s="245" t="s">
        <v>2675</v>
      </c>
      <c r="J359" s="246" t="s">
        <v>2676</v>
      </c>
      <c r="K359" s="249" t="e">
        <f>K357</f>
        <v>#REF!</v>
      </c>
    </row>
    <row r="360" spans="1:12" ht="15" thickBot="1" x14ac:dyDescent="0.4">
      <c r="C360" s="250" t="s">
        <v>2677</v>
      </c>
      <c r="D360" s="251" t="e">
        <f>LEFT(MID(#REF!,FIND("(",#REF!)+1,LEN(#REF!)),FIND(")",MID(#REF!,FIND("(",#REF!)+1,LEN(#REF!)))-1)</f>
        <v>#REF!</v>
      </c>
      <c r="E360" s="251" t="e">
        <f>#REF!</f>
        <v>#REF!</v>
      </c>
      <c r="F360" s="251" t="s">
        <v>2678</v>
      </c>
      <c r="G360" s="252"/>
      <c r="H360" s="252"/>
      <c r="I360" s="253"/>
      <c r="J360" s="240" t="s">
        <v>2679</v>
      </c>
      <c r="K360" s="254" t="e">
        <f>G357</f>
        <v>#REF!</v>
      </c>
    </row>
    <row r="361" spans="1:12" ht="15" thickBot="1" x14ac:dyDescent="0.4">
      <c r="I361" s="250"/>
      <c r="J361" s="251" t="s">
        <v>2680</v>
      </c>
      <c r="K361" s="255" t="e">
        <f>SUM(K359:K360)</f>
        <v>#REF!</v>
      </c>
    </row>
  </sheetData>
  <mergeCells count="375">
    <mergeCell ref="A320:A321"/>
    <mergeCell ref="B320:B321"/>
    <mergeCell ref="C320:C321"/>
    <mergeCell ref="A322:A323"/>
    <mergeCell ref="B322:B323"/>
    <mergeCell ref="C322:C323"/>
    <mergeCell ref="A316:A317"/>
    <mergeCell ref="B316:B317"/>
    <mergeCell ref="C316:C317"/>
    <mergeCell ref="A318:A319"/>
    <mergeCell ref="B318:B319"/>
    <mergeCell ref="C318:C319"/>
    <mergeCell ref="A312:A313"/>
    <mergeCell ref="B312:B313"/>
    <mergeCell ref="C312:C313"/>
    <mergeCell ref="A314:A315"/>
    <mergeCell ref="B314:B315"/>
    <mergeCell ref="C314:C315"/>
    <mergeCell ref="A308:A309"/>
    <mergeCell ref="B308:B309"/>
    <mergeCell ref="C308:C309"/>
    <mergeCell ref="A310:A311"/>
    <mergeCell ref="B310:B311"/>
    <mergeCell ref="C310:C311"/>
    <mergeCell ref="A304:A305"/>
    <mergeCell ref="B304:B305"/>
    <mergeCell ref="C304:C305"/>
    <mergeCell ref="A306:A307"/>
    <mergeCell ref="B306:B307"/>
    <mergeCell ref="C306:C307"/>
    <mergeCell ref="A300:A301"/>
    <mergeCell ref="B300:B301"/>
    <mergeCell ref="C300:C301"/>
    <mergeCell ref="A302:A303"/>
    <mergeCell ref="B302:B303"/>
    <mergeCell ref="C302:C303"/>
    <mergeCell ref="A296:A297"/>
    <mergeCell ref="B296:B297"/>
    <mergeCell ref="C296:C297"/>
    <mergeCell ref="A298:A299"/>
    <mergeCell ref="B298:B299"/>
    <mergeCell ref="C298:C299"/>
    <mergeCell ref="A292:A293"/>
    <mergeCell ref="B292:B293"/>
    <mergeCell ref="C292:C293"/>
    <mergeCell ref="A294:A295"/>
    <mergeCell ref="B294:B295"/>
    <mergeCell ref="C294:C295"/>
    <mergeCell ref="A277:A278"/>
    <mergeCell ref="B277:B278"/>
    <mergeCell ref="C277:C278"/>
    <mergeCell ref="A279:A280"/>
    <mergeCell ref="B279:B280"/>
    <mergeCell ref="C279:C280"/>
    <mergeCell ref="A273:A274"/>
    <mergeCell ref="B273:B274"/>
    <mergeCell ref="C273:C274"/>
    <mergeCell ref="A275:A276"/>
    <mergeCell ref="B275:B276"/>
    <mergeCell ref="C275:C276"/>
    <mergeCell ref="A269:A270"/>
    <mergeCell ref="B269:B270"/>
    <mergeCell ref="C269:C270"/>
    <mergeCell ref="A271:A272"/>
    <mergeCell ref="B271:B272"/>
    <mergeCell ref="C271:C272"/>
    <mergeCell ref="A265:A266"/>
    <mergeCell ref="B265:B266"/>
    <mergeCell ref="C265:C266"/>
    <mergeCell ref="A267:A268"/>
    <mergeCell ref="B267:B268"/>
    <mergeCell ref="C267:C268"/>
    <mergeCell ref="A261:A262"/>
    <mergeCell ref="B261:B262"/>
    <mergeCell ref="C261:C262"/>
    <mergeCell ref="A263:A264"/>
    <mergeCell ref="B263:B264"/>
    <mergeCell ref="C263:C264"/>
    <mergeCell ref="A257:A258"/>
    <mergeCell ref="B257:B258"/>
    <mergeCell ref="C257:C258"/>
    <mergeCell ref="A259:A260"/>
    <mergeCell ref="B259:B260"/>
    <mergeCell ref="C259:C260"/>
    <mergeCell ref="A253:A254"/>
    <mergeCell ref="B253:B254"/>
    <mergeCell ref="C253:C254"/>
    <mergeCell ref="A255:A256"/>
    <mergeCell ref="B255:B256"/>
    <mergeCell ref="C255:C256"/>
    <mergeCell ref="A249:A250"/>
    <mergeCell ref="B249:B250"/>
    <mergeCell ref="C249:C250"/>
    <mergeCell ref="A251:A252"/>
    <mergeCell ref="B251:B252"/>
    <mergeCell ref="C251:C252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194:A195"/>
    <mergeCell ref="B194:B195"/>
    <mergeCell ref="C194:C195"/>
    <mergeCell ref="A196:A197"/>
    <mergeCell ref="B196:B197"/>
    <mergeCell ref="C196:C197"/>
    <mergeCell ref="A198:A199"/>
    <mergeCell ref="B198:B199"/>
    <mergeCell ref="C198:C199"/>
    <mergeCell ref="A208:A209"/>
    <mergeCell ref="B208:B209"/>
    <mergeCell ref="C208:C209"/>
    <mergeCell ref="A210:A211"/>
    <mergeCell ref="B210:B211"/>
    <mergeCell ref="C210:C211"/>
    <mergeCell ref="A200:A201"/>
    <mergeCell ref="B200:B201"/>
    <mergeCell ref="C200:C201"/>
    <mergeCell ref="A202:A203"/>
    <mergeCell ref="B202:B203"/>
    <mergeCell ref="C202:C203"/>
    <mergeCell ref="A204:A205"/>
    <mergeCell ref="B204:B205"/>
    <mergeCell ref="C204:C205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181:A182"/>
    <mergeCell ref="B181:B182"/>
    <mergeCell ref="C181:C182"/>
    <mergeCell ref="A226:A227"/>
    <mergeCell ref="B226:B227"/>
    <mergeCell ref="C226:C227"/>
    <mergeCell ref="A218:A219"/>
    <mergeCell ref="B218:B219"/>
    <mergeCell ref="C218:C219"/>
    <mergeCell ref="A220:A221"/>
    <mergeCell ref="A212:A213"/>
    <mergeCell ref="B212:B213"/>
    <mergeCell ref="C212:C213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06:A207"/>
    <mergeCell ref="B206:B207"/>
    <mergeCell ref="C206:C207"/>
    <mergeCell ref="A177:A178"/>
    <mergeCell ref="B177:B178"/>
    <mergeCell ref="C177:C178"/>
    <mergeCell ref="A179:A180"/>
    <mergeCell ref="B179:B180"/>
    <mergeCell ref="C179:C180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A171:A172"/>
    <mergeCell ref="B171:B172"/>
    <mergeCell ref="C171:C172"/>
    <mergeCell ref="A165:A166"/>
    <mergeCell ref="B165:B166"/>
    <mergeCell ref="C165:C166"/>
    <mergeCell ref="A167:A168"/>
    <mergeCell ref="B167:B168"/>
    <mergeCell ref="C167:C168"/>
    <mergeCell ref="A161:A162"/>
    <mergeCell ref="B161:B162"/>
    <mergeCell ref="C161:C162"/>
    <mergeCell ref="A163:A164"/>
    <mergeCell ref="B163:B164"/>
    <mergeCell ref="C163:C164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00:A101"/>
    <mergeCell ref="B100:B101"/>
    <mergeCell ref="C100:C101"/>
    <mergeCell ref="A102:A103"/>
    <mergeCell ref="B102:B103"/>
    <mergeCell ref="C102:C103"/>
    <mergeCell ref="A104:A105"/>
    <mergeCell ref="B104:B105"/>
    <mergeCell ref="C104:C105"/>
    <mergeCell ref="A106:A107"/>
    <mergeCell ref="B106:B107"/>
    <mergeCell ref="C106:C107"/>
    <mergeCell ref="A108:A109"/>
    <mergeCell ref="B108:B109"/>
    <mergeCell ref="C108:C109"/>
    <mergeCell ref="A110:A111"/>
    <mergeCell ref="B110:B111"/>
    <mergeCell ref="C110:C111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18:A119"/>
    <mergeCell ref="B118:B119"/>
    <mergeCell ref="C118:C119"/>
    <mergeCell ref="A120:A121"/>
    <mergeCell ref="B120:B121"/>
    <mergeCell ref="C120:C121"/>
    <mergeCell ref="A122:A123"/>
    <mergeCell ref="B122:B123"/>
    <mergeCell ref="C122:C123"/>
    <mergeCell ref="A132:A133"/>
    <mergeCell ref="B132:B133"/>
    <mergeCell ref="C132:C133"/>
    <mergeCell ref="A128:A129"/>
    <mergeCell ref="B128:B129"/>
    <mergeCell ref="C128:C129"/>
    <mergeCell ref="A130:A131"/>
    <mergeCell ref="A83:A84"/>
    <mergeCell ref="B83:B84"/>
    <mergeCell ref="C83:C84"/>
    <mergeCell ref="A85:A86"/>
    <mergeCell ref="B85:B86"/>
    <mergeCell ref="C85:C86"/>
    <mergeCell ref="B130:B131"/>
    <mergeCell ref="C130:C131"/>
    <mergeCell ref="A124:A125"/>
    <mergeCell ref="B124:B125"/>
    <mergeCell ref="C124:C125"/>
    <mergeCell ref="A126:A127"/>
    <mergeCell ref="B126:B127"/>
    <mergeCell ref="C126:C127"/>
    <mergeCell ref="A87:A88"/>
    <mergeCell ref="B87:B88"/>
    <mergeCell ref="C87:C88"/>
    <mergeCell ref="A79:A80"/>
    <mergeCell ref="B79:B80"/>
    <mergeCell ref="C79:C80"/>
    <mergeCell ref="A81:A82"/>
    <mergeCell ref="B81:B82"/>
    <mergeCell ref="C81:C82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294"/>
  <sheetViews>
    <sheetView topLeftCell="F1" zoomScale="56" zoomScaleNormal="90" workbookViewId="0">
      <selection activeCell="BD5" sqref="W5:BD282"/>
    </sheetView>
  </sheetViews>
  <sheetFormatPr defaultRowHeight="14.5" x14ac:dyDescent="0.35"/>
  <cols>
    <col min="1" max="1" width="54.453125" bestFit="1" customWidth="1"/>
  </cols>
  <sheetData>
    <row r="1" spans="1:10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10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10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10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10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</row>
    <row r="6" spans="1:10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</row>
    <row r="7" spans="1:10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</row>
    <row r="8" spans="1:10" x14ac:dyDescent="0.35">
      <c r="A8" s="339" t="s">
        <v>317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</row>
    <row r="9" spans="1:10" x14ac:dyDescent="0.35">
      <c r="A9" s="339" t="s">
        <v>0</v>
      </c>
      <c r="B9" s="339" t="s">
        <v>0</v>
      </c>
      <c r="C9" s="339" t="s">
        <v>17</v>
      </c>
      <c r="D9" t="s">
        <v>2099</v>
      </c>
      <c r="E9" t="s">
        <v>2100</v>
      </c>
      <c r="F9" t="s">
        <v>2101</v>
      </c>
      <c r="G9" t="s">
        <v>2102</v>
      </c>
      <c r="H9" t="s">
        <v>2103</v>
      </c>
      <c r="I9" t="s">
        <v>2104</v>
      </c>
      <c r="J9" t="s">
        <v>2105</v>
      </c>
    </row>
    <row r="10" spans="1:10" x14ac:dyDescent="0.35">
      <c r="A10" s="343" t="s">
        <v>2106</v>
      </c>
      <c r="B10" s="339" t="s">
        <v>33</v>
      </c>
      <c r="C10" s="340">
        <v>906</v>
      </c>
      <c r="D10" s="1">
        <v>147</v>
      </c>
      <c r="E10" s="1">
        <v>63</v>
      </c>
      <c r="F10" s="1">
        <v>13</v>
      </c>
      <c r="G10" s="1">
        <v>14</v>
      </c>
      <c r="H10" s="1">
        <v>31</v>
      </c>
      <c r="I10" s="1">
        <v>44</v>
      </c>
      <c r="J10" s="1">
        <v>244</v>
      </c>
    </row>
    <row r="11" spans="1:10" x14ac:dyDescent="0.35">
      <c r="A11" s="343" t="s">
        <v>0</v>
      </c>
      <c r="B11" s="339" t="s">
        <v>0</v>
      </c>
      <c r="C11" s="340">
        <v>906</v>
      </c>
      <c r="D11" s="2">
        <v>1053</v>
      </c>
      <c r="E11" s="2">
        <v>1116</v>
      </c>
      <c r="F11" s="2">
        <v>1129</v>
      </c>
      <c r="G11" s="2">
        <v>1143</v>
      </c>
      <c r="H11" s="2">
        <v>1174</v>
      </c>
      <c r="I11" s="2">
        <v>1218</v>
      </c>
      <c r="J11" s="2">
        <v>1462</v>
      </c>
    </row>
    <row r="12" spans="1:10" x14ac:dyDescent="0.35">
      <c r="A12" s="339" t="s">
        <v>3447</v>
      </c>
      <c r="B12" s="339" t="s">
        <v>33</v>
      </c>
      <c r="C12" s="340">
        <v>346</v>
      </c>
      <c r="D12" s="1">
        <v>74</v>
      </c>
      <c r="E12" s="1">
        <v>37</v>
      </c>
      <c r="F12" s="1">
        <v>7</v>
      </c>
      <c r="G12" s="1">
        <v>1</v>
      </c>
      <c r="H12" s="1">
        <v>21</v>
      </c>
      <c r="I12" s="1">
        <v>30</v>
      </c>
      <c r="J12" s="1">
        <v>-516</v>
      </c>
    </row>
    <row r="13" spans="1:10" x14ac:dyDescent="0.35">
      <c r="A13" s="339" t="s">
        <v>0</v>
      </c>
      <c r="B13" s="339" t="s">
        <v>0</v>
      </c>
      <c r="C13" s="340">
        <v>346</v>
      </c>
      <c r="D13" s="2">
        <v>420</v>
      </c>
      <c r="E13" s="2">
        <v>457</v>
      </c>
      <c r="F13" s="2">
        <v>464</v>
      </c>
      <c r="G13" s="2">
        <v>465</v>
      </c>
      <c r="H13" s="2">
        <v>486</v>
      </c>
      <c r="I13" s="2">
        <v>516</v>
      </c>
      <c r="J13" s="2">
        <v>0</v>
      </c>
    </row>
    <row r="14" spans="1:10" x14ac:dyDescent="0.35">
      <c r="A14" s="339" t="s">
        <v>3473</v>
      </c>
      <c r="B14" s="339" t="s">
        <v>33</v>
      </c>
      <c r="C14" s="340">
        <v>133</v>
      </c>
      <c r="D14" s="1">
        <v>39</v>
      </c>
      <c r="E14" s="1">
        <v>19</v>
      </c>
      <c r="F14" s="1">
        <v>18</v>
      </c>
      <c r="G14" s="1">
        <v>8</v>
      </c>
      <c r="H14" s="1">
        <v>-217</v>
      </c>
      <c r="I14" s="1">
        <v>0</v>
      </c>
      <c r="J14" s="1">
        <v>0</v>
      </c>
    </row>
    <row r="15" spans="1:10" x14ac:dyDescent="0.35">
      <c r="A15" s="339" t="s">
        <v>0</v>
      </c>
      <c r="B15" s="339" t="s">
        <v>0</v>
      </c>
      <c r="C15" s="340">
        <v>133</v>
      </c>
      <c r="D15" s="2">
        <v>172</v>
      </c>
      <c r="E15" s="2">
        <v>191</v>
      </c>
      <c r="F15" s="2">
        <v>209</v>
      </c>
      <c r="G15" s="2">
        <v>217</v>
      </c>
      <c r="H15" s="2">
        <v>0</v>
      </c>
      <c r="I15" s="2">
        <v>0</v>
      </c>
      <c r="J15" s="2">
        <v>0</v>
      </c>
    </row>
    <row r="16" spans="1:10" x14ac:dyDescent="0.35">
      <c r="A16" s="339" t="s">
        <v>3474</v>
      </c>
      <c r="B16" s="339" t="s">
        <v>33</v>
      </c>
      <c r="C16" s="340">
        <v>414</v>
      </c>
      <c r="D16" s="1">
        <v>126</v>
      </c>
      <c r="E16" s="1">
        <v>45</v>
      </c>
      <c r="F16" s="1">
        <v>35</v>
      </c>
      <c r="G16" s="1">
        <v>13</v>
      </c>
      <c r="H16" s="1">
        <v>94</v>
      </c>
      <c r="I16" s="1">
        <v>112</v>
      </c>
      <c r="J16" s="1">
        <v>99</v>
      </c>
    </row>
    <row r="17" spans="1:10" x14ac:dyDescent="0.35">
      <c r="A17" s="339" t="s">
        <v>0</v>
      </c>
      <c r="B17" s="339" t="s">
        <v>0</v>
      </c>
      <c r="C17" s="340">
        <v>414</v>
      </c>
      <c r="D17" s="2">
        <v>540</v>
      </c>
      <c r="E17" s="2">
        <v>585</v>
      </c>
      <c r="F17" s="2">
        <v>620</v>
      </c>
      <c r="G17" s="2">
        <v>633</v>
      </c>
      <c r="H17" s="2">
        <v>727</v>
      </c>
      <c r="I17" s="2">
        <v>839</v>
      </c>
      <c r="J17" s="2">
        <v>938</v>
      </c>
    </row>
    <row r="18" spans="1:10" x14ac:dyDescent="0.35">
      <c r="A18" s="343" t="s">
        <v>3475</v>
      </c>
      <c r="B18" s="339" t="s">
        <v>31</v>
      </c>
      <c r="C18" s="340">
        <v>2079</v>
      </c>
      <c r="D18" s="1">
        <v>-642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35">
      <c r="A19" s="343" t="s">
        <v>0</v>
      </c>
      <c r="B19" s="339" t="s">
        <v>0</v>
      </c>
      <c r="C19" s="340">
        <v>2079</v>
      </c>
      <c r="D19" s="2">
        <v>1437</v>
      </c>
      <c r="E19" s="2">
        <v>1437</v>
      </c>
      <c r="F19" s="2">
        <v>1437</v>
      </c>
      <c r="G19" s="2">
        <v>1437</v>
      </c>
      <c r="H19" s="2">
        <v>1437</v>
      </c>
      <c r="I19" s="2">
        <v>1437</v>
      </c>
      <c r="J19" s="2">
        <v>1437</v>
      </c>
    </row>
    <row r="20" spans="1:10" x14ac:dyDescent="0.35">
      <c r="A20" s="343" t="s">
        <v>3476</v>
      </c>
      <c r="B20" s="339" t="s">
        <v>33</v>
      </c>
      <c r="C20" s="340">
        <v>1762</v>
      </c>
      <c r="D20" s="1">
        <v>0</v>
      </c>
      <c r="E20" s="1">
        <v>-325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x14ac:dyDescent="0.35">
      <c r="A21" s="343" t="s">
        <v>0</v>
      </c>
      <c r="B21" s="339" t="s">
        <v>0</v>
      </c>
      <c r="C21" s="340">
        <v>1762</v>
      </c>
      <c r="D21" s="2">
        <v>1762</v>
      </c>
      <c r="E21" s="2">
        <v>1437</v>
      </c>
      <c r="F21" s="2">
        <v>1437</v>
      </c>
      <c r="G21" s="2">
        <v>1437</v>
      </c>
      <c r="H21" s="2">
        <v>1437</v>
      </c>
      <c r="I21" s="2">
        <v>1437</v>
      </c>
      <c r="J21" s="2">
        <v>1437</v>
      </c>
    </row>
    <row r="22" spans="1:10" x14ac:dyDescent="0.35">
      <c r="A22" s="339" t="s">
        <v>3448</v>
      </c>
      <c r="B22" s="339" t="s">
        <v>33</v>
      </c>
      <c r="C22" s="340">
        <v>99</v>
      </c>
      <c r="D22" s="1">
        <v>21</v>
      </c>
      <c r="E22" s="1">
        <v>14</v>
      </c>
      <c r="F22" s="1">
        <v>1</v>
      </c>
      <c r="G22" s="1">
        <v>-135</v>
      </c>
      <c r="H22" s="1">
        <v>0</v>
      </c>
      <c r="I22" s="1">
        <v>0</v>
      </c>
      <c r="J22" s="1">
        <v>0</v>
      </c>
    </row>
    <row r="23" spans="1:10" x14ac:dyDescent="0.35">
      <c r="A23" s="339" t="s">
        <v>0</v>
      </c>
      <c r="B23" s="339" t="s">
        <v>0</v>
      </c>
      <c r="C23" s="340">
        <v>99</v>
      </c>
      <c r="D23" s="2">
        <v>120</v>
      </c>
      <c r="E23" s="2">
        <v>134</v>
      </c>
      <c r="F23" s="2">
        <v>135</v>
      </c>
      <c r="G23" s="2">
        <v>0</v>
      </c>
      <c r="H23" s="2">
        <v>0</v>
      </c>
      <c r="I23" s="2">
        <v>0</v>
      </c>
      <c r="J23" s="2">
        <v>0</v>
      </c>
    </row>
    <row r="24" spans="1:10" x14ac:dyDescent="0.35">
      <c r="A24" s="343" t="s">
        <v>2107</v>
      </c>
      <c r="B24" s="339" t="s">
        <v>31</v>
      </c>
      <c r="C24" s="340">
        <v>1153</v>
      </c>
      <c r="D24" s="1">
        <v>167</v>
      </c>
      <c r="E24" s="1">
        <v>103</v>
      </c>
      <c r="F24" s="1">
        <v>5</v>
      </c>
      <c r="G24" s="1">
        <v>28</v>
      </c>
      <c r="H24" s="1">
        <v>0</v>
      </c>
      <c r="I24" s="1">
        <v>0</v>
      </c>
      <c r="J24" s="1">
        <v>0</v>
      </c>
    </row>
    <row r="25" spans="1:10" x14ac:dyDescent="0.35">
      <c r="A25" s="343" t="s">
        <v>0</v>
      </c>
      <c r="B25" s="339" t="s">
        <v>0</v>
      </c>
      <c r="C25" s="340">
        <v>1153</v>
      </c>
      <c r="D25" s="2">
        <v>1320</v>
      </c>
      <c r="E25" s="2">
        <v>1423</v>
      </c>
      <c r="F25" s="2">
        <v>1428</v>
      </c>
      <c r="G25" s="2">
        <v>1456</v>
      </c>
      <c r="H25" s="2">
        <v>1456</v>
      </c>
      <c r="I25" s="2">
        <v>1456</v>
      </c>
      <c r="J25" s="2">
        <v>1456</v>
      </c>
    </row>
    <row r="26" spans="1:10" x14ac:dyDescent="0.35">
      <c r="A26" s="339" t="s">
        <v>3449</v>
      </c>
      <c r="B26" s="339" t="s">
        <v>33</v>
      </c>
      <c r="C26" s="340">
        <v>222</v>
      </c>
      <c r="D26" s="1">
        <v>49</v>
      </c>
      <c r="E26" s="1">
        <v>37</v>
      </c>
      <c r="F26" s="1">
        <v>3</v>
      </c>
      <c r="G26" s="1">
        <v>44</v>
      </c>
      <c r="H26" s="1">
        <v>15</v>
      </c>
      <c r="I26" s="1">
        <v>-370</v>
      </c>
      <c r="J26" s="1">
        <v>0</v>
      </c>
    </row>
    <row r="27" spans="1:10" x14ac:dyDescent="0.35">
      <c r="A27" s="339" t="s">
        <v>0</v>
      </c>
      <c r="B27" s="339" t="s">
        <v>0</v>
      </c>
      <c r="C27" s="340">
        <v>222</v>
      </c>
      <c r="D27" s="2">
        <v>271</v>
      </c>
      <c r="E27" s="2">
        <v>308</v>
      </c>
      <c r="F27" s="2">
        <v>311</v>
      </c>
      <c r="G27" s="2">
        <v>355</v>
      </c>
      <c r="H27" s="2">
        <v>370</v>
      </c>
      <c r="I27" s="2">
        <v>0</v>
      </c>
      <c r="J27" s="2">
        <v>0</v>
      </c>
    </row>
    <row r="28" spans="1:10" x14ac:dyDescent="0.35">
      <c r="A28" s="339" t="s">
        <v>3477</v>
      </c>
      <c r="B28" s="339" t="s">
        <v>33</v>
      </c>
      <c r="C28" s="340">
        <v>69</v>
      </c>
      <c r="D28" s="1">
        <v>19</v>
      </c>
      <c r="E28" s="1">
        <v>7</v>
      </c>
      <c r="F28" s="1">
        <v>-95</v>
      </c>
      <c r="G28" s="1">
        <v>0</v>
      </c>
      <c r="H28" s="1">
        <v>0</v>
      </c>
      <c r="I28" s="1">
        <v>0</v>
      </c>
      <c r="J28" s="1">
        <v>0</v>
      </c>
    </row>
    <row r="29" spans="1:10" x14ac:dyDescent="0.35">
      <c r="A29" s="339" t="s">
        <v>0</v>
      </c>
      <c r="B29" s="339" t="s">
        <v>0</v>
      </c>
      <c r="C29" s="340">
        <v>69</v>
      </c>
      <c r="D29" s="2">
        <v>88</v>
      </c>
      <c r="E29" s="2">
        <v>95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</row>
    <row r="30" spans="1:10" x14ac:dyDescent="0.35">
      <c r="A30" s="339" t="s">
        <v>47</v>
      </c>
      <c r="B30" s="339" t="s">
        <v>0</v>
      </c>
      <c r="C30" s="341">
        <v>0</v>
      </c>
      <c r="D30" s="1">
        <f>(D10+D12+D14+D16+D18+D20+D22+D24+D26+D28)*(-1)</f>
        <v>0</v>
      </c>
      <c r="E30" s="1">
        <f t="shared" ref="E30:J30" si="0">(E10+E12+E14+E16+E18+E20+E22+E24+E26+E28)*(-1)</f>
        <v>0</v>
      </c>
      <c r="F30" s="1">
        <f t="shared" si="0"/>
        <v>13</v>
      </c>
      <c r="G30" s="1">
        <f t="shared" si="0"/>
        <v>27</v>
      </c>
      <c r="H30" s="1">
        <f t="shared" si="0"/>
        <v>56</v>
      </c>
      <c r="I30" s="1">
        <f t="shared" si="0"/>
        <v>184</v>
      </c>
      <c r="J30" s="1">
        <f t="shared" si="0"/>
        <v>173</v>
      </c>
    </row>
    <row r="31" spans="1:10" x14ac:dyDescent="0.35">
      <c r="A31" s="339" t="s">
        <v>0</v>
      </c>
      <c r="B31" s="339" t="s">
        <v>0</v>
      </c>
      <c r="C31" s="340">
        <v>0</v>
      </c>
      <c r="D31" s="2">
        <v>0</v>
      </c>
      <c r="E31" s="2">
        <v>0</v>
      </c>
      <c r="F31" s="2">
        <v>13</v>
      </c>
      <c r="G31" s="2">
        <v>40</v>
      </c>
      <c r="H31" s="2">
        <v>96</v>
      </c>
      <c r="I31" s="2">
        <v>280</v>
      </c>
      <c r="J31" s="2">
        <v>453</v>
      </c>
    </row>
    <row r="32" spans="1:10" x14ac:dyDescent="0.35">
      <c r="A32" t="s">
        <v>48</v>
      </c>
      <c r="B32" t="s">
        <v>0</v>
      </c>
      <c r="C32" s="2">
        <v>7183</v>
      </c>
      <c r="D32" s="2">
        <v>7183</v>
      </c>
      <c r="E32" s="2">
        <v>7183</v>
      </c>
      <c r="F32" s="2">
        <v>7183</v>
      </c>
      <c r="G32" s="2">
        <v>7183</v>
      </c>
      <c r="H32" s="2">
        <v>7183</v>
      </c>
      <c r="I32" s="2">
        <v>7183</v>
      </c>
      <c r="J32" s="2">
        <v>7183</v>
      </c>
    </row>
    <row r="36" spans="1: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</row>
    <row r="37" spans="1: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</row>
    <row r="38" spans="1: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</row>
    <row r="39" spans="1: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</row>
    <row r="40" spans="1: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</row>
    <row r="41" spans="1: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</row>
    <row r="42" spans="1: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</row>
    <row r="43" spans="1:7" x14ac:dyDescent="0.35">
      <c r="A43" s="339" t="s">
        <v>1059</v>
      </c>
      <c r="B43" s="339" t="s">
        <v>2</v>
      </c>
      <c r="C43" s="339" t="s">
        <v>3</v>
      </c>
      <c r="D43" t="s">
        <v>4</v>
      </c>
      <c r="E43" t="s">
        <v>5</v>
      </c>
      <c r="F43" t="s">
        <v>6</v>
      </c>
      <c r="G43" t="s">
        <v>7</v>
      </c>
    </row>
    <row r="44" spans="1:7" x14ac:dyDescent="0.35">
      <c r="A44" s="339" t="s">
        <v>0</v>
      </c>
      <c r="B44" s="339" t="s">
        <v>0</v>
      </c>
      <c r="C44" s="339" t="s">
        <v>17</v>
      </c>
      <c r="D44" t="s">
        <v>2108</v>
      </c>
      <c r="E44" t="s">
        <v>2109</v>
      </c>
      <c r="F44" t="s">
        <v>2110</v>
      </c>
      <c r="G44" t="s">
        <v>2111</v>
      </c>
    </row>
    <row r="45" spans="1:7" x14ac:dyDescent="0.35">
      <c r="A45" s="343" t="s">
        <v>2112</v>
      </c>
      <c r="B45" s="339" t="s">
        <v>33</v>
      </c>
      <c r="C45" s="340">
        <v>1334</v>
      </c>
      <c r="D45" s="1">
        <v>62</v>
      </c>
      <c r="E45" s="1">
        <v>110</v>
      </c>
      <c r="F45" s="1">
        <v>12</v>
      </c>
      <c r="G45" s="1">
        <v>0</v>
      </c>
    </row>
    <row r="46" spans="1:7" x14ac:dyDescent="0.35">
      <c r="A46" s="343" t="s">
        <v>0</v>
      </c>
      <c r="B46" s="339" t="s">
        <v>0</v>
      </c>
      <c r="C46" s="340">
        <v>1334</v>
      </c>
      <c r="D46" s="2">
        <v>1396</v>
      </c>
      <c r="E46" s="2">
        <v>1506</v>
      </c>
      <c r="F46" s="2">
        <v>1518</v>
      </c>
      <c r="G46" s="2">
        <v>1518</v>
      </c>
    </row>
    <row r="47" spans="1:7" x14ac:dyDescent="0.35">
      <c r="A47" s="343" t="s">
        <v>3469</v>
      </c>
      <c r="B47" s="339" t="s">
        <v>33</v>
      </c>
      <c r="C47" s="340">
        <v>1486</v>
      </c>
      <c r="D47" s="1">
        <v>125</v>
      </c>
      <c r="E47" s="1">
        <v>0</v>
      </c>
      <c r="F47" s="1">
        <v>-103</v>
      </c>
      <c r="G47" s="1">
        <v>0</v>
      </c>
    </row>
    <row r="48" spans="1:7" x14ac:dyDescent="0.35">
      <c r="A48" s="343" t="s">
        <v>0</v>
      </c>
      <c r="B48" s="339" t="s">
        <v>0</v>
      </c>
      <c r="C48" s="340">
        <v>1486</v>
      </c>
      <c r="D48" s="2">
        <v>1611</v>
      </c>
      <c r="E48" s="2">
        <v>1611</v>
      </c>
      <c r="F48" s="2">
        <v>1508</v>
      </c>
      <c r="G48" s="2">
        <v>1508</v>
      </c>
    </row>
    <row r="49" spans="1:7" x14ac:dyDescent="0.35">
      <c r="A49" s="343" t="s">
        <v>2113</v>
      </c>
      <c r="B49" s="339" t="s">
        <v>33</v>
      </c>
      <c r="C49" s="340">
        <v>1659</v>
      </c>
      <c r="D49" s="1">
        <v>0</v>
      </c>
      <c r="E49" s="1">
        <v>-151</v>
      </c>
      <c r="F49" s="1">
        <v>0</v>
      </c>
      <c r="G49" s="1">
        <v>0</v>
      </c>
    </row>
    <row r="50" spans="1:7" x14ac:dyDescent="0.35">
      <c r="A50" s="343" t="s">
        <v>0</v>
      </c>
      <c r="B50" s="339" t="s">
        <v>0</v>
      </c>
      <c r="C50" s="340">
        <v>1659</v>
      </c>
      <c r="D50" s="2">
        <v>1659</v>
      </c>
      <c r="E50" s="2">
        <v>1508</v>
      </c>
      <c r="F50" s="2">
        <v>1508</v>
      </c>
      <c r="G50" s="2">
        <v>1508</v>
      </c>
    </row>
    <row r="51" spans="1:7" x14ac:dyDescent="0.35">
      <c r="A51" s="343" t="s">
        <v>2114</v>
      </c>
      <c r="B51" s="339" t="s">
        <v>33</v>
      </c>
      <c r="C51" s="340">
        <v>1339</v>
      </c>
      <c r="D51" s="1">
        <v>103</v>
      </c>
      <c r="E51" s="1">
        <v>9</v>
      </c>
      <c r="F51" s="1">
        <v>46</v>
      </c>
      <c r="G51" s="1">
        <v>48</v>
      </c>
    </row>
    <row r="52" spans="1:7" x14ac:dyDescent="0.35">
      <c r="A52" s="343" t="s">
        <v>0</v>
      </c>
      <c r="B52" s="339" t="s">
        <v>0</v>
      </c>
      <c r="C52" s="340">
        <v>1339</v>
      </c>
      <c r="D52" s="2">
        <v>1442</v>
      </c>
      <c r="E52" s="2">
        <v>1451</v>
      </c>
      <c r="F52" s="2">
        <v>1497</v>
      </c>
      <c r="G52" s="2">
        <v>1545</v>
      </c>
    </row>
    <row r="53" spans="1:7" x14ac:dyDescent="0.35">
      <c r="A53" s="343" t="s">
        <v>2115</v>
      </c>
      <c r="B53" s="339" t="s">
        <v>31</v>
      </c>
      <c r="C53" s="340">
        <v>1898</v>
      </c>
      <c r="D53" s="1">
        <v>-390</v>
      </c>
      <c r="E53" s="1">
        <v>0</v>
      </c>
      <c r="F53" s="1">
        <v>0</v>
      </c>
      <c r="G53" s="1">
        <v>0</v>
      </c>
    </row>
    <row r="54" spans="1:7" x14ac:dyDescent="0.35">
      <c r="A54" s="343" t="s">
        <v>0</v>
      </c>
      <c r="B54" s="339" t="s">
        <v>0</v>
      </c>
      <c r="C54" s="340">
        <v>1898</v>
      </c>
      <c r="D54" s="2">
        <v>1508</v>
      </c>
      <c r="E54" s="2">
        <v>1508</v>
      </c>
      <c r="F54" s="2">
        <v>1508</v>
      </c>
      <c r="G54" s="2">
        <v>1508</v>
      </c>
    </row>
    <row r="55" spans="1:7" x14ac:dyDescent="0.35">
      <c r="A55" s="339" t="s">
        <v>3450</v>
      </c>
      <c r="B55" s="339" t="s">
        <v>33</v>
      </c>
      <c r="C55" s="340">
        <v>299</v>
      </c>
      <c r="D55" s="1">
        <v>11</v>
      </c>
      <c r="E55" s="1">
        <v>15</v>
      </c>
      <c r="F55" s="1">
        <v>5</v>
      </c>
      <c r="G55" s="1">
        <v>-330</v>
      </c>
    </row>
    <row r="56" spans="1:7" x14ac:dyDescent="0.35">
      <c r="A56" s="339" t="s">
        <v>0</v>
      </c>
      <c r="B56" s="339" t="s">
        <v>0</v>
      </c>
      <c r="C56" s="340">
        <v>299</v>
      </c>
      <c r="D56" s="2">
        <v>310</v>
      </c>
      <c r="E56" s="2">
        <v>325</v>
      </c>
      <c r="F56" s="2">
        <v>330</v>
      </c>
      <c r="G56" s="2">
        <v>0</v>
      </c>
    </row>
    <row r="57" spans="1:7" x14ac:dyDescent="0.35">
      <c r="A57" s="339" t="s">
        <v>3478</v>
      </c>
      <c r="B57" s="339" t="s">
        <v>33</v>
      </c>
      <c r="C57" s="340">
        <v>1032</v>
      </c>
      <c r="D57" s="1">
        <v>89</v>
      </c>
      <c r="E57" s="1">
        <v>17</v>
      </c>
      <c r="F57" s="1">
        <v>32</v>
      </c>
      <c r="G57" s="1">
        <v>149</v>
      </c>
    </row>
    <row r="58" spans="1:7" x14ac:dyDescent="0.35">
      <c r="A58" s="339" t="s">
        <v>0</v>
      </c>
      <c r="B58" s="339" t="s">
        <v>0</v>
      </c>
      <c r="C58" s="340">
        <v>1032</v>
      </c>
      <c r="D58" s="2">
        <v>1121</v>
      </c>
      <c r="E58" s="2">
        <v>1138</v>
      </c>
      <c r="F58" s="2">
        <v>1170</v>
      </c>
      <c r="G58" s="2">
        <v>1319</v>
      </c>
    </row>
    <row r="59" spans="1:7" x14ac:dyDescent="0.35">
      <c r="A59" s="339" t="s">
        <v>47</v>
      </c>
      <c r="B59" s="339" t="s">
        <v>0</v>
      </c>
      <c r="C59" s="341">
        <v>0</v>
      </c>
      <c r="D59" s="1">
        <f>(D45+D47+D49+D51+D53+D55+D57)*(-1)</f>
        <v>0</v>
      </c>
      <c r="E59" s="1">
        <f t="shared" ref="E59:G59" si="1">(E45+E47+E49+E51+E53+E55+E57)*(-1)</f>
        <v>0</v>
      </c>
      <c r="F59" s="1">
        <f t="shared" si="1"/>
        <v>8</v>
      </c>
      <c r="G59" s="1">
        <f t="shared" si="1"/>
        <v>133</v>
      </c>
    </row>
    <row r="60" spans="1:7" x14ac:dyDescent="0.35">
      <c r="A60" s="339" t="s">
        <v>0</v>
      </c>
      <c r="B60" s="339" t="s">
        <v>0</v>
      </c>
      <c r="C60" s="340">
        <v>0</v>
      </c>
      <c r="D60" s="2">
        <v>0</v>
      </c>
      <c r="E60" s="2">
        <v>0</v>
      </c>
      <c r="F60" s="2">
        <v>8</v>
      </c>
      <c r="G60" s="2">
        <v>141</v>
      </c>
    </row>
    <row r="61" spans="1:7" x14ac:dyDescent="0.35">
      <c r="A61" t="s">
        <v>48</v>
      </c>
      <c r="B61" t="s">
        <v>0</v>
      </c>
      <c r="C61" s="2">
        <v>9047</v>
      </c>
      <c r="D61" s="2">
        <v>9047</v>
      </c>
      <c r="E61" s="2">
        <v>9047</v>
      </c>
      <c r="F61" s="2">
        <v>9047</v>
      </c>
      <c r="G61" s="2">
        <v>9047</v>
      </c>
    </row>
    <row r="65" spans="1:13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 spans="1:13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 spans="1:13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</row>
    <row r="68" spans="1:13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</row>
    <row r="69" spans="1:13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</row>
    <row r="70" spans="1:13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</row>
    <row r="71" spans="1:13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</row>
    <row r="72" spans="1:13" x14ac:dyDescent="0.35">
      <c r="A72" s="339" t="s">
        <v>79</v>
      </c>
      <c r="B72" s="339" t="s">
        <v>2</v>
      </c>
      <c r="C72" s="339" t="s">
        <v>3</v>
      </c>
      <c r="D72" t="s">
        <v>4</v>
      </c>
      <c r="E72" t="s">
        <v>5</v>
      </c>
      <c r="F72" t="s">
        <v>6</v>
      </c>
      <c r="G72" t="s">
        <v>7</v>
      </c>
      <c r="H72" t="s">
        <v>8</v>
      </c>
      <c r="I72" t="s">
        <v>9</v>
      </c>
      <c r="J72" t="s">
        <v>10</v>
      </c>
      <c r="K72" t="s">
        <v>11</v>
      </c>
      <c r="L72" t="s">
        <v>12</v>
      </c>
      <c r="M72" t="s">
        <v>13</v>
      </c>
    </row>
    <row r="73" spans="1:13" x14ac:dyDescent="0.35">
      <c r="A73" s="339" t="s">
        <v>0</v>
      </c>
      <c r="B73" s="339" t="s">
        <v>0</v>
      </c>
      <c r="C73" s="339" t="s">
        <v>17</v>
      </c>
      <c r="D73" t="s">
        <v>2116</v>
      </c>
      <c r="E73" t="s">
        <v>2117</v>
      </c>
      <c r="F73" t="s">
        <v>2118</v>
      </c>
      <c r="G73" t="s">
        <v>2119</v>
      </c>
      <c r="H73" t="s">
        <v>2120</v>
      </c>
      <c r="I73" t="s">
        <v>2121</v>
      </c>
      <c r="J73" t="s">
        <v>2122</v>
      </c>
      <c r="K73" t="s">
        <v>2123</v>
      </c>
      <c r="L73" t="s">
        <v>2124</v>
      </c>
      <c r="M73" t="s">
        <v>2125</v>
      </c>
    </row>
    <row r="74" spans="1:13" x14ac:dyDescent="0.35">
      <c r="A74" s="339" t="s">
        <v>3451</v>
      </c>
      <c r="B74" s="339" t="s">
        <v>33</v>
      </c>
      <c r="C74" s="340">
        <v>708</v>
      </c>
      <c r="D74" s="1">
        <v>109</v>
      </c>
      <c r="E74" s="1">
        <v>5</v>
      </c>
      <c r="F74" s="1">
        <v>90</v>
      </c>
      <c r="G74" s="1">
        <v>13</v>
      </c>
      <c r="H74" s="1">
        <v>41</v>
      </c>
      <c r="I74" s="1">
        <v>7</v>
      </c>
      <c r="J74" s="1">
        <v>39</v>
      </c>
      <c r="K74" s="1">
        <v>5</v>
      </c>
      <c r="L74" s="1">
        <v>69</v>
      </c>
      <c r="M74" s="1">
        <v>31</v>
      </c>
    </row>
    <row r="75" spans="1:13" x14ac:dyDescent="0.35">
      <c r="A75" s="339" t="s">
        <v>0</v>
      </c>
      <c r="B75" s="339" t="s">
        <v>0</v>
      </c>
      <c r="C75" s="340">
        <v>708</v>
      </c>
      <c r="D75" s="2">
        <v>817</v>
      </c>
      <c r="E75" s="2">
        <v>822</v>
      </c>
      <c r="F75" s="2">
        <v>912</v>
      </c>
      <c r="G75" s="2">
        <v>925</v>
      </c>
      <c r="H75" s="2">
        <v>966</v>
      </c>
      <c r="I75" s="2">
        <v>973</v>
      </c>
      <c r="J75" s="2">
        <v>1012</v>
      </c>
      <c r="K75" s="2">
        <v>1017</v>
      </c>
      <c r="L75" s="2">
        <v>1086</v>
      </c>
      <c r="M75" s="2">
        <v>1117</v>
      </c>
    </row>
    <row r="76" spans="1:13" x14ac:dyDescent="0.35">
      <c r="A76" s="343" t="s">
        <v>3479</v>
      </c>
      <c r="B76" s="339" t="s">
        <v>33</v>
      </c>
      <c r="C76" s="340">
        <v>1665</v>
      </c>
      <c r="D76" s="1">
        <v>0</v>
      </c>
      <c r="E76" s="1">
        <v>0</v>
      </c>
      <c r="F76" s="1">
        <v>0</v>
      </c>
      <c r="G76" s="1">
        <v>-105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</row>
    <row r="77" spans="1:13" x14ac:dyDescent="0.35">
      <c r="A77" s="343" t="s">
        <v>0</v>
      </c>
      <c r="B77" s="339" t="s">
        <v>0</v>
      </c>
      <c r="C77" s="340">
        <v>1665</v>
      </c>
      <c r="D77" s="2">
        <v>1665</v>
      </c>
      <c r="E77" s="2">
        <v>1665</v>
      </c>
      <c r="F77" s="2">
        <v>1665</v>
      </c>
      <c r="G77" s="2">
        <v>1560</v>
      </c>
      <c r="H77" s="2">
        <v>1560</v>
      </c>
      <c r="I77" s="2">
        <v>1560</v>
      </c>
      <c r="J77" s="2">
        <v>1560</v>
      </c>
      <c r="K77" s="2">
        <v>1560</v>
      </c>
      <c r="L77" s="2">
        <v>1560</v>
      </c>
      <c r="M77" s="2">
        <v>1560</v>
      </c>
    </row>
    <row r="78" spans="1:13" x14ac:dyDescent="0.35">
      <c r="A78" s="339" t="s">
        <v>3452</v>
      </c>
      <c r="B78" s="339" t="s">
        <v>31</v>
      </c>
      <c r="C78" s="340">
        <v>174</v>
      </c>
      <c r="D78" s="1">
        <v>11</v>
      </c>
      <c r="E78" s="1">
        <v>12</v>
      </c>
      <c r="F78" s="1">
        <v>-197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</row>
    <row r="79" spans="1:13" x14ac:dyDescent="0.35">
      <c r="A79" s="339" t="s">
        <v>0</v>
      </c>
      <c r="B79" s="339" t="s">
        <v>0</v>
      </c>
      <c r="C79" s="340">
        <v>174</v>
      </c>
      <c r="D79" s="2">
        <v>185</v>
      </c>
      <c r="E79" s="2">
        <v>197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</row>
    <row r="80" spans="1:13" x14ac:dyDescent="0.35">
      <c r="A80" s="343" t="s">
        <v>2126</v>
      </c>
      <c r="B80" s="339" t="s">
        <v>33</v>
      </c>
      <c r="C80" s="340">
        <v>1852</v>
      </c>
      <c r="D80" s="1">
        <v>0</v>
      </c>
      <c r="E80" s="1">
        <v>-292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</row>
    <row r="81" spans="1:13" x14ac:dyDescent="0.35">
      <c r="A81" s="343" t="s">
        <v>0</v>
      </c>
      <c r="B81" s="339" t="s">
        <v>0</v>
      </c>
      <c r="C81" s="340">
        <v>1852</v>
      </c>
      <c r="D81" s="2">
        <v>1852</v>
      </c>
      <c r="E81" s="2">
        <v>1560</v>
      </c>
      <c r="F81" s="2">
        <v>1560</v>
      </c>
      <c r="G81" s="2">
        <v>1560</v>
      </c>
      <c r="H81" s="2">
        <v>1560</v>
      </c>
      <c r="I81" s="2">
        <v>1560</v>
      </c>
      <c r="J81" s="2">
        <v>1560</v>
      </c>
      <c r="K81" s="2">
        <v>1560</v>
      </c>
      <c r="L81" s="2">
        <v>1560</v>
      </c>
      <c r="M81" s="2">
        <v>1560</v>
      </c>
    </row>
    <row r="82" spans="1:13" x14ac:dyDescent="0.35">
      <c r="A82" s="343" t="s">
        <v>2127</v>
      </c>
      <c r="B82" s="339" t="s">
        <v>33</v>
      </c>
      <c r="C82" s="340">
        <v>1023</v>
      </c>
      <c r="D82" s="1">
        <v>183</v>
      </c>
      <c r="E82" s="1">
        <v>53</v>
      </c>
      <c r="F82" s="1">
        <v>5</v>
      </c>
      <c r="G82" s="1">
        <v>8</v>
      </c>
      <c r="H82" s="1">
        <v>43</v>
      </c>
      <c r="I82" s="1">
        <v>128</v>
      </c>
      <c r="J82" s="1">
        <v>75</v>
      </c>
      <c r="K82" s="1">
        <v>29</v>
      </c>
      <c r="L82" s="1">
        <v>192</v>
      </c>
      <c r="M82" s="1">
        <v>-179</v>
      </c>
    </row>
    <row r="83" spans="1:13" x14ac:dyDescent="0.35">
      <c r="A83" s="343" t="s">
        <v>0</v>
      </c>
      <c r="B83" s="339" t="s">
        <v>0</v>
      </c>
      <c r="C83" s="340">
        <v>1023</v>
      </c>
      <c r="D83" s="2">
        <v>1206</v>
      </c>
      <c r="E83" s="2">
        <v>1259</v>
      </c>
      <c r="F83" s="2">
        <v>1264</v>
      </c>
      <c r="G83" s="2">
        <v>1272</v>
      </c>
      <c r="H83" s="2">
        <v>1315</v>
      </c>
      <c r="I83" s="2">
        <v>1443</v>
      </c>
      <c r="J83" s="2">
        <v>1518</v>
      </c>
      <c r="K83" s="2">
        <v>1547</v>
      </c>
      <c r="L83" s="2">
        <v>1739</v>
      </c>
      <c r="M83" s="2">
        <v>1560</v>
      </c>
    </row>
    <row r="84" spans="1:13" x14ac:dyDescent="0.35">
      <c r="A84" s="339" t="s">
        <v>3453</v>
      </c>
      <c r="B84" s="339" t="s">
        <v>31</v>
      </c>
      <c r="C84" s="340">
        <v>407</v>
      </c>
      <c r="D84" s="1">
        <v>111</v>
      </c>
      <c r="E84" s="1">
        <v>8</v>
      </c>
      <c r="F84" s="1">
        <v>5</v>
      </c>
      <c r="G84" s="1">
        <v>5</v>
      </c>
      <c r="H84" s="1">
        <v>41</v>
      </c>
      <c r="I84" s="1">
        <v>27</v>
      </c>
      <c r="J84" s="1">
        <v>34</v>
      </c>
      <c r="K84" s="1">
        <v>12</v>
      </c>
      <c r="L84" s="1">
        <v>-650</v>
      </c>
      <c r="M84" s="1">
        <v>0</v>
      </c>
    </row>
    <row r="85" spans="1:13" x14ac:dyDescent="0.35">
      <c r="A85" s="339" t="s">
        <v>0</v>
      </c>
      <c r="B85" s="339" t="s">
        <v>0</v>
      </c>
      <c r="C85" s="340">
        <v>407</v>
      </c>
      <c r="D85" s="2">
        <v>518</v>
      </c>
      <c r="E85" s="2">
        <v>526</v>
      </c>
      <c r="F85" s="2">
        <v>531</v>
      </c>
      <c r="G85" s="2">
        <v>536</v>
      </c>
      <c r="H85" s="2">
        <v>577</v>
      </c>
      <c r="I85" s="2">
        <v>604</v>
      </c>
      <c r="J85" s="2">
        <v>638</v>
      </c>
      <c r="K85" s="2">
        <v>650</v>
      </c>
      <c r="L85" s="2">
        <v>0</v>
      </c>
      <c r="M85" s="2">
        <v>0</v>
      </c>
    </row>
    <row r="86" spans="1:13" x14ac:dyDescent="0.35">
      <c r="A86" s="339" t="s">
        <v>3454</v>
      </c>
      <c r="B86" s="339" t="s">
        <v>33</v>
      </c>
      <c r="C86" s="340">
        <v>340</v>
      </c>
      <c r="D86" s="1">
        <v>48</v>
      </c>
      <c r="E86" s="1">
        <v>32</v>
      </c>
      <c r="F86" s="1">
        <v>3</v>
      </c>
      <c r="G86" s="1">
        <v>5</v>
      </c>
      <c r="H86" s="1">
        <v>13</v>
      </c>
      <c r="I86" s="1">
        <v>-441</v>
      </c>
      <c r="J86" s="1">
        <v>0</v>
      </c>
      <c r="K86" s="1">
        <v>0</v>
      </c>
      <c r="L86" s="1">
        <v>0</v>
      </c>
      <c r="M86" s="1">
        <v>0</v>
      </c>
    </row>
    <row r="87" spans="1:13" x14ac:dyDescent="0.35">
      <c r="A87" s="339" t="s">
        <v>0</v>
      </c>
      <c r="B87" s="339" t="s">
        <v>0</v>
      </c>
      <c r="C87" s="340">
        <v>340</v>
      </c>
      <c r="D87" s="2">
        <v>388</v>
      </c>
      <c r="E87" s="2">
        <v>420</v>
      </c>
      <c r="F87" s="2">
        <v>423</v>
      </c>
      <c r="G87" s="2">
        <v>428</v>
      </c>
      <c r="H87" s="2">
        <v>441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</row>
    <row r="88" spans="1:13" x14ac:dyDescent="0.35">
      <c r="A88" s="343" t="s">
        <v>2128</v>
      </c>
      <c r="B88" s="339" t="s">
        <v>31</v>
      </c>
      <c r="C88" s="340">
        <v>1151</v>
      </c>
      <c r="D88" s="1">
        <v>174</v>
      </c>
      <c r="E88" s="1">
        <v>46</v>
      </c>
      <c r="F88" s="1">
        <v>8</v>
      </c>
      <c r="G88" s="1">
        <v>5</v>
      </c>
      <c r="H88" s="1">
        <v>30</v>
      </c>
      <c r="I88" s="1">
        <v>121</v>
      </c>
      <c r="J88" s="1">
        <v>80</v>
      </c>
      <c r="K88" s="1">
        <v>-55</v>
      </c>
      <c r="L88" s="1">
        <v>0</v>
      </c>
      <c r="M88" s="1">
        <v>0</v>
      </c>
    </row>
    <row r="89" spans="1:13" x14ac:dyDescent="0.35">
      <c r="A89" s="343" t="s">
        <v>0</v>
      </c>
      <c r="B89" s="339" t="s">
        <v>0</v>
      </c>
      <c r="C89" s="340">
        <v>1151</v>
      </c>
      <c r="D89" s="2">
        <v>1325</v>
      </c>
      <c r="E89" s="2">
        <v>1371</v>
      </c>
      <c r="F89" s="2">
        <v>1379</v>
      </c>
      <c r="G89" s="2">
        <v>1384</v>
      </c>
      <c r="H89" s="2">
        <v>1414</v>
      </c>
      <c r="I89" s="2">
        <v>1535</v>
      </c>
      <c r="J89" s="2">
        <v>1615</v>
      </c>
      <c r="K89" s="2">
        <v>1560</v>
      </c>
      <c r="L89" s="2">
        <v>1560</v>
      </c>
      <c r="M89" s="2">
        <v>1560</v>
      </c>
    </row>
    <row r="90" spans="1:13" x14ac:dyDescent="0.35">
      <c r="A90" s="343" t="s">
        <v>2129</v>
      </c>
      <c r="B90" s="339" t="s">
        <v>33</v>
      </c>
      <c r="C90" s="340">
        <v>1218</v>
      </c>
      <c r="D90" s="1">
        <v>72</v>
      </c>
      <c r="E90" s="1">
        <v>127</v>
      </c>
      <c r="F90" s="1">
        <v>17</v>
      </c>
      <c r="G90" s="1">
        <v>45</v>
      </c>
      <c r="H90" s="1">
        <v>9</v>
      </c>
      <c r="I90" s="1">
        <v>78</v>
      </c>
      <c r="J90" s="1">
        <v>0</v>
      </c>
      <c r="K90" s="1">
        <v>0</v>
      </c>
      <c r="L90" s="1">
        <v>0</v>
      </c>
      <c r="M90" s="1">
        <v>0</v>
      </c>
    </row>
    <row r="91" spans="1:13" x14ac:dyDescent="0.35">
      <c r="A91" s="343" t="s">
        <v>0</v>
      </c>
      <c r="B91" s="339" t="s">
        <v>0</v>
      </c>
      <c r="C91" s="340">
        <v>1218</v>
      </c>
      <c r="D91" s="2">
        <v>1290</v>
      </c>
      <c r="E91" s="2">
        <v>1417</v>
      </c>
      <c r="F91" s="2">
        <v>1434</v>
      </c>
      <c r="G91" s="2">
        <v>1479</v>
      </c>
      <c r="H91" s="2">
        <v>1488</v>
      </c>
      <c r="I91" s="2">
        <v>1566</v>
      </c>
      <c r="J91" s="2">
        <v>1566</v>
      </c>
      <c r="K91" s="2">
        <v>1566</v>
      </c>
      <c r="L91" s="2">
        <v>1566</v>
      </c>
      <c r="M91" s="2">
        <v>1566</v>
      </c>
    </row>
    <row r="92" spans="1:13" x14ac:dyDescent="0.35">
      <c r="A92" s="339" t="s">
        <v>3455</v>
      </c>
      <c r="B92" s="339" t="s">
        <v>33</v>
      </c>
      <c r="C92" s="340">
        <v>381</v>
      </c>
      <c r="D92" s="1">
        <v>39</v>
      </c>
      <c r="E92" s="1">
        <v>2</v>
      </c>
      <c r="F92" s="1">
        <v>2</v>
      </c>
      <c r="G92" s="1">
        <v>10</v>
      </c>
      <c r="H92" s="1">
        <v>34</v>
      </c>
      <c r="I92" s="1">
        <v>7</v>
      </c>
      <c r="J92" s="1">
        <v>-475</v>
      </c>
      <c r="K92" s="1">
        <v>0</v>
      </c>
      <c r="L92" s="1">
        <v>0</v>
      </c>
      <c r="M92" s="1">
        <v>0</v>
      </c>
    </row>
    <row r="93" spans="1:13" x14ac:dyDescent="0.35">
      <c r="A93" s="339" t="s">
        <v>0</v>
      </c>
      <c r="B93" s="339" t="s">
        <v>0</v>
      </c>
      <c r="C93" s="340">
        <v>381</v>
      </c>
      <c r="D93" s="2">
        <v>420</v>
      </c>
      <c r="E93" s="2">
        <v>422</v>
      </c>
      <c r="F93" s="2">
        <v>424</v>
      </c>
      <c r="G93" s="2">
        <v>434</v>
      </c>
      <c r="H93" s="2">
        <v>468</v>
      </c>
      <c r="I93" s="2">
        <v>475</v>
      </c>
      <c r="J93" s="2">
        <v>0</v>
      </c>
      <c r="K93" s="2">
        <v>0</v>
      </c>
      <c r="L93" s="2">
        <v>0</v>
      </c>
      <c r="M93" s="2">
        <v>0</v>
      </c>
    </row>
    <row r="94" spans="1:13" x14ac:dyDescent="0.35">
      <c r="A94" s="339" t="s">
        <v>3480</v>
      </c>
      <c r="B94" s="339" t="s">
        <v>33</v>
      </c>
      <c r="C94" s="340">
        <v>259</v>
      </c>
      <c r="D94" s="1">
        <v>59</v>
      </c>
      <c r="E94" s="1">
        <v>2</v>
      </c>
      <c r="F94" s="1">
        <v>4</v>
      </c>
      <c r="G94" s="1">
        <v>10</v>
      </c>
      <c r="H94" s="1">
        <v>-334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</row>
    <row r="95" spans="1:13" x14ac:dyDescent="0.35">
      <c r="A95" s="339" t="s">
        <v>0</v>
      </c>
      <c r="B95" s="339" t="s">
        <v>0</v>
      </c>
      <c r="C95" s="340">
        <v>259</v>
      </c>
      <c r="D95" s="2">
        <v>318</v>
      </c>
      <c r="E95" s="2">
        <v>320</v>
      </c>
      <c r="F95" s="2">
        <v>324</v>
      </c>
      <c r="G95" s="2">
        <v>334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</row>
    <row r="96" spans="1:13" x14ac:dyDescent="0.35">
      <c r="A96" s="343" t="s">
        <v>3481</v>
      </c>
      <c r="B96" s="339" t="s">
        <v>33</v>
      </c>
      <c r="C96" s="340">
        <v>2534</v>
      </c>
      <c r="D96" s="1">
        <v>-974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</row>
    <row r="97" spans="1:13" x14ac:dyDescent="0.35">
      <c r="A97" s="343" t="s">
        <v>0</v>
      </c>
      <c r="B97" s="339" t="s">
        <v>0</v>
      </c>
      <c r="C97" s="340">
        <v>2534</v>
      </c>
      <c r="D97" s="2">
        <v>1560</v>
      </c>
      <c r="E97" s="2">
        <v>1560</v>
      </c>
      <c r="F97" s="2">
        <v>1560</v>
      </c>
      <c r="G97" s="2">
        <v>1560</v>
      </c>
      <c r="H97" s="2">
        <v>1560</v>
      </c>
      <c r="I97" s="2">
        <v>1560</v>
      </c>
      <c r="J97" s="2">
        <v>1560</v>
      </c>
      <c r="K97" s="2">
        <v>1560</v>
      </c>
      <c r="L97" s="2">
        <v>1560</v>
      </c>
      <c r="M97" s="2">
        <v>1560</v>
      </c>
    </row>
    <row r="98" spans="1:13" x14ac:dyDescent="0.35">
      <c r="A98" s="343" t="s">
        <v>2130</v>
      </c>
      <c r="B98" s="339" t="s">
        <v>31</v>
      </c>
      <c r="C98" s="340">
        <v>766</v>
      </c>
      <c r="D98" s="1">
        <v>168</v>
      </c>
      <c r="E98" s="1">
        <v>5</v>
      </c>
      <c r="F98" s="1">
        <v>35</v>
      </c>
      <c r="G98" s="1">
        <v>4</v>
      </c>
      <c r="H98" s="1">
        <v>42</v>
      </c>
      <c r="I98" s="1">
        <v>18</v>
      </c>
      <c r="J98" s="1">
        <v>39</v>
      </c>
      <c r="K98" s="1">
        <v>2</v>
      </c>
      <c r="L98" s="1">
        <v>107</v>
      </c>
      <c r="M98" s="1">
        <v>44</v>
      </c>
    </row>
    <row r="99" spans="1:13" x14ac:dyDescent="0.35">
      <c r="A99" s="343" t="s">
        <v>0</v>
      </c>
      <c r="B99" s="339" t="s">
        <v>0</v>
      </c>
      <c r="C99" s="340">
        <v>766</v>
      </c>
      <c r="D99" s="2">
        <v>934</v>
      </c>
      <c r="E99" s="2">
        <v>939</v>
      </c>
      <c r="F99" s="2">
        <v>974</v>
      </c>
      <c r="G99" s="2">
        <v>978</v>
      </c>
      <c r="H99" s="2">
        <v>1020</v>
      </c>
      <c r="I99" s="2">
        <v>1038</v>
      </c>
      <c r="J99" s="2">
        <v>1077</v>
      </c>
      <c r="K99" s="2">
        <v>1079</v>
      </c>
      <c r="L99" s="2">
        <v>1186</v>
      </c>
      <c r="M99" s="2">
        <v>1230</v>
      </c>
    </row>
    <row r="100" spans="1:13" x14ac:dyDescent="0.35">
      <c r="A100" s="339" t="s">
        <v>47</v>
      </c>
      <c r="B100" s="339" t="s">
        <v>0</v>
      </c>
      <c r="C100" s="341">
        <v>0</v>
      </c>
      <c r="D100" s="1">
        <f>(D74+D76+D78+D80+D82+D84+D86+D88+D90+D92+D94+D96+D98)*(-1)</f>
        <v>0</v>
      </c>
      <c r="E100" s="1">
        <f t="shared" ref="E100:M100" si="2">(E74+E76+E78+E80+E82+E84+E86+E88+E90+E92+E94+E96+E98)*(-1)</f>
        <v>0</v>
      </c>
      <c r="F100" s="1">
        <f>(F74+F76+F78+F80+F82+F84+F86+F88+F90+F92+F94+F96+F98)*(-1)</f>
        <v>28</v>
      </c>
      <c r="G100" s="1">
        <f t="shared" si="2"/>
        <v>0</v>
      </c>
      <c r="H100" s="1">
        <f t="shared" si="2"/>
        <v>81</v>
      </c>
      <c r="I100" s="1">
        <f t="shared" si="2"/>
        <v>55</v>
      </c>
      <c r="J100" s="1">
        <f t="shared" si="2"/>
        <v>208</v>
      </c>
      <c r="K100" s="1">
        <f t="shared" si="2"/>
        <v>7</v>
      </c>
      <c r="L100" s="1">
        <f t="shared" si="2"/>
        <v>282</v>
      </c>
      <c r="M100" s="1">
        <f t="shared" si="2"/>
        <v>104</v>
      </c>
    </row>
    <row r="101" spans="1:13" x14ac:dyDescent="0.35">
      <c r="A101" s="339" t="s">
        <v>0</v>
      </c>
      <c r="B101" s="339" t="s">
        <v>0</v>
      </c>
      <c r="C101" s="340">
        <v>0</v>
      </c>
      <c r="D101" s="2">
        <v>0</v>
      </c>
      <c r="E101" s="2">
        <v>0</v>
      </c>
      <c r="F101" s="2">
        <v>28</v>
      </c>
      <c r="G101" s="2">
        <v>28</v>
      </c>
      <c r="H101" s="2">
        <v>109</v>
      </c>
      <c r="I101" s="2">
        <v>164</v>
      </c>
      <c r="J101" s="2">
        <v>372</v>
      </c>
      <c r="K101" s="2">
        <v>379</v>
      </c>
      <c r="L101" s="2">
        <v>661</v>
      </c>
      <c r="M101" s="2">
        <v>765</v>
      </c>
    </row>
    <row r="102" spans="1:13" x14ac:dyDescent="0.35">
      <c r="A102" t="s">
        <v>48</v>
      </c>
      <c r="B102" t="s">
        <v>0</v>
      </c>
      <c r="C102" s="2">
        <v>12478</v>
      </c>
      <c r="D102" s="2">
        <v>12478</v>
      </c>
      <c r="E102" s="2">
        <v>12478</v>
      </c>
      <c r="F102" s="2">
        <v>12478</v>
      </c>
      <c r="G102" s="2">
        <v>12478</v>
      </c>
      <c r="H102" s="2">
        <v>12478</v>
      </c>
      <c r="I102" s="2">
        <v>12478</v>
      </c>
      <c r="J102" s="2">
        <v>12478</v>
      </c>
      <c r="K102" s="2">
        <v>12478</v>
      </c>
      <c r="L102" s="2">
        <v>12478</v>
      </c>
      <c r="M102" s="2">
        <v>12478</v>
      </c>
    </row>
    <row r="106" spans="1:13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</row>
    <row r="107" spans="1:13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</row>
    <row r="108" spans="1:13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</row>
    <row r="109" spans="1:13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</row>
    <row r="110" spans="1:13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</row>
    <row r="111" spans="1:13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</row>
    <row r="112" spans="1:13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</row>
    <row r="113" spans="1:12" x14ac:dyDescent="0.35">
      <c r="A113" s="339" t="s">
        <v>95</v>
      </c>
      <c r="B113" s="339" t="s">
        <v>2</v>
      </c>
      <c r="C113" s="339" t="s">
        <v>3</v>
      </c>
      <c r="D113" t="s">
        <v>4</v>
      </c>
      <c r="E113" t="s">
        <v>5</v>
      </c>
      <c r="F113" t="s">
        <v>6</v>
      </c>
      <c r="G113" t="s">
        <v>7</v>
      </c>
      <c r="H113" t="s">
        <v>8</v>
      </c>
      <c r="I113" t="s">
        <v>9</v>
      </c>
      <c r="J113" t="s">
        <v>10</v>
      </c>
      <c r="K113" t="s">
        <v>11</v>
      </c>
      <c r="L113" t="s">
        <v>12</v>
      </c>
    </row>
    <row r="114" spans="1:12" x14ac:dyDescent="0.35">
      <c r="A114" s="339" t="s">
        <v>0</v>
      </c>
      <c r="B114" s="339" t="s">
        <v>0</v>
      </c>
      <c r="C114" s="339" t="s">
        <v>17</v>
      </c>
      <c r="D114" t="s">
        <v>2131</v>
      </c>
      <c r="E114" t="s">
        <v>2132</v>
      </c>
      <c r="F114" t="s">
        <v>2133</v>
      </c>
      <c r="G114" t="s">
        <v>2134</v>
      </c>
      <c r="H114" t="s">
        <v>2135</v>
      </c>
      <c r="I114" t="s">
        <v>2136</v>
      </c>
      <c r="J114" t="s">
        <v>2137</v>
      </c>
      <c r="K114" t="s">
        <v>2138</v>
      </c>
      <c r="L114" t="s">
        <v>2139</v>
      </c>
    </row>
    <row r="115" spans="1:12" x14ac:dyDescent="0.35">
      <c r="A115" s="343" t="s">
        <v>2140</v>
      </c>
      <c r="B115" s="339" t="s">
        <v>31</v>
      </c>
      <c r="C115" s="340">
        <v>1512</v>
      </c>
      <c r="D115" s="1">
        <v>0</v>
      </c>
      <c r="E115" s="1">
        <v>0</v>
      </c>
      <c r="F115" s="1">
        <v>0</v>
      </c>
      <c r="G115" s="1">
        <v>-122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35">
      <c r="A116" s="343" t="s">
        <v>0</v>
      </c>
      <c r="B116" s="339" t="s">
        <v>0</v>
      </c>
      <c r="C116" s="340">
        <v>1512</v>
      </c>
      <c r="D116" s="2">
        <v>1512</v>
      </c>
      <c r="E116" s="2">
        <v>1512</v>
      </c>
      <c r="F116" s="2">
        <v>1512</v>
      </c>
      <c r="G116" s="2">
        <v>1390</v>
      </c>
      <c r="H116" s="2">
        <v>1390</v>
      </c>
      <c r="I116" s="2">
        <v>1390</v>
      </c>
      <c r="J116" s="2">
        <v>1390</v>
      </c>
      <c r="K116" s="2">
        <v>1390</v>
      </c>
      <c r="L116" s="2">
        <v>1390</v>
      </c>
    </row>
    <row r="117" spans="1:12" x14ac:dyDescent="0.35">
      <c r="A117" s="339" t="s">
        <v>3482</v>
      </c>
      <c r="B117" s="339" t="s">
        <v>31</v>
      </c>
      <c r="C117" s="340">
        <v>321</v>
      </c>
      <c r="D117" s="1">
        <v>17</v>
      </c>
      <c r="E117" s="1">
        <v>6</v>
      </c>
      <c r="F117" s="1">
        <v>6</v>
      </c>
      <c r="G117" s="1">
        <v>5</v>
      </c>
      <c r="H117" s="1">
        <v>14</v>
      </c>
      <c r="I117" s="1">
        <v>7</v>
      </c>
      <c r="J117" s="1">
        <v>-376</v>
      </c>
      <c r="K117" s="1">
        <v>0</v>
      </c>
      <c r="L117" s="1">
        <v>0</v>
      </c>
    </row>
    <row r="118" spans="1:12" x14ac:dyDescent="0.35">
      <c r="A118" s="339" t="s">
        <v>0</v>
      </c>
      <c r="B118" s="339" t="s">
        <v>0</v>
      </c>
      <c r="C118" s="340">
        <v>321</v>
      </c>
      <c r="D118" s="2">
        <v>338</v>
      </c>
      <c r="E118" s="2">
        <v>344</v>
      </c>
      <c r="F118" s="2">
        <v>350</v>
      </c>
      <c r="G118" s="2">
        <v>355</v>
      </c>
      <c r="H118" s="2">
        <v>369</v>
      </c>
      <c r="I118" s="2">
        <v>376</v>
      </c>
      <c r="J118" s="2">
        <v>0</v>
      </c>
      <c r="K118" s="2">
        <v>0</v>
      </c>
      <c r="L118" s="2">
        <v>0</v>
      </c>
    </row>
    <row r="119" spans="1:12" x14ac:dyDescent="0.35">
      <c r="A119" s="343" t="s">
        <v>3483</v>
      </c>
      <c r="B119" s="339" t="s">
        <v>33</v>
      </c>
      <c r="C119" s="340">
        <v>621</v>
      </c>
      <c r="D119" s="1">
        <v>143</v>
      </c>
      <c r="E119" s="1">
        <v>93</v>
      </c>
      <c r="F119" s="1">
        <v>29</v>
      </c>
      <c r="G119" s="1">
        <v>28</v>
      </c>
      <c r="H119" s="1">
        <v>50</v>
      </c>
      <c r="I119" s="1">
        <v>16</v>
      </c>
      <c r="J119" s="1">
        <v>123</v>
      </c>
      <c r="K119" s="1">
        <v>12</v>
      </c>
      <c r="L119" s="1">
        <v>176</v>
      </c>
    </row>
    <row r="120" spans="1:12" x14ac:dyDescent="0.35">
      <c r="A120" s="343" t="s">
        <v>0</v>
      </c>
      <c r="B120" s="339" t="s">
        <v>0</v>
      </c>
      <c r="C120" s="340">
        <v>621</v>
      </c>
      <c r="D120" s="2">
        <v>764</v>
      </c>
      <c r="E120" s="2">
        <v>857</v>
      </c>
      <c r="F120" s="2">
        <v>886</v>
      </c>
      <c r="G120" s="2">
        <v>914</v>
      </c>
      <c r="H120" s="2">
        <v>964</v>
      </c>
      <c r="I120" s="2">
        <v>980</v>
      </c>
      <c r="J120" s="2">
        <v>1103</v>
      </c>
      <c r="K120" s="2">
        <v>1115</v>
      </c>
      <c r="L120" s="2">
        <v>1291</v>
      </c>
    </row>
    <row r="121" spans="1:12" x14ac:dyDescent="0.35">
      <c r="A121" s="339" t="s">
        <v>3456</v>
      </c>
      <c r="B121" s="339" t="s">
        <v>31</v>
      </c>
      <c r="C121" s="340">
        <v>282</v>
      </c>
      <c r="D121" s="1">
        <v>21</v>
      </c>
      <c r="E121" s="1">
        <v>6</v>
      </c>
      <c r="F121" s="1">
        <v>8</v>
      </c>
      <c r="G121" s="1">
        <v>5</v>
      </c>
      <c r="H121" s="1">
        <v>11</v>
      </c>
      <c r="I121" s="1">
        <v>-333</v>
      </c>
      <c r="J121" s="1">
        <v>0</v>
      </c>
      <c r="K121" s="1">
        <v>0</v>
      </c>
      <c r="L121" s="1">
        <v>0</v>
      </c>
    </row>
    <row r="122" spans="1:12" x14ac:dyDescent="0.35">
      <c r="A122" s="339" t="s">
        <v>0</v>
      </c>
      <c r="B122" s="339" t="s">
        <v>0</v>
      </c>
      <c r="C122" s="340">
        <v>282</v>
      </c>
      <c r="D122" s="2">
        <v>303</v>
      </c>
      <c r="E122" s="2">
        <v>309</v>
      </c>
      <c r="F122" s="2">
        <v>317</v>
      </c>
      <c r="G122" s="2">
        <v>322</v>
      </c>
      <c r="H122" s="2">
        <v>333</v>
      </c>
      <c r="I122" s="2">
        <v>0</v>
      </c>
      <c r="J122" s="2">
        <v>0</v>
      </c>
      <c r="K122" s="2">
        <v>0</v>
      </c>
      <c r="L122" s="2">
        <v>0</v>
      </c>
    </row>
    <row r="123" spans="1:12" x14ac:dyDescent="0.35">
      <c r="A123" s="343" t="s">
        <v>2141</v>
      </c>
      <c r="B123" s="339" t="s">
        <v>33</v>
      </c>
      <c r="C123" s="340">
        <v>1574</v>
      </c>
      <c r="D123" s="1">
        <v>0</v>
      </c>
      <c r="E123" s="1">
        <v>0</v>
      </c>
      <c r="F123" s="1">
        <v>-184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35">
      <c r="A124" s="343" t="s">
        <v>0</v>
      </c>
      <c r="B124" s="339" t="s">
        <v>0</v>
      </c>
      <c r="C124" s="340">
        <v>1574</v>
      </c>
      <c r="D124" s="2">
        <v>1574</v>
      </c>
      <c r="E124" s="2">
        <v>1574</v>
      </c>
      <c r="F124" s="2">
        <v>1390</v>
      </c>
      <c r="G124" s="2">
        <v>1390</v>
      </c>
      <c r="H124" s="2">
        <v>1390</v>
      </c>
      <c r="I124" s="2">
        <v>1390</v>
      </c>
      <c r="J124" s="2">
        <v>1390</v>
      </c>
      <c r="K124" s="2">
        <v>1390</v>
      </c>
      <c r="L124" s="2">
        <v>1390</v>
      </c>
    </row>
    <row r="125" spans="1:12" x14ac:dyDescent="0.35">
      <c r="A125" s="343" t="s">
        <v>2142</v>
      </c>
      <c r="B125" s="339" t="s">
        <v>33</v>
      </c>
      <c r="C125" s="340">
        <v>1134</v>
      </c>
      <c r="D125" s="1">
        <v>690</v>
      </c>
      <c r="E125" s="1">
        <v>-434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35">
      <c r="A126" s="343" t="s">
        <v>0</v>
      </c>
      <c r="B126" s="339" t="s">
        <v>0</v>
      </c>
      <c r="C126" s="340">
        <v>1134</v>
      </c>
      <c r="D126" s="2">
        <v>1824</v>
      </c>
      <c r="E126" s="2">
        <v>1390</v>
      </c>
      <c r="F126" s="2">
        <v>1390</v>
      </c>
      <c r="G126" s="2">
        <v>1390</v>
      </c>
      <c r="H126" s="2">
        <v>1390</v>
      </c>
      <c r="I126" s="2">
        <v>1390</v>
      </c>
      <c r="J126" s="2">
        <v>1390</v>
      </c>
      <c r="K126" s="2">
        <v>1390</v>
      </c>
      <c r="L126" s="2">
        <v>1390</v>
      </c>
    </row>
    <row r="127" spans="1:12" x14ac:dyDescent="0.35">
      <c r="A127" s="339" t="s">
        <v>3457</v>
      </c>
      <c r="B127" s="339" t="s">
        <v>31</v>
      </c>
      <c r="C127" s="340">
        <v>313</v>
      </c>
      <c r="D127" s="1">
        <v>62</v>
      </c>
      <c r="E127" s="1">
        <v>36</v>
      </c>
      <c r="F127" s="1">
        <v>89</v>
      </c>
      <c r="G127" s="1">
        <v>12</v>
      </c>
      <c r="H127" s="1">
        <v>58</v>
      </c>
      <c r="I127" s="1">
        <v>23</v>
      </c>
      <c r="J127" s="1">
        <v>71</v>
      </c>
      <c r="K127" s="1">
        <v>6</v>
      </c>
      <c r="L127" s="1">
        <v>-670</v>
      </c>
    </row>
    <row r="128" spans="1:12" x14ac:dyDescent="0.35">
      <c r="A128" s="339" t="s">
        <v>0</v>
      </c>
      <c r="B128" s="339" t="s">
        <v>0</v>
      </c>
      <c r="C128" s="340">
        <v>313</v>
      </c>
      <c r="D128" s="2">
        <v>375</v>
      </c>
      <c r="E128" s="2">
        <v>411</v>
      </c>
      <c r="F128" s="2">
        <v>500</v>
      </c>
      <c r="G128" s="2">
        <v>512</v>
      </c>
      <c r="H128" s="2">
        <v>570</v>
      </c>
      <c r="I128" s="2">
        <v>593</v>
      </c>
      <c r="J128" s="2">
        <v>664</v>
      </c>
      <c r="K128" s="2">
        <v>670</v>
      </c>
      <c r="L128" s="2">
        <v>0</v>
      </c>
    </row>
    <row r="129" spans="1:12" x14ac:dyDescent="0.35">
      <c r="A129" s="339" t="s">
        <v>3466</v>
      </c>
      <c r="B129" s="339" t="s">
        <v>31</v>
      </c>
      <c r="C129" s="340">
        <v>158</v>
      </c>
      <c r="D129" s="1">
        <v>32</v>
      </c>
      <c r="E129" s="1">
        <v>69</v>
      </c>
      <c r="F129" s="1">
        <v>4</v>
      </c>
      <c r="G129" s="1">
        <v>10</v>
      </c>
      <c r="H129" s="1">
        <v>-273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35">
      <c r="A130" s="339" t="s">
        <v>0</v>
      </c>
      <c r="B130" s="339" t="s">
        <v>0</v>
      </c>
      <c r="C130" s="340">
        <v>158</v>
      </c>
      <c r="D130" s="2">
        <v>190</v>
      </c>
      <c r="E130" s="2">
        <v>259</v>
      </c>
      <c r="F130" s="2">
        <v>263</v>
      </c>
      <c r="G130" s="2">
        <v>273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</row>
    <row r="131" spans="1:12" x14ac:dyDescent="0.35">
      <c r="A131" s="339" t="s">
        <v>3458</v>
      </c>
      <c r="B131" s="339" t="s">
        <v>33</v>
      </c>
      <c r="C131" s="340">
        <v>320</v>
      </c>
      <c r="D131" s="1">
        <v>40</v>
      </c>
      <c r="E131" s="1">
        <v>9</v>
      </c>
      <c r="F131" s="1">
        <v>9</v>
      </c>
      <c r="G131" s="1">
        <v>4</v>
      </c>
      <c r="H131" s="1">
        <v>17</v>
      </c>
      <c r="I131" s="1">
        <v>247</v>
      </c>
      <c r="J131" s="1">
        <v>24</v>
      </c>
      <c r="K131" s="1">
        <v>1</v>
      </c>
      <c r="L131" s="1">
        <v>161</v>
      </c>
    </row>
    <row r="132" spans="1:12" x14ac:dyDescent="0.35">
      <c r="A132" s="339" t="s">
        <v>0</v>
      </c>
      <c r="B132" s="339" t="s">
        <v>0</v>
      </c>
      <c r="C132" s="340">
        <v>320</v>
      </c>
      <c r="D132" s="2">
        <v>360</v>
      </c>
      <c r="E132" s="2">
        <v>369</v>
      </c>
      <c r="F132" s="2">
        <v>378</v>
      </c>
      <c r="G132" s="2">
        <v>382</v>
      </c>
      <c r="H132" s="2">
        <v>399</v>
      </c>
      <c r="I132" s="2">
        <v>646</v>
      </c>
      <c r="J132" s="2">
        <v>670</v>
      </c>
      <c r="K132" s="2">
        <v>671</v>
      </c>
      <c r="L132" s="2">
        <v>832</v>
      </c>
    </row>
    <row r="133" spans="1:12" x14ac:dyDescent="0.35">
      <c r="A133" s="343" t="s">
        <v>3484</v>
      </c>
      <c r="B133" s="339" t="s">
        <v>33</v>
      </c>
      <c r="C133" s="340">
        <v>746</v>
      </c>
      <c r="D133" s="1">
        <v>351</v>
      </c>
      <c r="E133" s="1">
        <v>215</v>
      </c>
      <c r="F133" s="1">
        <v>39</v>
      </c>
      <c r="G133" s="1">
        <v>58</v>
      </c>
      <c r="H133" s="1">
        <v>0</v>
      </c>
      <c r="I133" s="1">
        <v>0</v>
      </c>
      <c r="J133" s="1">
        <v>0</v>
      </c>
      <c r="K133" s="1">
        <v>-19</v>
      </c>
      <c r="L133" s="1">
        <v>0</v>
      </c>
    </row>
    <row r="134" spans="1:12" x14ac:dyDescent="0.35">
      <c r="A134" s="343" t="s">
        <v>0</v>
      </c>
      <c r="B134" s="339" t="s">
        <v>0</v>
      </c>
      <c r="C134" s="340">
        <v>746</v>
      </c>
      <c r="D134" s="2">
        <v>1097</v>
      </c>
      <c r="E134" s="2">
        <v>1312</v>
      </c>
      <c r="F134" s="2">
        <v>1351</v>
      </c>
      <c r="G134" s="2">
        <v>1409</v>
      </c>
      <c r="H134" s="2">
        <v>1409</v>
      </c>
      <c r="I134" s="2">
        <v>1409</v>
      </c>
      <c r="J134" s="2">
        <v>1409</v>
      </c>
      <c r="K134" s="2">
        <v>1390</v>
      </c>
      <c r="L134" s="2">
        <v>1390</v>
      </c>
    </row>
    <row r="135" spans="1:12" x14ac:dyDescent="0.35">
      <c r="A135" s="343" t="s">
        <v>2143</v>
      </c>
      <c r="B135" s="339" t="s">
        <v>33</v>
      </c>
      <c r="C135" s="340">
        <v>2746</v>
      </c>
      <c r="D135" s="1">
        <v>-1356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35">
      <c r="A136" s="343" t="s">
        <v>0</v>
      </c>
      <c r="B136" s="339" t="s">
        <v>0</v>
      </c>
      <c r="C136" s="340">
        <v>2746</v>
      </c>
      <c r="D136" s="2">
        <v>1390</v>
      </c>
      <c r="E136" s="2">
        <v>1390</v>
      </c>
      <c r="F136" s="2">
        <v>1390</v>
      </c>
      <c r="G136" s="2">
        <v>1390</v>
      </c>
      <c r="H136" s="2">
        <v>1390</v>
      </c>
      <c r="I136" s="2">
        <v>1390</v>
      </c>
      <c r="J136" s="2">
        <v>1390</v>
      </c>
      <c r="K136" s="2">
        <v>1390</v>
      </c>
      <c r="L136" s="2">
        <v>1390</v>
      </c>
    </row>
    <row r="137" spans="1:12" x14ac:dyDescent="0.35">
      <c r="A137" s="339" t="s">
        <v>47</v>
      </c>
      <c r="B137" s="339" t="s">
        <v>0</v>
      </c>
      <c r="C137" s="341">
        <v>0</v>
      </c>
      <c r="D137" s="1">
        <f>(D115+D117+D119+D121+D123+D125+D127+D129+D131+D133+D135)*(-1)</f>
        <v>0</v>
      </c>
      <c r="E137" s="1">
        <f t="shared" ref="E137:L137" si="3">(E115+E117+E119+E121+E123+E125+E127+E129+E131+E133+E135)*(-1)</f>
        <v>0</v>
      </c>
      <c r="F137" s="1">
        <f t="shared" si="3"/>
        <v>0</v>
      </c>
      <c r="G137" s="1">
        <f t="shared" si="3"/>
        <v>0</v>
      </c>
      <c r="H137" s="1">
        <f t="shared" si="3"/>
        <v>123</v>
      </c>
      <c r="I137" s="1">
        <f t="shared" si="3"/>
        <v>40</v>
      </c>
      <c r="J137" s="1">
        <f t="shared" si="3"/>
        <v>158</v>
      </c>
      <c r="K137" s="1">
        <f t="shared" si="3"/>
        <v>0</v>
      </c>
      <c r="L137" s="1">
        <f t="shared" si="3"/>
        <v>333</v>
      </c>
    </row>
    <row r="138" spans="1:12" x14ac:dyDescent="0.35">
      <c r="A138" s="339" t="s">
        <v>0</v>
      </c>
      <c r="B138" s="339" t="s">
        <v>0</v>
      </c>
      <c r="C138" s="340">
        <v>0</v>
      </c>
      <c r="D138" s="2">
        <v>0</v>
      </c>
      <c r="E138" s="2">
        <v>0</v>
      </c>
      <c r="F138" s="2">
        <v>0</v>
      </c>
      <c r="G138" s="2">
        <v>0</v>
      </c>
      <c r="H138" s="2">
        <v>123</v>
      </c>
      <c r="I138" s="2">
        <v>163</v>
      </c>
      <c r="J138" s="2">
        <v>321</v>
      </c>
      <c r="K138" s="2">
        <v>321</v>
      </c>
      <c r="L138" s="2">
        <v>654</v>
      </c>
    </row>
    <row r="139" spans="1:12" x14ac:dyDescent="0.35">
      <c r="A139" t="s">
        <v>48</v>
      </c>
      <c r="B139" t="s">
        <v>0</v>
      </c>
      <c r="C139" s="2">
        <v>9727</v>
      </c>
      <c r="D139" s="2">
        <v>9727</v>
      </c>
      <c r="E139" s="2">
        <v>9727</v>
      </c>
      <c r="F139" s="2">
        <v>9727</v>
      </c>
      <c r="G139" s="2">
        <v>9727</v>
      </c>
      <c r="H139" s="2">
        <v>9727</v>
      </c>
      <c r="I139" s="2">
        <v>9727</v>
      </c>
      <c r="J139" s="2">
        <v>9727</v>
      </c>
      <c r="K139" s="2">
        <v>9727</v>
      </c>
      <c r="L139" s="2">
        <v>9727</v>
      </c>
    </row>
    <row r="143" spans="1:12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</row>
    <row r="144" spans="1:12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</row>
    <row r="145" spans="1:6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</row>
    <row r="146" spans="1:6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</row>
    <row r="147" spans="1:6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</row>
    <row r="148" spans="1:6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</row>
    <row r="149" spans="1:6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</row>
    <row r="150" spans="1:6" x14ac:dyDescent="0.35">
      <c r="A150" s="339" t="s">
        <v>49</v>
      </c>
      <c r="B150" s="339" t="s">
        <v>2</v>
      </c>
      <c r="C150" s="339" t="s">
        <v>3</v>
      </c>
      <c r="D150" t="s">
        <v>4</v>
      </c>
      <c r="E150" t="s">
        <v>5</v>
      </c>
      <c r="F150" t="s">
        <v>6</v>
      </c>
    </row>
    <row r="151" spans="1:6" x14ac:dyDescent="0.35">
      <c r="A151" s="339" t="s">
        <v>0</v>
      </c>
      <c r="B151" s="339" t="s">
        <v>0</v>
      </c>
      <c r="C151" s="339" t="s">
        <v>17</v>
      </c>
      <c r="D151" t="s">
        <v>2144</v>
      </c>
      <c r="E151" t="s">
        <v>2145</v>
      </c>
      <c r="F151" t="s">
        <v>2146</v>
      </c>
    </row>
    <row r="152" spans="1:6" x14ac:dyDescent="0.35">
      <c r="A152" s="343" t="s">
        <v>3485</v>
      </c>
      <c r="B152" s="339" t="s">
        <v>33</v>
      </c>
      <c r="C152" s="340">
        <v>2233</v>
      </c>
      <c r="D152" s="1">
        <v>-491</v>
      </c>
      <c r="E152" s="1">
        <v>0</v>
      </c>
      <c r="F152" s="1">
        <v>0</v>
      </c>
    </row>
    <row r="153" spans="1:6" x14ac:dyDescent="0.35">
      <c r="A153" s="343" t="s">
        <v>0</v>
      </c>
      <c r="B153" s="339" t="s">
        <v>0</v>
      </c>
      <c r="C153" s="340">
        <v>2233</v>
      </c>
      <c r="D153" s="2">
        <v>1742</v>
      </c>
      <c r="E153" s="2">
        <v>1742</v>
      </c>
      <c r="F153" s="2">
        <v>1742</v>
      </c>
    </row>
    <row r="154" spans="1:6" x14ac:dyDescent="0.35">
      <c r="A154" s="339" t="s">
        <v>3459</v>
      </c>
      <c r="B154" s="339" t="s">
        <v>31</v>
      </c>
      <c r="C154" s="340">
        <v>738</v>
      </c>
      <c r="D154" s="1">
        <v>107</v>
      </c>
      <c r="E154" s="1">
        <v>71</v>
      </c>
      <c r="F154" s="1">
        <v>-916</v>
      </c>
    </row>
    <row r="155" spans="1:6" x14ac:dyDescent="0.35">
      <c r="A155" s="339" t="s">
        <v>0</v>
      </c>
      <c r="B155" s="339" t="s">
        <v>0</v>
      </c>
      <c r="C155" s="340">
        <v>738</v>
      </c>
      <c r="D155" s="2">
        <v>845</v>
      </c>
      <c r="E155" s="2">
        <v>916</v>
      </c>
      <c r="F155" s="2">
        <v>0</v>
      </c>
    </row>
    <row r="156" spans="1:6" x14ac:dyDescent="0.35">
      <c r="A156" s="343" t="s">
        <v>3470</v>
      </c>
      <c r="B156" s="339" t="s">
        <v>31</v>
      </c>
      <c r="C156" s="340">
        <v>1210</v>
      </c>
      <c r="D156" s="1">
        <v>62</v>
      </c>
      <c r="E156" s="1">
        <v>118</v>
      </c>
      <c r="F156" s="1">
        <v>359</v>
      </c>
    </row>
    <row r="157" spans="1:6" x14ac:dyDescent="0.35">
      <c r="A157" s="343" t="s">
        <v>0</v>
      </c>
      <c r="B157" s="339" t="s">
        <v>0</v>
      </c>
      <c r="C157" s="340">
        <v>1210</v>
      </c>
      <c r="D157" s="2">
        <v>1272</v>
      </c>
      <c r="E157" s="2">
        <v>1390</v>
      </c>
      <c r="F157" s="2">
        <v>1749</v>
      </c>
    </row>
    <row r="158" spans="1:6" x14ac:dyDescent="0.35">
      <c r="A158" s="343" t="s">
        <v>3486</v>
      </c>
      <c r="B158" s="339" t="s">
        <v>33</v>
      </c>
      <c r="C158" s="340">
        <v>1434</v>
      </c>
      <c r="D158" s="1">
        <v>151</v>
      </c>
      <c r="E158" s="1">
        <v>48</v>
      </c>
      <c r="F158" s="1">
        <v>218</v>
      </c>
    </row>
    <row r="159" spans="1:6" x14ac:dyDescent="0.35">
      <c r="A159" s="343" t="s">
        <v>0</v>
      </c>
      <c r="B159" s="339" t="s">
        <v>0</v>
      </c>
      <c r="C159" s="340">
        <v>1434</v>
      </c>
      <c r="D159" s="2">
        <v>1585</v>
      </c>
      <c r="E159" s="2">
        <v>1633</v>
      </c>
      <c r="F159" s="2">
        <v>1851</v>
      </c>
    </row>
    <row r="160" spans="1:6" x14ac:dyDescent="0.35">
      <c r="A160" s="339" t="s">
        <v>3460</v>
      </c>
      <c r="B160" s="339" t="s">
        <v>33</v>
      </c>
      <c r="C160" s="340">
        <v>1096</v>
      </c>
      <c r="D160" s="1">
        <v>24</v>
      </c>
      <c r="E160" s="1">
        <v>47</v>
      </c>
      <c r="F160" s="1">
        <v>45</v>
      </c>
    </row>
    <row r="161" spans="1:6" x14ac:dyDescent="0.35">
      <c r="A161" s="339" t="s">
        <v>0</v>
      </c>
      <c r="B161" s="339" t="s">
        <v>0</v>
      </c>
      <c r="C161" s="340">
        <v>1096</v>
      </c>
      <c r="D161" s="2">
        <v>1120</v>
      </c>
      <c r="E161" s="2">
        <v>1167</v>
      </c>
      <c r="F161" s="2">
        <v>1212</v>
      </c>
    </row>
    <row r="162" spans="1:6" x14ac:dyDescent="0.35">
      <c r="A162" s="343" t="s">
        <v>3487</v>
      </c>
      <c r="B162" s="339" t="s">
        <v>33</v>
      </c>
      <c r="C162" s="340">
        <v>1822</v>
      </c>
      <c r="D162" s="1">
        <v>0</v>
      </c>
      <c r="E162" s="1">
        <v>0</v>
      </c>
      <c r="F162" s="1">
        <v>0</v>
      </c>
    </row>
    <row r="163" spans="1:6" x14ac:dyDescent="0.35">
      <c r="A163" s="343" t="s">
        <v>0</v>
      </c>
      <c r="B163" s="339" t="s">
        <v>0</v>
      </c>
      <c r="C163" s="340">
        <v>1822</v>
      </c>
      <c r="D163" s="2">
        <v>1822</v>
      </c>
      <c r="E163" s="2">
        <v>1822</v>
      </c>
      <c r="F163" s="2">
        <v>1822</v>
      </c>
    </row>
    <row r="164" spans="1:6" x14ac:dyDescent="0.35">
      <c r="A164" s="343" t="s">
        <v>2147</v>
      </c>
      <c r="B164" s="339" t="s">
        <v>33</v>
      </c>
      <c r="C164" s="340">
        <v>1527</v>
      </c>
      <c r="D164" s="1">
        <v>124</v>
      </c>
      <c r="E164" s="1">
        <v>96</v>
      </c>
      <c r="F164" s="1">
        <v>0</v>
      </c>
    </row>
    <row r="165" spans="1:6" x14ac:dyDescent="0.35">
      <c r="A165" s="343" t="s">
        <v>0</v>
      </c>
      <c r="B165" s="339" t="s">
        <v>0</v>
      </c>
      <c r="C165" s="340">
        <v>1527</v>
      </c>
      <c r="D165" s="2">
        <v>1651</v>
      </c>
      <c r="E165" s="2">
        <v>1747</v>
      </c>
      <c r="F165" s="2">
        <v>1747</v>
      </c>
    </row>
    <row r="166" spans="1:6" x14ac:dyDescent="0.35">
      <c r="A166" s="339" t="s">
        <v>3467</v>
      </c>
      <c r="B166" s="339" t="s">
        <v>31</v>
      </c>
      <c r="C166" s="340">
        <v>389</v>
      </c>
      <c r="D166" s="1">
        <v>23</v>
      </c>
      <c r="E166" s="1">
        <v>-412</v>
      </c>
      <c r="F166" s="1">
        <v>0</v>
      </c>
    </row>
    <row r="167" spans="1:6" x14ac:dyDescent="0.35">
      <c r="A167" s="339" t="s">
        <v>0</v>
      </c>
      <c r="B167" s="339" t="s">
        <v>0</v>
      </c>
      <c r="C167" s="340">
        <v>389</v>
      </c>
      <c r="D167" s="2">
        <v>412</v>
      </c>
      <c r="E167" s="2">
        <v>0</v>
      </c>
      <c r="F167" s="2">
        <v>0</v>
      </c>
    </row>
    <row r="168" spans="1:6" x14ac:dyDescent="0.35">
      <c r="A168" s="339" t="s">
        <v>47</v>
      </c>
      <c r="B168" s="339" t="s">
        <v>0</v>
      </c>
      <c r="C168" s="341">
        <v>0</v>
      </c>
      <c r="D168" s="1">
        <f>(D152+D154+D156+D158+D160+D162+D164+D166)*(-1)</f>
        <v>0</v>
      </c>
      <c r="E168" s="1">
        <f t="shared" ref="E168:F168" si="4">(E152+E154+E156+E158+E160+E162+E164+E166)*(-1)</f>
        <v>32</v>
      </c>
      <c r="F168" s="1">
        <f t="shared" si="4"/>
        <v>294</v>
      </c>
    </row>
    <row r="169" spans="1:6" x14ac:dyDescent="0.35">
      <c r="A169" s="339" t="s">
        <v>0</v>
      </c>
      <c r="B169" s="339" t="s">
        <v>0</v>
      </c>
      <c r="C169" s="340">
        <v>0</v>
      </c>
      <c r="D169" s="2">
        <v>0</v>
      </c>
      <c r="E169" s="1">
        <v>32</v>
      </c>
      <c r="F169" s="1">
        <v>326</v>
      </c>
    </row>
    <row r="170" spans="1:6" x14ac:dyDescent="0.35">
      <c r="A170" t="s">
        <v>48</v>
      </c>
      <c r="B170" t="s">
        <v>0</v>
      </c>
      <c r="C170" s="2">
        <v>10449</v>
      </c>
      <c r="D170" s="2">
        <v>10449</v>
      </c>
      <c r="E170" s="2">
        <v>10449</v>
      </c>
      <c r="F170" s="2">
        <v>10449</v>
      </c>
    </row>
    <row r="174" spans="1:6" x14ac:dyDescent="0.35">
      <c r="A174" t="s">
        <v>0</v>
      </c>
      <c r="B174" t="s">
        <v>0</v>
      </c>
      <c r="C174" t="s">
        <v>0</v>
      </c>
      <c r="D174" t="s">
        <v>0</v>
      </c>
      <c r="E174" t="s">
        <v>0</v>
      </c>
    </row>
    <row r="175" spans="1:6" x14ac:dyDescent="0.35">
      <c r="A175" t="s">
        <v>0</v>
      </c>
      <c r="B175" t="s">
        <v>0</v>
      </c>
      <c r="C175" t="s">
        <v>0</v>
      </c>
      <c r="D175" t="s">
        <v>0</v>
      </c>
      <c r="E175" t="s">
        <v>0</v>
      </c>
    </row>
    <row r="176" spans="1:6" x14ac:dyDescent="0.35">
      <c r="A176" t="s">
        <v>0</v>
      </c>
      <c r="B176" t="s">
        <v>0</v>
      </c>
      <c r="C176" t="s">
        <v>0</v>
      </c>
      <c r="D176" t="s">
        <v>0</v>
      </c>
      <c r="E176" t="s">
        <v>0</v>
      </c>
    </row>
    <row r="177" spans="1:5" x14ac:dyDescent="0.35">
      <c r="A177" t="s">
        <v>0</v>
      </c>
      <c r="B177" t="s">
        <v>0</v>
      </c>
      <c r="C177" t="s">
        <v>0</v>
      </c>
      <c r="D177" t="s">
        <v>0</v>
      </c>
      <c r="E177" t="s">
        <v>0</v>
      </c>
    </row>
    <row r="178" spans="1:5" x14ac:dyDescent="0.35">
      <c r="A178" t="s">
        <v>0</v>
      </c>
      <c r="B178" t="s">
        <v>0</v>
      </c>
      <c r="C178" t="s">
        <v>0</v>
      </c>
      <c r="D178" t="s">
        <v>0</v>
      </c>
      <c r="E178" t="s">
        <v>0</v>
      </c>
    </row>
    <row r="179" spans="1:5" x14ac:dyDescent="0.35">
      <c r="A179" t="s">
        <v>0</v>
      </c>
      <c r="B179" t="s">
        <v>0</v>
      </c>
      <c r="C179" t="s">
        <v>0</v>
      </c>
      <c r="D179" t="s">
        <v>0</v>
      </c>
      <c r="E179" t="s">
        <v>0</v>
      </c>
    </row>
    <row r="180" spans="1:5" x14ac:dyDescent="0.35">
      <c r="A180" t="s">
        <v>0</v>
      </c>
      <c r="B180" t="s">
        <v>0</v>
      </c>
      <c r="C180" t="s">
        <v>0</v>
      </c>
      <c r="D180" t="s">
        <v>0</v>
      </c>
      <c r="E180" t="s">
        <v>0</v>
      </c>
    </row>
    <row r="181" spans="1:5" x14ac:dyDescent="0.35">
      <c r="A181" s="339" t="s">
        <v>1059</v>
      </c>
      <c r="B181" s="339" t="s">
        <v>2</v>
      </c>
      <c r="C181" s="339" t="s">
        <v>3</v>
      </c>
      <c r="D181" t="s">
        <v>4</v>
      </c>
      <c r="E181" t="s">
        <v>5</v>
      </c>
    </row>
    <row r="182" spans="1:5" x14ac:dyDescent="0.35">
      <c r="A182" s="339" t="s">
        <v>0</v>
      </c>
      <c r="B182" s="339" t="s">
        <v>0</v>
      </c>
      <c r="C182" s="339" t="s">
        <v>17</v>
      </c>
      <c r="D182" t="s">
        <v>2148</v>
      </c>
      <c r="E182" t="s">
        <v>2149</v>
      </c>
    </row>
    <row r="183" spans="1:5" x14ac:dyDescent="0.35">
      <c r="A183" s="339" t="s">
        <v>3488</v>
      </c>
      <c r="B183" s="339" t="s">
        <v>33</v>
      </c>
      <c r="C183" s="340">
        <v>125</v>
      </c>
      <c r="D183" s="1">
        <v>62</v>
      </c>
      <c r="E183" s="1">
        <v>-187</v>
      </c>
    </row>
    <row r="184" spans="1:5" x14ac:dyDescent="0.35">
      <c r="A184" s="339" t="s">
        <v>0</v>
      </c>
      <c r="B184" s="339" t="s">
        <v>0</v>
      </c>
      <c r="C184" s="340">
        <v>125</v>
      </c>
      <c r="D184" s="2">
        <v>187</v>
      </c>
      <c r="E184" s="2">
        <v>0</v>
      </c>
    </row>
    <row r="185" spans="1:5" x14ac:dyDescent="0.35">
      <c r="A185" s="343" t="s">
        <v>3471</v>
      </c>
      <c r="B185" s="339" t="s">
        <v>31</v>
      </c>
      <c r="C185" s="340">
        <v>2346</v>
      </c>
      <c r="D185" s="1">
        <v>-723</v>
      </c>
      <c r="E185" s="1">
        <v>0</v>
      </c>
    </row>
    <row r="186" spans="1:5" x14ac:dyDescent="0.35">
      <c r="A186" s="343" t="s">
        <v>0</v>
      </c>
      <c r="B186" s="339" t="s">
        <v>0</v>
      </c>
      <c r="C186" s="340">
        <v>2346</v>
      </c>
      <c r="D186" s="2">
        <v>1623</v>
      </c>
      <c r="E186" s="2">
        <v>1623</v>
      </c>
    </row>
    <row r="187" spans="1:5" x14ac:dyDescent="0.35">
      <c r="A187" s="343" t="s">
        <v>2150</v>
      </c>
      <c r="B187" s="339" t="s">
        <v>31</v>
      </c>
      <c r="C187" s="340">
        <v>1636</v>
      </c>
      <c r="D187" s="1">
        <v>0</v>
      </c>
      <c r="E187" s="1">
        <v>0</v>
      </c>
    </row>
    <row r="188" spans="1:5" x14ac:dyDescent="0.35">
      <c r="A188" s="343" t="s">
        <v>0</v>
      </c>
      <c r="B188" s="339" t="s">
        <v>0</v>
      </c>
      <c r="C188" s="340">
        <v>1636</v>
      </c>
      <c r="D188" s="2">
        <v>1636</v>
      </c>
      <c r="E188" s="2">
        <v>1636</v>
      </c>
    </row>
    <row r="189" spans="1:5" x14ac:dyDescent="0.35">
      <c r="A189" s="343" t="s">
        <v>2151</v>
      </c>
      <c r="B189" s="339" t="s">
        <v>33</v>
      </c>
      <c r="C189" s="340">
        <v>1249</v>
      </c>
      <c r="D189" s="1">
        <v>294</v>
      </c>
      <c r="E189" s="1">
        <v>52</v>
      </c>
    </row>
    <row r="190" spans="1:5" x14ac:dyDescent="0.35">
      <c r="A190" s="343" t="s">
        <v>0</v>
      </c>
      <c r="B190" s="339" t="s">
        <v>0</v>
      </c>
      <c r="C190" s="340">
        <v>1249</v>
      </c>
      <c r="D190" s="2">
        <v>1543</v>
      </c>
      <c r="E190" s="2">
        <v>1595</v>
      </c>
    </row>
    <row r="191" spans="1:5" x14ac:dyDescent="0.35">
      <c r="A191" s="339" t="s">
        <v>3465</v>
      </c>
      <c r="B191" s="339" t="s">
        <v>33</v>
      </c>
      <c r="C191" s="340">
        <v>594</v>
      </c>
      <c r="D191" s="1">
        <v>82</v>
      </c>
      <c r="E191" s="1">
        <v>37</v>
      </c>
    </row>
    <row r="192" spans="1:5" x14ac:dyDescent="0.35">
      <c r="A192" s="339" t="s">
        <v>0</v>
      </c>
      <c r="B192" s="339" t="s">
        <v>0</v>
      </c>
      <c r="C192" s="340">
        <v>594</v>
      </c>
      <c r="D192" s="2">
        <v>676</v>
      </c>
      <c r="E192" s="2">
        <v>713</v>
      </c>
    </row>
    <row r="193" spans="1:8" x14ac:dyDescent="0.35">
      <c r="A193" s="343" t="s">
        <v>3489</v>
      </c>
      <c r="B193" s="339" t="s">
        <v>31</v>
      </c>
      <c r="C193" s="340">
        <v>1665</v>
      </c>
      <c r="D193" s="1">
        <v>0</v>
      </c>
      <c r="E193" s="1">
        <v>0</v>
      </c>
    </row>
    <row r="194" spans="1:8" x14ac:dyDescent="0.35">
      <c r="A194" s="343" t="s">
        <v>0</v>
      </c>
      <c r="B194" s="339" t="s">
        <v>0</v>
      </c>
      <c r="C194" s="340">
        <v>1665</v>
      </c>
      <c r="D194" s="2">
        <v>1665</v>
      </c>
      <c r="E194" s="2">
        <v>1665</v>
      </c>
    </row>
    <row r="195" spans="1:8" x14ac:dyDescent="0.35">
      <c r="A195" s="339" t="s">
        <v>3461</v>
      </c>
      <c r="B195" s="339" t="s">
        <v>33</v>
      </c>
      <c r="C195" s="340">
        <v>495</v>
      </c>
      <c r="D195" s="1">
        <v>285</v>
      </c>
      <c r="E195" s="1">
        <v>39</v>
      </c>
    </row>
    <row r="196" spans="1:8" x14ac:dyDescent="0.35">
      <c r="A196" s="339" t="s">
        <v>0</v>
      </c>
      <c r="B196" s="339" t="s">
        <v>0</v>
      </c>
      <c r="C196" s="340">
        <v>495</v>
      </c>
      <c r="D196" s="2">
        <v>780</v>
      </c>
      <c r="E196" s="2">
        <v>819</v>
      </c>
    </row>
    <row r="197" spans="1:8" x14ac:dyDescent="0.35">
      <c r="A197" s="339" t="s">
        <v>47</v>
      </c>
      <c r="B197" s="339" t="s">
        <v>0</v>
      </c>
      <c r="C197" s="341">
        <v>0</v>
      </c>
      <c r="D197" s="1">
        <f>(D183+D185+D187+D189+D191+D193+D195)*(-1)</f>
        <v>0</v>
      </c>
      <c r="E197" s="1">
        <f>(E183+E185+E187+E189+E191+E193+E195)*(-1)</f>
        <v>59</v>
      </c>
    </row>
    <row r="198" spans="1:8" x14ac:dyDescent="0.35">
      <c r="A198" s="339" t="s">
        <v>0</v>
      </c>
      <c r="B198" s="339" t="s">
        <v>0</v>
      </c>
      <c r="C198" s="340">
        <v>0</v>
      </c>
      <c r="D198" s="2">
        <v>0</v>
      </c>
      <c r="E198" s="2">
        <v>59</v>
      </c>
    </row>
    <row r="199" spans="1:8" x14ac:dyDescent="0.35">
      <c r="A199" t="s">
        <v>48</v>
      </c>
      <c r="B199" t="s">
        <v>0</v>
      </c>
      <c r="C199" s="2">
        <v>8110</v>
      </c>
      <c r="D199" s="2">
        <v>8110</v>
      </c>
      <c r="E199" s="2">
        <v>8110</v>
      </c>
    </row>
    <row r="203" spans="1:8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</row>
    <row r="204" spans="1:8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</row>
    <row r="205" spans="1:8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</row>
    <row r="206" spans="1:8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</row>
    <row r="207" spans="1:8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</row>
    <row r="208" spans="1:8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</row>
    <row r="209" spans="1:8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</row>
    <row r="210" spans="1:8" x14ac:dyDescent="0.35">
      <c r="A210" s="339" t="s">
        <v>49</v>
      </c>
      <c r="B210" s="339" t="s">
        <v>2</v>
      </c>
      <c r="C210" s="339" t="s">
        <v>3</v>
      </c>
      <c r="D210" t="s">
        <v>4</v>
      </c>
      <c r="E210" t="s">
        <v>5</v>
      </c>
      <c r="F210" t="s">
        <v>6</v>
      </c>
      <c r="G210" t="s">
        <v>7</v>
      </c>
      <c r="H210" t="s">
        <v>8</v>
      </c>
    </row>
    <row r="211" spans="1:8" x14ac:dyDescent="0.35">
      <c r="A211" s="339" t="s">
        <v>0</v>
      </c>
      <c r="B211" s="339" t="s">
        <v>0</v>
      </c>
      <c r="C211" s="339" t="s">
        <v>17</v>
      </c>
      <c r="D211" t="s">
        <v>2152</v>
      </c>
      <c r="E211" t="s">
        <v>2153</v>
      </c>
      <c r="F211" t="s">
        <v>2154</v>
      </c>
      <c r="G211" t="s">
        <v>2155</v>
      </c>
      <c r="H211" t="s">
        <v>2156</v>
      </c>
    </row>
    <row r="212" spans="1:8" x14ac:dyDescent="0.35">
      <c r="A212" s="343" t="s">
        <v>2157</v>
      </c>
      <c r="B212" s="339" t="s">
        <v>33</v>
      </c>
      <c r="C212" s="340">
        <v>1143</v>
      </c>
      <c r="D212" s="1">
        <v>176</v>
      </c>
      <c r="E212" s="1">
        <v>79</v>
      </c>
      <c r="F212" s="1">
        <v>40</v>
      </c>
      <c r="G212" s="1">
        <v>45</v>
      </c>
      <c r="H212" s="1">
        <v>133</v>
      </c>
    </row>
    <row r="213" spans="1:8" x14ac:dyDescent="0.35">
      <c r="A213" s="343" t="s">
        <v>0</v>
      </c>
      <c r="B213" s="339" t="s">
        <v>0</v>
      </c>
      <c r="C213" s="340">
        <v>1143</v>
      </c>
      <c r="D213" s="2">
        <v>1319</v>
      </c>
      <c r="E213" s="2">
        <v>1398</v>
      </c>
      <c r="F213" s="2">
        <v>1438</v>
      </c>
      <c r="G213" s="2">
        <v>1483</v>
      </c>
      <c r="H213" s="2">
        <v>1616</v>
      </c>
    </row>
    <row r="214" spans="1:8" x14ac:dyDescent="0.35">
      <c r="A214" s="343" t="s">
        <v>3490</v>
      </c>
      <c r="B214" s="339" t="s">
        <v>33</v>
      </c>
      <c r="C214" s="340">
        <v>2231</v>
      </c>
      <c r="D214" s="1">
        <v>0</v>
      </c>
      <c r="E214" s="1">
        <v>-563</v>
      </c>
      <c r="F214" s="1">
        <v>0</v>
      </c>
      <c r="G214" s="1">
        <v>0</v>
      </c>
      <c r="H214" s="1">
        <v>0</v>
      </c>
    </row>
    <row r="215" spans="1:8" x14ac:dyDescent="0.35">
      <c r="A215" s="343" t="s">
        <v>0</v>
      </c>
      <c r="B215" s="339" t="s">
        <v>0</v>
      </c>
      <c r="C215" s="340">
        <v>2231</v>
      </c>
      <c r="D215" s="2">
        <v>2231</v>
      </c>
      <c r="E215" s="2">
        <v>1668</v>
      </c>
      <c r="F215" s="2">
        <v>1668</v>
      </c>
      <c r="G215" s="2">
        <v>1668</v>
      </c>
      <c r="H215" s="2">
        <v>1668</v>
      </c>
    </row>
    <row r="216" spans="1:8" x14ac:dyDescent="0.35">
      <c r="A216" s="339" t="s">
        <v>3472</v>
      </c>
      <c r="B216" s="339" t="s">
        <v>33</v>
      </c>
      <c r="C216" s="340">
        <v>125</v>
      </c>
      <c r="D216" s="1">
        <v>49</v>
      </c>
      <c r="E216" s="1">
        <v>51</v>
      </c>
      <c r="F216" s="1">
        <v>20</v>
      </c>
      <c r="G216" s="1">
        <v>-245</v>
      </c>
      <c r="H216" s="1">
        <v>0</v>
      </c>
    </row>
    <row r="217" spans="1:8" x14ac:dyDescent="0.35">
      <c r="A217" s="339" t="s">
        <v>0</v>
      </c>
      <c r="B217" s="339" t="s">
        <v>0</v>
      </c>
      <c r="C217" s="340">
        <v>125</v>
      </c>
      <c r="D217" s="2">
        <v>174</v>
      </c>
      <c r="E217" s="2">
        <v>225</v>
      </c>
      <c r="F217" s="2">
        <v>245</v>
      </c>
      <c r="G217" s="2">
        <v>0</v>
      </c>
      <c r="H217" s="2">
        <v>0</v>
      </c>
    </row>
    <row r="218" spans="1:8" x14ac:dyDescent="0.35">
      <c r="A218" s="339" t="s">
        <v>3468</v>
      </c>
      <c r="B218" s="339" t="s">
        <v>31</v>
      </c>
      <c r="C218" s="340">
        <v>117</v>
      </c>
      <c r="D218" s="1">
        <v>61</v>
      </c>
      <c r="E218" s="1">
        <v>49</v>
      </c>
      <c r="F218" s="1">
        <v>30</v>
      </c>
      <c r="G218" s="1">
        <v>40</v>
      </c>
      <c r="H218" s="1">
        <v>-297</v>
      </c>
    </row>
    <row r="219" spans="1:8" x14ac:dyDescent="0.35">
      <c r="A219" s="339" t="s">
        <v>0</v>
      </c>
      <c r="B219" s="339" t="s">
        <v>0</v>
      </c>
      <c r="C219" s="340">
        <v>117</v>
      </c>
      <c r="D219" s="2">
        <v>178</v>
      </c>
      <c r="E219" s="2">
        <v>227</v>
      </c>
      <c r="F219" s="2">
        <v>257</v>
      </c>
      <c r="G219" s="2">
        <v>297</v>
      </c>
      <c r="H219" s="2">
        <v>0</v>
      </c>
    </row>
    <row r="220" spans="1:8" x14ac:dyDescent="0.35">
      <c r="A220" s="343" t="s">
        <v>3491</v>
      </c>
      <c r="B220" s="339" t="s">
        <v>33</v>
      </c>
      <c r="C220" s="340">
        <v>1423</v>
      </c>
      <c r="D220" s="1">
        <v>176</v>
      </c>
      <c r="E220" s="1">
        <v>288</v>
      </c>
      <c r="F220" s="1">
        <v>-219</v>
      </c>
      <c r="G220" s="1">
        <v>0</v>
      </c>
      <c r="H220" s="1">
        <v>0</v>
      </c>
    </row>
    <row r="221" spans="1:8" x14ac:dyDescent="0.35">
      <c r="A221" s="343" t="s">
        <v>0</v>
      </c>
      <c r="B221" s="339" t="s">
        <v>0</v>
      </c>
      <c r="C221" s="340">
        <v>1423</v>
      </c>
      <c r="D221" s="2">
        <v>1599</v>
      </c>
      <c r="E221" s="2">
        <v>1887</v>
      </c>
      <c r="F221" s="2">
        <v>1668</v>
      </c>
      <c r="G221" s="2">
        <v>1668</v>
      </c>
      <c r="H221" s="2">
        <v>1668</v>
      </c>
    </row>
    <row r="222" spans="1:8" x14ac:dyDescent="0.35">
      <c r="A222" s="339" t="s">
        <v>3462</v>
      </c>
      <c r="B222" s="339" t="s">
        <v>33</v>
      </c>
      <c r="C222" s="340">
        <v>313</v>
      </c>
      <c r="D222" s="1">
        <v>45</v>
      </c>
      <c r="E222" s="1">
        <v>47</v>
      </c>
      <c r="F222" s="1">
        <v>37</v>
      </c>
      <c r="G222" s="1">
        <v>25</v>
      </c>
      <c r="H222" s="1">
        <v>-467</v>
      </c>
    </row>
    <row r="223" spans="1:8" x14ac:dyDescent="0.35">
      <c r="A223" s="339" t="s">
        <v>0</v>
      </c>
      <c r="B223" s="339" t="s">
        <v>0</v>
      </c>
      <c r="C223" s="340">
        <v>313</v>
      </c>
      <c r="D223" s="2">
        <v>358</v>
      </c>
      <c r="E223" s="2">
        <v>405</v>
      </c>
      <c r="F223" s="2">
        <v>442</v>
      </c>
      <c r="G223" s="2">
        <v>467</v>
      </c>
      <c r="H223" s="2">
        <v>0</v>
      </c>
    </row>
    <row r="224" spans="1:8" x14ac:dyDescent="0.35">
      <c r="A224" s="339" t="s">
        <v>3463</v>
      </c>
      <c r="B224" s="339" t="s">
        <v>31</v>
      </c>
      <c r="C224" s="340">
        <v>525</v>
      </c>
      <c r="D224" s="1">
        <v>285</v>
      </c>
      <c r="E224" s="1">
        <v>49</v>
      </c>
      <c r="F224" s="1">
        <v>27</v>
      </c>
      <c r="G224" s="1">
        <v>38</v>
      </c>
      <c r="H224" s="1">
        <v>182</v>
      </c>
    </row>
    <row r="225" spans="1:8" x14ac:dyDescent="0.35">
      <c r="A225" s="339" t="s">
        <v>0</v>
      </c>
      <c r="B225" s="339" t="s">
        <v>0</v>
      </c>
      <c r="C225" s="340">
        <v>525</v>
      </c>
      <c r="D225" s="2">
        <v>810</v>
      </c>
      <c r="E225" s="2">
        <v>859</v>
      </c>
      <c r="F225" s="2">
        <v>886</v>
      </c>
      <c r="G225" s="2">
        <v>924</v>
      </c>
      <c r="H225" s="2">
        <v>1106</v>
      </c>
    </row>
    <row r="226" spans="1:8" x14ac:dyDescent="0.35">
      <c r="A226" s="343" t="s">
        <v>2158</v>
      </c>
      <c r="B226" s="339" t="s">
        <v>33</v>
      </c>
      <c r="C226" s="340">
        <v>2460</v>
      </c>
      <c r="D226" s="1">
        <v>-792</v>
      </c>
      <c r="E226" s="1">
        <v>0</v>
      </c>
      <c r="F226" s="1">
        <v>0</v>
      </c>
      <c r="G226" s="1">
        <v>0</v>
      </c>
      <c r="H226" s="1">
        <v>0</v>
      </c>
    </row>
    <row r="227" spans="1:8" x14ac:dyDescent="0.35">
      <c r="A227" s="343" t="s">
        <v>0</v>
      </c>
      <c r="B227" s="339" t="s">
        <v>0</v>
      </c>
      <c r="C227" s="340">
        <v>2460</v>
      </c>
      <c r="D227" s="2">
        <v>1668</v>
      </c>
      <c r="E227" s="2">
        <v>1668</v>
      </c>
      <c r="F227" s="2">
        <v>1668</v>
      </c>
      <c r="G227" s="2">
        <v>1668</v>
      </c>
      <c r="H227" s="2">
        <v>1668</v>
      </c>
    </row>
    <row r="228" spans="1:8" x14ac:dyDescent="0.35">
      <c r="A228" s="339" t="s">
        <v>47</v>
      </c>
      <c r="B228" s="339" t="s">
        <v>0</v>
      </c>
      <c r="C228" s="341">
        <v>0</v>
      </c>
      <c r="D228" s="1">
        <f>(D212+D214+D216+D218+D220+D222+D224+D226)*(-1)</f>
        <v>0</v>
      </c>
      <c r="E228" s="1">
        <f t="shared" ref="E228:H228" si="5">(E212+E214+E216+E218+E220+E222+E224+E226)*(-1)</f>
        <v>0</v>
      </c>
      <c r="F228" s="1">
        <f t="shared" si="5"/>
        <v>65</v>
      </c>
      <c r="G228" s="1">
        <f t="shared" si="5"/>
        <v>97</v>
      </c>
      <c r="H228" s="1">
        <f t="shared" si="5"/>
        <v>449</v>
      </c>
    </row>
    <row r="229" spans="1:8" x14ac:dyDescent="0.35">
      <c r="A229" s="339" t="s">
        <v>0</v>
      </c>
      <c r="B229" s="339" t="s">
        <v>0</v>
      </c>
      <c r="C229" s="340">
        <v>0</v>
      </c>
      <c r="D229" s="2">
        <v>0</v>
      </c>
      <c r="E229" s="2">
        <v>0</v>
      </c>
      <c r="F229" s="2">
        <v>65</v>
      </c>
      <c r="G229" s="2">
        <v>162</v>
      </c>
      <c r="H229" s="2">
        <v>611</v>
      </c>
    </row>
    <row r="230" spans="1:8" x14ac:dyDescent="0.35">
      <c r="A230" t="s">
        <v>48</v>
      </c>
      <c r="B230" t="s">
        <v>0</v>
      </c>
      <c r="C230" s="2">
        <v>8337</v>
      </c>
      <c r="D230" s="2">
        <v>8337</v>
      </c>
      <c r="E230" s="2">
        <v>8337</v>
      </c>
      <c r="F230" s="2">
        <v>8337</v>
      </c>
      <c r="G230" s="2">
        <v>8337</v>
      </c>
      <c r="H230" s="2">
        <v>8337</v>
      </c>
    </row>
    <row r="234" spans="1:8" x14ac:dyDescent="0.35">
      <c r="A234" t="s">
        <v>0</v>
      </c>
      <c r="B234" t="s">
        <v>0</v>
      </c>
      <c r="C234" t="s">
        <v>0</v>
      </c>
      <c r="D234" t="s">
        <v>0</v>
      </c>
      <c r="E234" t="s">
        <v>0</v>
      </c>
      <c r="F234" t="s">
        <v>0</v>
      </c>
    </row>
    <row r="235" spans="1:8" x14ac:dyDescent="0.35">
      <c r="A235" t="s">
        <v>0</v>
      </c>
      <c r="B235" t="s">
        <v>0</v>
      </c>
      <c r="C235" t="s">
        <v>0</v>
      </c>
      <c r="D235" t="s">
        <v>0</v>
      </c>
      <c r="E235" t="s">
        <v>0</v>
      </c>
      <c r="F235" t="s">
        <v>0</v>
      </c>
    </row>
    <row r="236" spans="1:8" x14ac:dyDescent="0.35">
      <c r="A236" t="s">
        <v>0</v>
      </c>
      <c r="B236" t="s">
        <v>0</v>
      </c>
      <c r="C236" t="s">
        <v>0</v>
      </c>
      <c r="D236" t="s">
        <v>0</v>
      </c>
      <c r="E236" t="s">
        <v>0</v>
      </c>
      <c r="F236" t="s">
        <v>0</v>
      </c>
    </row>
    <row r="237" spans="1:8" x14ac:dyDescent="0.35">
      <c r="A237" t="s">
        <v>0</v>
      </c>
      <c r="B237" t="s">
        <v>0</v>
      </c>
      <c r="C237" t="s">
        <v>0</v>
      </c>
      <c r="D237" t="s">
        <v>0</v>
      </c>
      <c r="E237" t="s">
        <v>0</v>
      </c>
      <c r="F237" t="s">
        <v>0</v>
      </c>
    </row>
    <row r="238" spans="1:8" x14ac:dyDescent="0.35">
      <c r="A238" t="s">
        <v>0</v>
      </c>
      <c r="B238" t="s">
        <v>0</v>
      </c>
      <c r="C238" t="s">
        <v>0</v>
      </c>
      <c r="D238" t="s">
        <v>0</v>
      </c>
      <c r="E238" t="s">
        <v>0</v>
      </c>
      <c r="F238" t="s">
        <v>0</v>
      </c>
    </row>
    <row r="239" spans="1:8" x14ac:dyDescent="0.35">
      <c r="A239" t="s">
        <v>0</v>
      </c>
      <c r="B239" t="s">
        <v>0</v>
      </c>
      <c r="C239" t="s">
        <v>0</v>
      </c>
      <c r="D239" t="s">
        <v>0</v>
      </c>
      <c r="E239" t="s">
        <v>0</v>
      </c>
      <c r="F239" t="s">
        <v>0</v>
      </c>
    </row>
    <row r="240" spans="1:8" x14ac:dyDescent="0.35">
      <c r="A240" t="s">
        <v>0</v>
      </c>
      <c r="B240" t="s">
        <v>0</v>
      </c>
      <c r="C240" t="s">
        <v>0</v>
      </c>
      <c r="D240" t="s">
        <v>0</v>
      </c>
      <c r="E240" t="s">
        <v>0</v>
      </c>
      <c r="F240" t="s">
        <v>0</v>
      </c>
    </row>
    <row r="241" spans="1:6" x14ac:dyDescent="0.35">
      <c r="A241" s="339" t="s">
        <v>2159</v>
      </c>
      <c r="B241" s="339" t="s">
        <v>2</v>
      </c>
      <c r="C241" s="339" t="s">
        <v>3</v>
      </c>
      <c r="D241" t="s">
        <v>4</v>
      </c>
      <c r="E241" t="s">
        <v>5</v>
      </c>
      <c r="F241" t="s">
        <v>6</v>
      </c>
    </row>
    <row r="242" spans="1:6" x14ac:dyDescent="0.35">
      <c r="A242" s="339" t="s">
        <v>0</v>
      </c>
      <c r="B242" s="339" t="s">
        <v>0</v>
      </c>
      <c r="C242" s="339" t="s">
        <v>17</v>
      </c>
      <c r="D242" t="s">
        <v>2160</v>
      </c>
      <c r="E242" t="s">
        <v>2161</v>
      </c>
      <c r="F242" t="s">
        <v>2162</v>
      </c>
    </row>
    <row r="243" spans="1:6" x14ac:dyDescent="0.35">
      <c r="A243" s="343" t="s">
        <v>2163</v>
      </c>
      <c r="B243" s="339" t="s">
        <v>31</v>
      </c>
      <c r="C243" s="340">
        <v>1386</v>
      </c>
      <c r="D243" s="1">
        <v>391</v>
      </c>
      <c r="E243" s="1">
        <v>0</v>
      </c>
      <c r="F243" s="1">
        <v>-224</v>
      </c>
    </row>
    <row r="244" spans="1:6" x14ac:dyDescent="0.35">
      <c r="A244" s="343" t="s">
        <v>0</v>
      </c>
      <c r="B244" s="339" t="s">
        <v>0</v>
      </c>
      <c r="C244" s="340">
        <v>1386</v>
      </c>
      <c r="D244" s="2">
        <v>1777</v>
      </c>
      <c r="E244" s="2">
        <v>1777</v>
      </c>
      <c r="F244" s="2">
        <v>1553</v>
      </c>
    </row>
    <row r="245" spans="1:6" x14ac:dyDescent="0.35">
      <c r="A245" s="339" t="s">
        <v>3464</v>
      </c>
      <c r="B245" s="339" t="s">
        <v>33</v>
      </c>
      <c r="C245" s="340">
        <v>742</v>
      </c>
      <c r="D245" s="1">
        <v>322</v>
      </c>
      <c r="E245" s="1">
        <v>224</v>
      </c>
      <c r="F245" s="1">
        <v>88</v>
      </c>
    </row>
    <row r="246" spans="1:6" x14ac:dyDescent="0.35">
      <c r="A246" s="339" t="s">
        <v>0</v>
      </c>
      <c r="B246" s="339" t="s">
        <v>0</v>
      </c>
      <c r="C246" s="340">
        <v>742</v>
      </c>
      <c r="D246" s="2">
        <v>1064</v>
      </c>
      <c r="E246" s="2">
        <v>1288</v>
      </c>
      <c r="F246" s="2">
        <v>1376</v>
      </c>
    </row>
    <row r="247" spans="1:6" x14ac:dyDescent="0.35">
      <c r="A247" s="343" t="s">
        <v>3492</v>
      </c>
      <c r="B247" s="339" t="s">
        <v>33</v>
      </c>
      <c r="C247" s="340">
        <v>2184</v>
      </c>
      <c r="D247" s="1">
        <v>0</v>
      </c>
      <c r="E247" s="1">
        <v>-631</v>
      </c>
      <c r="F247" s="1">
        <v>0</v>
      </c>
    </row>
    <row r="248" spans="1:6" x14ac:dyDescent="0.35">
      <c r="A248" s="343" t="s">
        <v>0</v>
      </c>
      <c r="B248" s="339" t="s">
        <v>0</v>
      </c>
      <c r="C248" s="340">
        <v>2184</v>
      </c>
      <c r="D248" s="2">
        <v>2184</v>
      </c>
      <c r="E248" s="2">
        <v>1553</v>
      </c>
      <c r="F248" s="2">
        <v>1553</v>
      </c>
    </row>
    <row r="249" spans="1:6" x14ac:dyDescent="0.35">
      <c r="A249" s="343" t="s">
        <v>3493</v>
      </c>
      <c r="B249" s="339" t="s">
        <v>33</v>
      </c>
      <c r="C249" s="340">
        <v>2435</v>
      </c>
      <c r="D249" s="1">
        <v>-882</v>
      </c>
      <c r="E249" s="1">
        <v>0</v>
      </c>
      <c r="F249" s="1">
        <v>0</v>
      </c>
    </row>
    <row r="250" spans="1:6" x14ac:dyDescent="0.35">
      <c r="A250" s="343" t="s">
        <v>0</v>
      </c>
      <c r="B250" s="339" t="s">
        <v>0</v>
      </c>
      <c r="C250" s="340">
        <v>2435</v>
      </c>
      <c r="D250" s="2">
        <v>1553</v>
      </c>
      <c r="E250" s="2">
        <v>1553</v>
      </c>
      <c r="F250" s="2">
        <v>1553</v>
      </c>
    </row>
    <row r="251" spans="1:6" x14ac:dyDescent="0.35">
      <c r="A251" s="343" t="s">
        <v>2164</v>
      </c>
      <c r="B251" s="339" t="s">
        <v>31</v>
      </c>
      <c r="C251" s="340">
        <v>928</v>
      </c>
      <c r="D251" s="1">
        <v>169</v>
      </c>
      <c r="E251" s="1">
        <v>407</v>
      </c>
      <c r="F251" s="1">
        <v>136</v>
      </c>
    </row>
    <row r="252" spans="1:6" x14ac:dyDescent="0.35">
      <c r="A252" s="343" t="s">
        <v>0</v>
      </c>
      <c r="B252" s="339" t="s">
        <v>0</v>
      </c>
      <c r="C252" s="340">
        <v>928</v>
      </c>
      <c r="D252" s="2">
        <v>1097</v>
      </c>
      <c r="E252" s="2">
        <v>1504</v>
      </c>
      <c r="F252" s="2">
        <v>1640</v>
      </c>
    </row>
    <row r="253" spans="1:6" x14ac:dyDescent="0.35">
      <c r="A253" s="343" t="s">
        <v>2165</v>
      </c>
      <c r="B253" s="339" t="s">
        <v>33</v>
      </c>
      <c r="C253" s="340">
        <v>1638</v>
      </c>
      <c r="D253" s="1">
        <v>0</v>
      </c>
      <c r="E253" s="1">
        <v>0</v>
      </c>
      <c r="F253" s="1">
        <v>0</v>
      </c>
    </row>
    <row r="254" spans="1:6" x14ac:dyDescent="0.35">
      <c r="A254" s="343" t="s">
        <v>0</v>
      </c>
      <c r="B254" s="339" t="s">
        <v>0</v>
      </c>
      <c r="C254" s="340">
        <v>1638</v>
      </c>
      <c r="D254" s="2">
        <v>1638</v>
      </c>
      <c r="E254" s="2">
        <v>1638</v>
      </c>
      <c r="F254" s="2">
        <v>1638</v>
      </c>
    </row>
    <row r="255" spans="1:6" x14ac:dyDescent="0.35">
      <c r="A255" s="339" t="s">
        <v>47</v>
      </c>
      <c r="B255" s="339" t="s">
        <v>0</v>
      </c>
      <c r="C255" s="341">
        <v>0</v>
      </c>
      <c r="D255" s="1">
        <f>(D243+D245+D247+D249+D251+D253)*(-1)</f>
        <v>0</v>
      </c>
      <c r="E255" s="1">
        <f t="shared" ref="E255:F255" si="6">(E243+E245+E247+E249+E251+E253)*(-1)</f>
        <v>0</v>
      </c>
      <c r="F255" s="1">
        <f t="shared" si="6"/>
        <v>0</v>
      </c>
    </row>
    <row r="256" spans="1:6" x14ac:dyDescent="0.35">
      <c r="A256" s="339" t="s">
        <v>0</v>
      </c>
      <c r="B256" s="339" t="s">
        <v>0</v>
      </c>
      <c r="C256" s="340">
        <v>0</v>
      </c>
      <c r="D256" s="2">
        <v>0</v>
      </c>
      <c r="E256" s="2">
        <v>0</v>
      </c>
      <c r="F256" s="2">
        <v>0</v>
      </c>
    </row>
    <row r="257" spans="1:12" x14ac:dyDescent="0.35">
      <c r="A257" t="s">
        <v>48</v>
      </c>
      <c r="B257" t="s">
        <v>0</v>
      </c>
      <c r="C257" s="2">
        <v>9313</v>
      </c>
      <c r="D257" s="2">
        <v>9313</v>
      </c>
      <c r="E257" s="2">
        <v>9313</v>
      </c>
      <c r="F257" s="2">
        <v>9313</v>
      </c>
    </row>
    <row r="260" spans="1:12" x14ac:dyDescent="0.35">
      <c r="A260" s="2"/>
      <c r="B260" s="2"/>
      <c r="C260" s="2"/>
      <c r="D260" s="2"/>
      <c r="E260" s="2"/>
      <c r="F260" s="2"/>
      <c r="G260" s="2"/>
      <c r="H260" s="239" t="s">
        <v>2648</v>
      </c>
      <c r="I260" s="2"/>
      <c r="J260" s="2"/>
      <c r="K260" s="2"/>
      <c r="L260" s="239" t="s">
        <v>2649</v>
      </c>
    </row>
    <row r="261" spans="1:12" x14ac:dyDescent="0.35">
      <c r="D261" s="240" t="s">
        <v>2529</v>
      </c>
      <c r="E261" s="240" t="s">
        <v>2650</v>
      </c>
      <c r="F261" s="240" t="s">
        <v>2651</v>
      </c>
      <c r="G261" s="240" t="s">
        <v>2650</v>
      </c>
      <c r="H261" s="240" t="s">
        <v>2652</v>
      </c>
      <c r="I261" s="240" t="s">
        <v>2653</v>
      </c>
      <c r="J261" s="240" t="s">
        <v>2649</v>
      </c>
      <c r="K261" s="240" t="s">
        <v>2654</v>
      </c>
      <c r="L261" s="240" t="s">
        <v>2652</v>
      </c>
    </row>
    <row r="262" spans="1:12" x14ac:dyDescent="0.35">
      <c r="D262" s="240" t="s">
        <v>2655</v>
      </c>
      <c r="E262" s="240" t="s">
        <v>2655</v>
      </c>
      <c r="F262" s="240" t="s">
        <v>2652</v>
      </c>
      <c r="G262" s="240" t="s">
        <v>2656</v>
      </c>
      <c r="H262" s="240" t="s">
        <v>2656</v>
      </c>
      <c r="I262" s="240" t="s">
        <v>2655</v>
      </c>
      <c r="J262" s="240" t="s">
        <v>2652</v>
      </c>
      <c r="K262" s="240" t="s">
        <v>2656</v>
      </c>
      <c r="L262" s="240" t="s">
        <v>2656</v>
      </c>
    </row>
    <row r="263" spans="1:12" x14ac:dyDescent="0.35">
      <c r="A263" s="238" t="e">
        <f>SUMIFS($C$10:$C$505,#REF!, B263)</f>
        <v>#REF!</v>
      </c>
      <c r="B263" t="s">
        <v>2657</v>
      </c>
      <c r="C263" t="s">
        <v>2535</v>
      </c>
      <c r="D263" s="241" t="e">
        <f>E263+I263</f>
        <v>#REF!</v>
      </c>
      <c r="E263" s="238" t="e">
        <f>COUNTIFS(#REF!, B263,$B$10:$B$505,"F")</f>
        <v>#REF!</v>
      </c>
      <c r="F263" s="242">
        <f t="shared" ref="F263:F289" si="7">IFERROR(E263/D263,0)</f>
        <v>0</v>
      </c>
      <c r="G263" t="e">
        <f>COUNTIFS(#REF!, B263,$B$10:$B$505,"F",#REF!,"Elected")</f>
        <v>#REF!</v>
      </c>
      <c r="H263" s="243">
        <f>IFERROR(G263/D263,0)</f>
        <v>0</v>
      </c>
      <c r="I263" s="244" t="e">
        <f>COUNTIFS(#REF!, B263,$B$10:$B$505,"M")</f>
        <v>#REF!</v>
      </c>
      <c r="J263" s="242">
        <f>IFERROR(I263/D263,0)</f>
        <v>0</v>
      </c>
      <c r="K263" t="e">
        <f>COUNTIFS(#REF!, B263,$B$10:$B$505,"M",#REF!,"Elected")</f>
        <v>#REF!</v>
      </c>
      <c r="L263" s="242">
        <f>IFERROR(K263/D263,0)</f>
        <v>0</v>
      </c>
    </row>
    <row r="264" spans="1:12" x14ac:dyDescent="0.35">
      <c r="A264" s="238" t="e">
        <f>SUMIFS($C$10:$C$505,#REF!, B264)</f>
        <v>#REF!</v>
      </c>
      <c r="B264" t="s">
        <v>2658</v>
      </c>
      <c r="C264" t="s">
        <v>2534</v>
      </c>
      <c r="D264" s="241" t="e">
        <f t="shared" ref="D264:D289" si="8">E264+I264</f>
        <v>#REF!</v>
      </c>
      <c r="E264" s="238" t="e">
        <f>COUNTIFS(#REF!, B264,$B$10:$B$505,"F")</f>
        <v>#REF!</v>
      </c>
      <c r="F264" s="242">
        <f t="shared" si="7"/>
        <v>0</v>
      </c>
      <c r="G264" t="e">
        <f>COUNTIFS(#REF!, B264,$B$10:$B$283,"F",#REF!,"Elected")</f>
        <v>#REF!</v>
      </c>
      <c r="H264" s="243">
        <f t="shared" ref="H264:H289" si="9">IFERROR(G264/D264,0)</f>
        <v>0</v>
      </c>
      <c r="I264" s="244" t="e">
        <f>COUNTIFS(#REF!, B264,$B$10:$B$505,"M")</f>
        <v>#REF!</v>
      </c>
      <c r="J264" s="242">
        <f t="shared" ref="J264:J289" si="10">IFERROR(I264/D264,0)</f>
        <v>0</v>
      </c>
      <c r="K264" t="e">
        <f>COUNTIFS(#REF!, B264,$B$10:$B$505,"M",#REF!,"Elected")</f>
        <v>#REF!</v>
      </c>
      <c r="L264" s="242">
        <f t="shared" ref="L264:L289" si="11">IFERROR(K264/D264,0)</f>
        <v>0</v>
      </c>
    </row>
    <row r="265" spans="1:12" x14ac:dyDescent="0.35">
      <c r="A265" s="238" t="e">
        <f>SUMIFS($C$10:$C$505,#REF!, B265)</f>
        <v>#REF!</v>
      </c>
      <c r="B265" t="s">
        <v>2659</v>
      </c>
      <c r="C265" t="s">
        <v>2536</v>
      </c>
      <c r="D265" s="241" t="e">
        <f t="shared" si="8"/>
        <v>#REF!</v>
      </c>
      <c r="E265" s="238" t="e">
        <f>COUNTIFS(#REF!, B265,$B$10:$B$505,"F")</f>
        <v>#REF!</v>
      </c>
      <c r="F265" s="242">
        <f t="shared" si="7"/>
        <v>0</v>
      </c>
      <c r="G265" t="e">
        <f>COUNTIFS(#REF!, B265,$B$10:$B$283,"F",#REF!,"Elected")</f>
        <v>#REF!</v>
      </c>
      <c r="H265" s="243">
        <f t="shared" si="9"/>
        <v>0</v>
      </c>
      <c r="I265" s="244" t="e">
        <f>COUNTIFS(#REF!, B265,$B$10:$B$505,"M")</f>
        <v>#REF!</v>
      </c>
      <c r="J265" s="242">
        <f t="shared" si="10"/>
        <v>0</v>
      </c>
      <c r="K265" t="e">
        <f>COUNTIFS(#REF!, B265,$B$10:$B$505,"M",#REF!,"Elected")</f>
        <v>#REF!</v>
      </c>
      <c r="L265" s="242">
        <f t="shared" si="11"/>
        <v>0</v>
      </c>
    </row>
    <row r="266" spans="1:12" x14ac:dyDescent="0.35">
      <c r="A266" s="238" t="e">
        <f>SUMIFS($C$10:$C$505,#REF!, B266)</f>
        <v>#REF!</v>
      </c>
      <c r="B266" t="s">
        <v>2661</v>
      </c>
      <c r="C266" t="s">
        <v>2727</v>
      </c>
      <c r="D266" s="241" t="e">
        <f t="shared" si="8"/>
        <v>#REF!</v>
      </c>
      <c r="E266" s="238" t="e">
        <f>COUNTIFS(#REF!, B266,$B$10:$B$505,"F")</f>
        <v>#REF!</v>
      </c>
      <c r="F266" s="242">
        <f t="shared" si="7"/>
        <v>0</v>
      </c>
      <c r="G266" t="e">
        <f>COUNTIFS(#REF!, B266,$B$10:$B$283,"F",#REF!,"Elected")</f>
        <v>#REF!</v>
      </c>
      <c r="H266" s="243">
        <f t="shared" si="9"/>
        <v>0</v>
      </c>
      <c r="I266" s="244" t="e">
        <f>COUNTIFS(#REF!, B266,$B$10:$B$505,"M")</f>
        <v>#REF!</v>
      </c>
      <c r="J266" s="242">
        <f t="shared" si="10"/>
        <v>0</v>
      </c>
      <c r="K266" t="e">
        <f>COUNTIFS(#REF!, B266,$B$10:$B$505,"M",#REF!,"Elected")</f>
        <v>#REF!</v>
      </c>
      <c r="L266" s="242">
        <f t="shared" si="11"/>
        <v>0</v>
      </c>
    </row>
    <row r="267" spans="1:12" x14ac:dyDescent="0.35">
      <c r="A267" s="238" t="e">
        <f>SUMIFS($C$10:$C$505,#REF!, B267)</f>
        <v>#REF!</v>
      </c>
      <c r="B267" t="s">
        <v>2663</v>
      </c>
      <c r="C267" t="s">
        <v>2574</v>
      </c>
      <c r="D267" s="241" t="e">
        <f t="shared" si="8"/>
        <v>#REF!</v>
      </c>
      <c r="E267" s="238" t="e">
        <f>COUNTIFS(#REF!, B267,$B$10:$B$505,"F")</f>
        <v>#REF!</v>
      </c>
      <c r="F267" s="242">
        <f t="shared" si="7"/>
        <v>0</v>
      </c>
      <c r="G267" t="e">
        <f>COUNTIFS(#REF!, B267,$B$10:$B$283,"F",#REF!,"Elected")</f>
        <v>#REF!</v>
      </c>
      <c r="H267" s="243">
        <f t="shared" si="9"/>
        <v>0</v>
      </c>
      <c r="I267" s="244" t="e">
        <f>COUNTIFS(#REF!, B267,$B$10:$B$505,"M")</f>
        <v>#REF!</v>
      </c>
      <c r="J267" s="242">
        <f t="shared" si="10"/>
        <v>0</v>
      </c>
      <c r="K267" t="e">
        <f>COUNTIFS(#REF!, B267,$B$10:$B$505,"M",#REF!,"Elected")</f>
        <v>#REF!</v>
      </c>
      <c r="L267" s="242">
        <f t="shared" si="11"/>
        <v>0</v>
      </c>
    </row>
    <row r="268" spans="1:12" x14ac:dyDescent="0.35">
      <c r="A268" s="238" t="e">
        <f>SUMIFS($C$10:$C$505,#REF!, B268)</f>
        <v>#REF!</v>
      </c>
      <c r="B268" t="s">
        <v>2689</v>
      </c>
      <c r="C268" t="s">
        <v>2573</v>
      </c>
      <c r="D268" s="241" t="e">
        <f t="shared" si="8"/>
        <v>#REF!</v>
      </c>
      <c r="E268" s="238" t="e">
        <f>COUNTIFS(#REF!, B268,$B$10:$B$505,"F")</f>
        <v>#REF!</v>
      </c>
      <c r="F268" s="242">
        <f t="shared" si="7"/>
        <v>0</v>
      </c>
      <c r="G268" t="e">
        <f>COUNTIFS(#REF!, B268,$B$10:$B$283,"F",#REF!,"Elected")</f>
        <v>#REF!</v>
      </c>
      <c r="H268" s="243">
        <f t="shared" si="9"/>
        <v>0</v>
      </c>
      <c r="I268" s="244" t="e">
        <f>COUNTIFS(#REF!, B268,$B$10:$B$505,"M")</f>
        <v>#REF!</v>
      </c>
      <c r="J268" s="242">
        <f t="shared" si="10"/>
        <v>0</v>
      </c>
      <c r="K268" t="e">
        <f>COUNTIFS(#REF!, B268,$B$10:$B$505,"M",#REF!,"Elected")</f>
        <v>#REF!</v>
      </c>
      <c r="L268" s="242">
        <f t="shared" si="11"/>
        <v>0</v>
      </c>
    </row>
    <row r="269" spans="1:12" x14ac:dyDescent="0.35">
      <c r="A269" s="238" t="e">
        <f>SUMIFS($C$10:$C$505,#REF!, B269)</f>
        <v>#REF!</v>
      </c>
      <c r="B269" t="s">
        <v>2662</v>
      </c>
      <c r="C269" t="s">
        <v>2575</v>
      </c>
      <c r="D269" s="241" t="e">
        <f t="shared" si="8"/>
        <v>#REF!</v>
      </c>
      <c r="E269" s="238" t="e">
        <f>COUNTIFS(#REF!, B269,$B$10:$B$505,"F")</f>
        <v>#REF!</v>
      </c>
      <c r="F269" s="242">
        <f t="shared" si="7"/>
        <v>0</v>
      </c>
      <c r="G269" t="e">
        <f>COUNTIFS(#REF!, B269,$B$10:$B$283,"F",#REF!,"Elected")</f>
        <v>#REF!</v>
      </c>
      <c r="H269" s="243">
        <f t="shared" si="9"/>
        <v>0</v>
      </c>
      <c r="I269" s="244" t="e">
        <f>COUNTIFS(#REF!, B269,$B$10:$B$505,"M")</f>
        <v>#REF!</v>
      </c>
      <c r="J269" s="242">
        <f t="shared" si="10"/>
        <v>0</v>
      </c>
      <c r="K269" t="e">
        <f>COUNTIFS(#REF!, B269,$B$10:$B$505,"M",#REF!,"Elected")</f>
        <v>#REF!</v>
      </c>
      <c r="L269" s="242">
        <f t="shared" si="11"/>
        <v>0</v>
      </c>
    </row>
    <row r="270" spans="1:12" x14ac:dyDescent="0.35">
      <c r="A270" s="238" t="e">
        <f>SUMIFS($C$10:$C$505,#REF!, B270)</f>
        <v>#REF!</v>
      </c>
      <c r="B270" t="s">
        <v>2660</v>
      </c>
      <c r="C270" t="s">
        <v>2594</v>
      </c>
      <c r="D270" s="241" t="e">
        <f t="shared" si="8"/>
        <v>#REF!</v>
      </c>
      <c r="E270" s="238" t="e">
        <f>COUNTIFS(#REF!, B270,$B$10:$B$505,"F")</f>
        <v>#REF!</v>
      </c>
      <c r="F270" s="242">
        <f t="shared" si="7"/>
        <v>0</v>
      </c>
      <c r="G270" t="e">
        <f>COUNTIFS(#REF!, B270,$B$10:$B$283,"F",#REF!,"Elected")</f>
        <v>#REF!</v>
      </c>
      <c r="H270" s="243">
        <f t="shared" si="9"/>
        <v>0</v>
      </c>
      <c r="I270" s="244" t="e">
        <f>COUNTIFS(#REF!, B270,$B$10:$B$505,"M")</f>
        <v>#REF!</v>
      </c>
      <c r="J270" s="242">
        <f t="shared" si="10"/>
        <v>0</v>
      </c>
      <c r="K270" t="e">
        <f>COUNTIFS(#REF!, B270,$B$10:$B$505,"M",#REF!,"Elected")</f>
        <v>#REF!</v>
      </c>
      <c r="L270" s="242">
        <f t="shared" si="11"/>
        <v>0</v>
      </c>
    </row>
    <row r="271" spans="1:12" x14ac:dyDescent="0.35">
      <c r="A271" s="238" t="e">
        <f>SUMIFS($C$10:$C$505,#REF!, B271)</f>
        <v>#REF!</v>
      </c>
      <c r="B271" t="s">
        <v>3107</v>
      </c>
      <c r="C271" t="s">
        <v>2576</v>
      </c>
      <c r="D271" s="241" t="e">
        <f t="shared" si="8"/>
        <v>#REF!</v>
      </c>
      <c r="E271" s="238" t="e">
        <f>COUNTIFS(#REF!, B271,$B$10:$B$505,"F")</f>
        <v>#REF!</v>
      </c>
      <c r="F271" s="242">
        <f t="shared" si="7"/>
        <v>0</v>
      </c>
      <c r="G271" t="e">
        <f>COUNTIFS(#REF!, B271,$B$10:$B$283,"F",#REF!,"Elected")</f>
        <v>#REF!</v>
      </c>
      <c r="H271" s="243">
        <f t="shared" si="9"/>
        <v>0</v>
      </c>
      <c r="I271" s="244" t="e">
        <f>COUNTIFS(#REF!, B271,$B$10:$B$505,"M")</f>
        <v>#REF!</v>
      </c>
      <c r="J271" s="242">
        <f t="shared" si="10"/>
        <v>0</v>
      </c>
      <c r="K271" t="e">
        <f>COUNTIFS(#REF!, B271,$B$10:$B$505,"M",#REF!,"Elected")</f>
        <v>#REF!</v>
      </c>
      <c r="L271" s="242">
        <f t="shared" si="11"/>
        <v>0</v>
      </c>
    </row>
    <row r="272" spans="1:12" x14ac:dyDescent="0.35">
      <c r="A272" s="238" t="e">
        <f>SUMIFS($C$10:$C$505,#REF!, B272)</f>
        <v>#REF!</v>
      </c>
      <c r="C272" t="s">
        <v>2590</v>
      </c>
      <c r="D272" s="241" t="e">
        <f t="shared" si="8"/>
        <v>#REF!</v>
      </c>
      <c r="E272" s="238" t="e">
        <f>COUNTIFS(#REF!, B272,$B$10:$B$505,"F")</f>
        <v>#REF!</v>
      </c>
      <c r="F272" s="242">
        <f t="shared" si="7"/>
        <v>0</v>
      </c>
      <c r="G272" t="e">
        <f>COUNTIFS(#REF!, B272,$B$10:$B$283,"F",#REF!,"Elected")</f>
        <v>#REF!</v>
      </c>
      <c r="H272" s="243">
        <f t="shared" si="9"/>
        <v>0</v>
      </c>
      <c r="I272" s="244" t="e">
        <f>COUNTIFS(#REF!, B272,$B$10:$B$505,"M")</f>
        <v>#REF!</v>
      </c>
      <c r="J272" s="242">
        <f t="shared" si="10"/>
        <v>0</v>
      </c>
      <c r="K272" t="e">
        <f>COUNTIFS(#REF!, B272,$B$10:$B$505,"M",#REF!,"Elected")</f>
        <v>#REF!</v>
      </c>
      <c r="L272" s="242">
        <f t="shared" si="11"/>
        <v>0</v>
      </c>
    </row>
    <row r="273" spans="1:12" x14ac:dyDescent="0.35">
      <c r="A273" s="238" t="e">
        <f>SUMIFS($C$10:$C$505,#REF!, B273)</f>
        <v>#REF!</v>
      </c>
      <c r="B273" t="s">
        <v>2671</v>
      </c>
      <c r="C273" t="s">
        <v>2582</v>
      </c>
      <c r="D273" s="241" t="e">
        <f t="shared" si="8"/>
        <v>#REF!</v>
      </c>
      <c r="E273" s="238" t="e">
        <f>COUNTIFS(#REF!, B273,$B$10:$B$505,"F")</f>
        <v>#REF!</v>
      </c>
      <c r="F273" s="242">
        <f t="shared" si="7"/>
        <v>0</v>
      </c>
      <c r="G273" t="e">
        <f>COUNTIFS(#REF!, B273,$B$10:$B$283,"F",#REF!,"Elected")</f>
        <v>#REF!</v>
      </c>
      <c r="H273" s="243">
        <f t="shared" si="9"/>
        <v>0</v>
      </c>
      <c r="I273" s="244" t="e">
        <f>COUNTIFS(#REF!, B273,$B$10:$B$505,"M")</f>
        <v>#REF!</v>
      </c>
      <c r="J273" s="242">
        <f t="shared" si="10"/>
        <v>0</v>
      </c>
      <c r="K273" t="e">
        <f>COUNTIFS(#REF!, B273,$B$10:$B$505,"M",#REF!,"Elected")</f>
        <v>#REF!</v>
      </c>
      <c r="L273" s="242">
        <f t="shared" si="11"/>
        <v>0</v>
      </c>
    </row>
    <row r="274" spans="1:12" x14ac:dyDescent="0.35">
      <c r="A274" s="238" t="e">
        <f>SUMIFS($C$10:$C$505,#REF!, B274)</f>
        <v>#REF!</v>
      </c>
      <c r="B274" t="s">
        <v>2665</v>
      </c>
      <c r="C274" t="s">
        <v>2598</v>
      </c>
      <c r="D274" s="241" t="e">
        <f t="shared" si="8"/>
        <v>#REF!</v>
      </c>
      <c r="E274" s="238" t="e">
        <f>COUNTIFS(#REF!, B274,$B$10:$B$505,"F")</f>
        <v>#REF!</v>
      </c>
      <c r="F274" s="242">
        <f t="shared" si="7"/>
        <v>0</v>
      </c>
      <c r="G274" t="e">
        <f>COUNTIFS(#REF!, B274,$B$10:$B$283,"F",#REF!,"Elected")</f>
        <v>#REF!</v>
      </c>
      <c r="H274" s="243">
        <f t="shared" si="9"/>
        <v>0</v>
      </c>
      <c r="I274" s="244" t="e">
        <f>COUNTIFS(#REF!, B274,$B$10:$B$505,"M")</f>
        <v>#REF!</v>
      </c>
      <c r="J274" s="242">
        <f t="shared" si="10"/>
        <v>0</v>
      </c>
      <c r="K274" t="e">
        <f>COUNTIFS(#REF!, B274,$B$10:$B$505,"M",#REF!,"Elected")</f>
        <v>#REF!</v>
      </c>
      <c r="L274" s="242">
        <f t="shared" si="11"/>
        <v>0</v>
      </c>
    </row>
    <row r="275" spans="1:12" x14ac:dyDescent="0.35">
      <c r="A275" s="238" t="e">
        <f>SUMIFS($C$10:$C$505,#REF!, B275)</f>
        <v>#REF!</v>
      </c>
      <c r="B275" t="s">
        <v>2666</v>
      </c>
      <c r="C275" t="s">
        <v>2584</v>
      </c>
      <c r="D275" s="241" t="e">
        <f t="shared" si="8"/>
        <v>#REF!</v>
      </c>
      <c r="E275" s="238" t="e">
        <f>COUNTIFS(#REF!, B275,$B$10:$B$505,"F")</f>
        <v>#REF!</v>
      </c>
      <c r="F275" s="242">
        <f t="shared" si="7"/>
        <v>0</v>
      </c>
      <c r="G275" t="e">
        <f>COUNTIFS(#REF!, B275,$B$10:$B$283,"F",#REF!,"Elected")</f>
        <v>#REF!</v>
      </c>
      <c r="H275" s="243">
        <f t="shared" si="9"/>
        <v>0</v>
      </c>
      <c r="I275" s="244" t="e">
        <f>COUNTIFS(#REF!, B275,$B$10:$B$505,"M")</f>
        <v>#REF!</v>
      </c>
      <c r="J275" s="242">
        <f t="shared" si="10"/>
        <v>0</v>
      </c>
      <c r="K275" t="e">
        <f>COUNTIFS(#REF!, B275,$B$10:$B$505,"M",#REF!,"Elected")</f>
        <v>#REF!</v>
      </c>
      <c r="L275" s="242">
        <f t="shared" si="11"/>
        <v>0</v>
      </c>
    </row>
    <row r="276" spans="1:12" x14ac:dyDescent="0.35">
      <c r="A276" s="238" t="e">
        <f>SUMIFS($C$10:$C$505,#REF!, B276)</f>
        <v>#REF!</v>
      </c>
      <c r="B276" t="s">
        <v>2667</v>
      </c>
      <c r="C276" t="s">
        <v>2577</v>
      </c>
      <c r="D276" s="241" t="e">
        <f t="shared" si="8"/>
        <v>#REF!</v>
      </c>
      <c r="E276" s="238" t="e">
        <f>COUNTIFS(#REF!, B276,$B$10:$B$505,"F")</f>
        <v>#REF!</v>
      </c>
      <c r="F276" s="242">
        <f t="shared" si="7"/>
        <v>0</v>
      </c>
      <c r="G276" t="e">
        <f>COUNTIFS(#REF!, B276,$B$10:$B$283,"F",#REF!,"Elected")</f>
        <v>#REF!</v>
      </c>
      <c r="H276" s="243">
        <f t="shared" si="9"/>
        <v>0</v>
      </c>
      <c r="I276" s="244" t="e">
        <f>COUNTIFS(#REF!, B276,$B$10:$B$505,"M")</f>
        <v>#REF!</v>
      </c>
      <c r="J276" s="242">
        <f t="shared" si="10"/>
        <v>0</v>
      </c>
      <c r="K276" t="e">
        <f>COUNTIFS(#REF!, B276,$B$10:$B$505,"M",#REF!,"Elected")</f>
        <v>#REF!</v>
      </c>
      <c r="L276" s="242">
        <f t="shared" si="11"/>
        <v>0</v>
      </c>
    </row>
    <row r="277" spans="1:12" x14ac:dyDescent="0.35">
      <c r="A277" s="238" t="e">
        <f>SUMIFS($C$10:$C$505,#REF!, B277)</f>
        <v>#REF!</v>
      </c>
      <c r="B277" t="s">
        <v>2670</v>
      </c>
      <c r="C277" t="s">
        <v>2578</v>
      </c>
      <c r="D277" s="241" t="e">
        <f t="shared" si="8"/>
        <v>#REF!</v>
      </c>
      <c r="E277" s="238" t="e">
        <f>COUNTIFS(#REF!, B277,$B$10:$B$505,"F")</f>
        <v>#REF!</v>
      </c>
      <c r="F277" s="242">
        <f t="shared" si="7"/>
        <v>0</v>
      </c>
      <c r="G277" t="e">
        <f>COUNTIFS(#REF!, B277,$B$10:$B$283,"F",#REF!,"Elected")</f>
        <v>#REF!</v>
      </c>
      <c r="H277" s="243">
        <f t="shared" si="9"/>
        <v>0</v>
      </c>
      <c r="I277" s="244" t="e">
        <f>COUNTIFS(#REF!, B277,$B$10:$B$505,"M")</f>
        <v>#REF!</v>
      </c>
      <c r="J277" s="242">
        <f t="shared" si="10"/>
        <v>0</v>
      </c>
      <c r="K277" t="e">
        <f>COUNTIFS(#REF!, B277,$B$10:$B$505,"M",#REF!,"Elected")</f>
        <v>#REF!</v>
      </c>
      <c r="L277" s="242">
        <f t="shared" si="11"/>
        <v>0</v>
      </c>
    </row>
    <row r="278" spans="1:12" x14ac:dyDescent="0.35">
      <c r="A278" s="238" t="e">
        <f>SUMIFS($C$10:$C$505,#REF!, B278)</f>
        <v>#REF!</v>
      </c>
      <c r="B278" t="s">
        <v>3494</v>
      </c>
      <c r="C278" t="s">
        <v>2581</v>
      </c>
      <c r="D278" s="241" t="e">
        <f t="shared" si="8"/>
        <v>#REF!</v>
      </c>
      <c r="E278" s="238" t="e">
        <f>COUNTIFS(#REF!, B278,$B$10:$B$505,"F")</f>
        <v>#REF!</v>
      </c>
      <c r="F278" s="242">
        <f t="shared" si="7"/>
        <v>0</v>
      </c>
      <c r="G278" t="e">
        <f>COUNTIFS(#REF!, B278,$B$10:$B$283,"F",#REF!,"Elected")</f>
        <v>#REF!</v>
      </c>
      <c r="H278" s="243">
        <f t="shared" si="9"/>
        <v>0</v>
      </c>
      <c r="I278" s="244" t="e">
        <f>COUNTIFS(#REF!, B278,$B$10:$B$505,"M")</f>
        <v>#REF!</v>
      </c>
      <c r="J278" s="242">
        <f t="shared" si="10"/>
        <v>0</v>
      </c>
      <c r="K278" t="e">
        <f>COUNTIFS(#REF!, B278,$B$10:$B$505,"M",#REF!,"Elected")</f>
        <v>#REF!</v>
      </c>
      <c r="L278" s="242">
        <f t="shared" si="11"/>
        <v>0</v>
      </c>
    </row>
    <row r="279" spans="1:12" x14ac:dyDescent="0.35">
      <c r="A279" s="238" t="e">
        <f>SUMIFS($C$10:$C$505,#REF!, B279)</f>
        <v>#REF!</v>
      </c>
      <c r="B279" t="s">
        <v>3073</v>
      </c>
      <c r="C279" t="s">
        <v>2579</v>
      </c>
      <c r="D279" s="241" t="e">
        <f t="shared" si="8"/>
        <v>#REF!</v>
      </c>
      <c r="E279" s="238" t="e">
        <f>COUNTIFS(#REF!, B279,$B$10:$B$505,"F")</f>
        <v>#REF!</v>
      </c>
      <c r="F279" s="242">
        <f t="shared" si="7"/>
        <v>0</v>
      </c>
      <c r="G279" t="e">
        <f>COUNTIFS(#REF!, B279,$B$10:$B$283,"F",#REF!,"Elected")</f>
        <v>#REF!</v>
      </c>
      <c r="H279" s="243">
        <f t="shared" si="9"/>
        <v>0</v>
      </c>
      <c r="I279" s="244" t="e">
        <f>COUNTIFS(#REF!, B279,$B$10:$B$505,"M")</f>
        <v>#REF!</v>
      </c>
      <c r="J279" s="242">
        <f t="shared" si="10"/>
        <v>0</v>
      </c>
      <c r="K279" t="e">
        <f>COUNTIFS(#REF!, B279,$B$10:$B$505,"M",#REF!,"Elected")</f>
        <v>#REF!</v>
      </c>
      <c r="L279" s="242">
        <f t="shared" si="11"/>
        <v>0</v>
      </c>
    </row>
    <row r="280" spans="1:12" x14ac:dyDescent="0.35">
      <c r="A280" s="238" t="e">
        <f>SUMIFS($C$10:$C$505,#REF!, B280)</f>
        <v>#REF!</v>
      </c>
      <c r="B280" t="s">
        <v>2690</v>
      </c>
      <c r="C280" t="s">
        <v>2585</v>
      </c>
      <c r="D280" s="241" t="e">
        <f t="shared" si="8"/>
        <v>#REF!</v>
      </c>
      <c r="E280" s="238" t="e">
        <f>COUNTIFS(#REF!, B280,$B$10:$B$505,"F")</f>
        <v>#REF!</v>
      </c>
      <c r="F280" s="242">
        <f t="shared" si="7"/>
        <v>0</v>
      </c>
      <c r="G280" t="e">
        <f>COUNTIFS(#REF!, B280,$B$10:$B$283,"F",#REF!,"Elected")</f>
        <v>#REF!</v>
      </c>
      <c r="H280" s="243">
        <f t="shared" si="9"/>
        <v>0</v>
      </c>
      <c r="I280" s="244" t="e">
        <f>COUNTIFS(#REF!, B280,$B$10:$B$505,"M")</f>
        <v>#REF!</v>
      </c>
      <c r="J280" s="242">
        <f t="shared" si="10"/>
        <v>0</v>
      </c>
      <c r="K280" t="e">
        <f>COUNTIFS(#REF!, B280,$B$10:$B$505,"M",#REF!,"Elected")</f>
        <v>#REF!</v>
      </c>
      <c r="L280" s="242">
        <f t="shared" si="11"/>
        <v>0</v>
      </c>
    </row>
    <row r="281" spans="1:12" x14ac:dyDescent="0.35">
      <c r="A281" s="238" t="e">
        <f>SUMIFS($C$10:$C$505,#REF!, B281)</f>
        <v>#REF!</v>
      </c>
      <c r="C281" t="s">
        <v>2591</v>
      </c>
      <c r="D281" s="241" t="e">
        <f t="shared" si="8"/>
        <v>#REF!</v>
      </c>
      <c r="E281" s="238" t="e">
        <f>COUNTIFS(#REF!, B281,$B$10:$B$505,"F")</f>
        <v>#REF!</v>
      </c>
      <c r="F281" s="242">
        <f t="shared" si="7"/>
        <v>0</v>
      </c>
      <c r="G281" t="e">
        <f>COUNTIFS(#REF!, B281,$B$10:$B$283,"F",#REF!,"Elected")</f>
        <v>#REF!</v>
      </c>
      <c r="H281" s="243">
        <f t="shared" si="9"/>
        <v>0</v>
      </c>
      <c r="I281" s="244" t="e">
        <f>COUNTIFS(#REF!, B281,$B$10:$B$505,"M")</f>
        <v>#REF!</v>
      </c>
      <c r="J281" s="242">
        <f t="shared" si="10"/>
        <v>0</v>
      </c>
      <c r="K281" t="e">
        <f>COUNTIFS(#REF!, B281,$B$10:$B$505,"M",#REF!,"Elected")</f>
        <v>#REF!</v>
      </c>
      <c r="L281" s="242">
        <f t="shared" si="11"/>
        <v>0</v>
      </c>
    </row>
    <row r="282" spans="1:12" x14ac:dyDescent="0.35">
      <c r="A282" s="238" t="e">
        <f>SUMIFS($C$10:$C$505,#REF!, B282)</f>
        <v>#REF!</v>
      </c>
      <c r="B282" t="s">
        <v>2664</v>
      </c>
      <c r="C282" t="s">
        <v>2586</v>
      </c>
      <c r="D282" s="241" t="e">
        <f t="shared" si="8"/>
        <v>#REF!</v>
      </c>
      <c r="E282" s="238" t="e">
        <f>COUNTIFS(#REF!, B282,$B$10:$B$505,"F")</f>
        <v>#REF!</v>
      </c>
      <c r="F282" s="242">
        <f t="shared" si="7"/>
        <v>0</v>
      </c>
      <c r="G282" t="e">
        <f>COUNTIFS(#REF!, B282,$B$10:$B$283,"F",#REF!,"Elected")</f>
        <v>#REF!</v>
      </c>
      <c r="H282" s="243">
        <f t="shared" si="9"/>
        <v>0</v>
      </c>
      <c r="I282" s="244" t="e">
        <f>COUNTIFS(#REF!, B282,$B$10:$B$505,"M")</f>
        <v>#REF!</v>
      </c>
      <c r="J282" s="242">
        <f t="shared" si="10"/>
        <v>0</v>
      </c>
      <c r="K282" t="e">
        <f>COUNTIFS(#REF!, B282,$B$10:$B$505,"M",#REF!,"Elected")</f>
        <v>#REF!</v>
      </c>
      <c r="L282" s="242">
        <f t="shared" si="11"/>
        <v>0</v>
      </c>
    </row>
    <row r="283" spans="1:12" x14ac:dyDescent="0.35">
      <c r="A283" s="238" t="e">
        <f>SUMIFS($C$10:$C$505,#REF!, B283)</f>
        <v>#REF!</v>
      </c>
      <c r="B283" t="s">
        <v>2669</v>
      </c>
      <c r="C283" t="s">
        <v>2587</v>
      </c>
      <c r="D283" s="241" t="e">
        <f>E283+I283</f>
        <v>#REF!</v>
      </c>
      <c r="E283" s="238" t="e">
        <f>COUNTIFS(#REF!, B283,$B$10:$B$505,"F")</f>
        <v>#REF!</v>
      </c>
      <c r="F283" s="242">
        <f t="shared" si="7"/>
        <v>0</v>
      </c>
      <c r="G283" t="e">
        <f>COUNTIFS(#REF!, B283,$B$10:$B$283,"F",#REF!,"Elected")</f>
        <v>#REF!</v>
      </c>
      <c r="H283" s="243">
        <f t="shared" si="9"/>
        <v>0</v>
      </c>
      <c r="I283" s="244" t="e">
        <f>COUNTIFS(#REF!, B283,$B$10:$B$505,"M")</f>
        <v>#REF!</v>
      </c>
      <c r="J283" s="242">
        <f t="shared" si="10"/>
        <v>0</v>
      </c>
      <c r="K283" t="e">
        <f>COUNTIFS(#REF!, B283,$B$10:$B$505,"M",#REF!,"Elected")</f>
        <v>#REF!</v>
      </c>
      <c r="L283" s="242">
        <f t="shared" si="11"/>
        <v>0</v>
      </c>
    </row>
    <row r="284" spans="1:12" x14ac:dyDescent="0.35">
      <c r="A284" s="238" t="e">
        <f>SUMIFS($C$10:$C$505,#REF!, B284)</f>
        <v>#REF!</v>
      </c>
      <c r="B284" t="s">
        <v>2928</v>
      </c>
      <c r="C284" t="s">
        <v>2580</v>
      </c>
      <c r="D284" s="241" t="e">
        <f t="shared" si="8"/>
        <v>#REF!</v>
      </c>
      <c r="E284" s="238" t="e">
        <f>COUNTIFS(#REF!, B284,$B$10:$B$505,"F")</f>
        <v>#REF!</v>
      </c>
      <c r="F284" s="242">
        <f t="shared" si="7"/>
        <v>0</v>
      </c>
      <c r="G284" t="e">
        <f>COUNTIFS(#REF!, B284,$B$10:$B$283,"F",#REF!,"Elected")</f>
        <v>#REF!</v>
      </c>
      <c r="H284" s="243">
        <f t="shared" si="9"/>
        <v>0</v>
      </c>
      <c r="I284" s="244" t="e">
        <f>COUNTIFS(#REF!, B284,$B$10:$B$505,"M")</f>
        <v>#REF!</v>
      </c>
      <c r="J284" s="242">
        <f t="shared" si="10"/>
        <v>0</v>
      </c>
      <c r="K284" t="e">
        <f>COUNTIFS(#REF!, B284,$B$10:$B$505,"M",#REF!,"Elected")</f>
        <v>#REF!</v>
      </c>
      <c r="L284" s="242">
        <f t="shared" si="11"/>
        <v>0</v>
      </c>
    </row>
    <row r="285" spans="1:12" x14ac:dyDescent="0.35">
      <c r="A285" s="238" t="e">
        <f>SUMIFS($C$10:$C$505,#REF!, B285)</f>
        <v>#REF!</v>
      </c>
      <c r="C285" t="s">
        <v>2592</v>
      </c>
      <c r="D285" s="241" t="e">
        <f t="shared" si="8"/>
        <v>#REF!</v>
      </c>
      <c r="E285" s="238" t="e">
        <f>COUNTIFS(#REF!, B285,$B$10:$B$505,"F")</f>
        <v>#REF!</v>
      </c>
      <c r="F285" s="242">
        <f t="shared" si="7"/>
        <v>0</v>
      </c>
      <c r="G285" t="e">
        <f>COUNTIFS(#REF!, B285,$B$10:$B$283,"F",#REF!,"Elected")</f>
        <v>#REF!</v>
      </c>
      <c r="H285" s="243">
        <f t="shared" si="9"/>
        <v>0</v>
      </c>
      <c r="I285" s="244" t="e">
        <f>COUNTIFS(#REF!, B285,$B$10:$B$505,"M")</f>
        <v>#REF!</v>
      </c>
      <c r="J285" s="242">
        <f t="shared" si="10"/>
        <v>0</v>
      </c>
      <c r="K285" t="e">
        <f>COUNTIFS(#REF!, B285,$B$10:$B$505,"M",#REF!,"Elected")</f>
        <v>#REF!</v>
      </c>
      <c r="L285" s="242">
        <f t="shared" si="11"/>
        <v>0</v>
      </c>
    </row>
    <row r="286" spans="1:12" x14ac:dyDescent="0.35">
      <c r="A286" s="238" t="e">
        <f>SUMIFS($C$10:$C$505,#REF!, B286)</f>
        <v>#REF!</v>
      </c>
      <c r="B286" t="s">
        <v>2807</v>
      </c>
      <c r="C286" t="s">
        <v>2597</v>
      </c>
      <c r="D286" s="241" t="e">
        <f t="shared" si="8"/>
        <v>#REF!</v>
      </c>
      <c r="E286" s="238" t="e">
        <f>COUNTIFS(#REF!, B286,$B$10:$B$505,"F")</f>
        <v>#REF!</v>
      </c>
      <c r="F286" s="242">
        <f t="shared" si="7"/>
        <v>0</v>
      </c>
      <c r="G286" t="e">
        <f>COUNTIFS(#REF!, B286,$B$10:$B$283,"F",#REF!,"Elected")</f>
        <v>#REF!</v>
      </c>
      <c r="H286" s="243">
        <f t="shared" si="9"/>
        <v>0</v>
      </c>
      <c r="I286" s="244" t="e">
        <f>COUNTIFS(#REF!, B286,$B$10:$B$505,"M")</f>
        <v>#REF!</v>
      </c>
      <c r="J286" s="242">
        <f t="shared" si="10"/>
        <v>0</v>
      </c>
      <c r="K286" t="e">
        <f>COUNTIFS(#REF!, B286,$B$10:$B$505,"M",#REF!,"Elected")</f>
        <v>#REF!</v>
      </c>
      <c r="L286" s="242">
        <f t="shared" si="11"/>
        <v>0</v>
      </c>
    </row>
    <row r="287" spans="1:12" x14ac:dyDescent="0.35">
      <c r="A287" s="238" t="e">
        <f>SUMIFS($C$10:$C$505,#REF!, B287)</f>
        <v>#REF!</v>
      </c>
      <c r="B287" t="s">
        <v>2668</v>
      </c>
      <c r="C287" t="s">
        <v>2588</v>
      </c>
      <c r="D287" s="241" t="e">
        <f t="shared" si="8"/>
        <v>#REF!</v>
      </c>
      <c r="E287" s="238" t="e">
        <f>COUNTIFS(#REF!, B287,$B$10:$B$505,"F")</f>
        <v>#REF!</v>
      </c>
      <c r="F287" s="242">
        <f t="shared" si="7"/>
        <v>0</v>
      </c>
      <c r="G287" t="e">
        <f>COUNTIFS(#REF!, B287,$B$10:$B$283,"F",#REF!,"Elected")</f>
        <v>#REF!</v>
      </c>
      <c r="H287" s="243">
        <f t="shared" si="9"/>
        <v>0</v>
      </c>
      <c r="I287" s="244" t="e">
        <f>COUNTIFS(#REF!, B287,$B$10:$B$505,"M")</f>
        <v>#REF!</v>
      </c>
      <c r="J287" s="242">
        <f t="shared" si="10"/>
        <v>0</v>
      </c>
      <c r="K287" t="e">
        <f>COUNTIFS(#REF!, B287,$B$10:$B$505,"M",#REF!,"Elected")</f>
        <v>#REF!</v>
      </c>
      <c r="L287" s="242">
        <f t="shared" si="11"/>
        <v>0</v>
      </c>
    </row>
    <row r="288" spans="1:12" x14ac:dyDescent="0.35">
      <c r="A288" s="238" t="e">
        <f>SUMIFS($C$10:$C$505,#REF!, B288)</f>
        <v>#REF!</v>
      </c>
      <c r="B288" t="s">
        <v>2692</v>
      </c>
      <c r="C288" t="s">
        <v>2589</v>
      </c>
      <c r="D288" s="241" t="e">
        <f t="shared" si="8"/>
        <v>#REF!</v>
      </c>
      <c r="E288" s="238" t="e">
        <f>COUNTIFS(#REF!, B288,$B$10:$B$505,"F")</f>
        <v>#REF!</v>
      </c>
      <c r="F288" s="242">
        <f t="shared" si="7"/>
        <v>0</v>
      </c>
      <c r="G288" t="e">
        <f>COUNTIFS(#REF!, B288,$B$10:$B$283,"F",#REF!,"Elected")</f>
        <v>#REF!</v>
      </c>
      <c r="H288" s="243">
        <f t="shared" si="9"/>
        <v>0</v>
      </c>
      <c r="I288" s="244" t="e">
        <f>COUNTIFS(#REF!, B288,$B$10:$B$505,"M")</f>
        <v>#REF!</v>
      </c>
      <c r="J288" s="242">
        <f t="shared" si="10"/>
        <v>0</v>
      </c>
      <c r="K288" t="e">
        <f>COUNTIFS(#REF!, B288,$B$10:$B$505,"M",#REF!,"Elected")</f>
        <v>#REF!</v>
      </c>
      <c r="L288" s="242">
        <f t="shared" si="11"/>
        <v>0</v>
      </c>
    </row>
    <row r="289" spans="1:12" x14ac:dyDescent="0.35">
      <c r="A289" s="238" t="e">
        <f>SUMIFS($C$10:$C$505,#REF!, B289)</f>
        <v>#REF!</v>
      </c>
      <c r="B289" t="s">
        <v>2672</v>
      </c>
      <c r="C289" t="s">
        <v>2530</v>
      </c>
      <c r="D289" s="241" t="e">
        <f t="shared" si="8"/>
        <v>#REF!</v>
      </c>
      <c r="E289" s="238" t="e">
        <f>COUNTIFS(#REF!, B289,$B$10:$B$505,"F")</f>
        <v>#REF!</v>
      </c>
      <c r="F289" s="242">
        <f t="shared" si="7"/>
        <v>0</v>
      </c>
      <c r="G289" t="e">
        <f>COUNTIFS(#REF!, B289,$B$10:$B$283,"F",#REF!,"Elected")</f>
        <v>#REF!</v>
      </c>
      <c r="H289" s="243">
        <f t="shared" si="9"/>
        <v>0</v>
      </c>
      <c r="I289" s="244" t="e">
        <f>COUNTIFS(#REF!, B289,$B$10:$B$505,"M")</f>
        <v>#REF!</v>
      </c>
      <c r="J289" s="242">
        <f t="shared" si="10"/>
        <v>0</v>
      </c>
      <c r="K289" t="e">
        <f>COUNTIFS(#REF!, B289,$B$10:$B$505,"M",#REF!,"Elected")</f>
        <v>#REF!</v>
      </c>
      <c r="L289" s="242">
        <f t="shared" si="11"/>
        <v>0</v>
      </c>
    </row>
    <row r="290" spans="1:12" x14ac:dyDescent="0.35">
      <c r="A290" s="238" t="e">
        <f>SUM(A263:A289)</f>
        <v>#REF!</v>
      </c>
      <c r="B290" s="238"/>
      <c r="D290" s="241" t="e">
        <f>SUM(D263:D289)</f>
        <v>#REF!</v>
      </c>
      <c r="E290" s="238" t="e">
        <f>SUM(E263:E289)</f>
        <v>#REF!</v>
      </c>
      <c r="G290" t="e">
        <f>SUM(G263:G289)</f>
        <v>#REF!</v>
      </c>
      <c r="I290" s="244" t="e">
        <f>SUM(I263:I289)</f>
        <v>#REF!</v>
      </c>
      <c r="K290" t="e">
        <f>SUM(K263:K289)</f>
        <v>#REF!</v>
      </c>
    </row>
    <row r="291" spans="1:12" ht="15" thickBot="1" x14ac:dyDescent="0.4"/>
    <row r="292" spans="1:12" x14ac:dyDescent="0.35">
      <c r="C292" s="245" t="s">
        <v>2673</v>
      </c>
      <c r="D292" s="246"/>
      <c r="E292" s="247" t="e">
        <f>E290+I290</f>
        <v>#REF!</v>
      </c>
      <c r="F292" s="246" t="s">
        <v>2674</v>
      </c>
      <c r="G292" s="248"/>
      <c r="H292" s="248"/>
      <c r="I292" s="245" t="s">
        <v>2675</v>
      </c>
      <c r="J292" s="246" t="s">
        <v>2676</v>
      </c>
      <c r="K292" s="249" t="e">
        <f>K290</f>
        <v>#REF!</v>
      </c>
    </row>
    <row r="293" spans="1:12" ht="15" thickBot="1" x14ac:dyDescent="0.4">
      <c r="C293" s="250" t="s">
        <v>2677</v>
      </c>
      <c r="D293" s="251" t="e">
        <f>LEFT(MID(#REF!,FIND("(",#REF!)+1,LEN(#REF!)),FIND(")",MID(#REF!,FIND("(",#REF!)+1,LEN(#REF!)))-1)</f>
        <v>#REF!</v>
      </c>
      <c r="E293" s="251" t="e">
        <f>#REF!</f>
        <v>#REF!</v>
      </c>
      <c r="F293" s="251" t="s">
        <v>2678</v>
      </c>
      <c r="G293" s="252"/>
      <c r="H293" s="252"/>
      <c r="I293" s="253"/>
      <c r="J293" s="240" t="s">
        <v>2679</v>
      </c>
      <c r="K293" s="254" t="e">
        <f>G290</f>
        <v>#REF!</v>
      </c>
    </row>
    <row r="294" spans="1:12" ht="15" thickBot="1" x14ac:dyDescent="0.4">
      <c r="I294" s="250"/>
      <c r="J294" s="251" t="s">
        <v>2680</v>
      </c>
      <c r="K294" s="255" t="e">
        <f>SUM(K292:K293)</f>
        <v>#REF!</v>
      </c>
    </row>
  </sheetData>
  <mergeCells count="258">
    <mergeCell ref="A253:A254"/>
    <mergeCell ref="B253:B254"/>
    <mergeCell ref="C253:C254"/>
    <mergeCell ref="A255:A256"/>
    <mergeCell ref="B255:B256"/>
    <mergeCell ref="C255:C256"/>
    <mergeCell ref="A249:A250"/>
    <mergeCell ref="B249:B250"/>
    <mergeCell ref="C249:C250"/>
    <mergeCell ref="A251:A252"/>
    <mergeCell ref="B251:B252"/>
    <mergeCell ref="C251:C252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26:A227"/>
    <mergeCell ref="B226:B227"/>
    <mergeCell ref="C226:C227"/>
    <mergeCell ref="A228:A229"/>
    <mergeCell ref="B228:B229"/>
    <mergeCell ref="C228:C229"/>
    <mergeCell ref="A222:A223"/>
    <mergeCell ref="B222:B223"/>
    <mergeCell ref="C222:C223"/>
    <mergeCell ref="A224:A225"/>
    <mergeCell ref="B224:B225"/>
    <mergeCell ref="C224:C225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10:A211"/>
    <mergeCell ref="B210:B211"/>
    <mergeCell ref="C210:C211"/>
    <mergeCell ref="A212:A213"/>
    <mergeCell ref="B212:B213"/>
    <mergeCell ref="C212:C213"/>
    <mergeCell ref="A195:A196"/>
    <mergeCell ref="B195:B196"/>
    <mergeCell ref="C195:C196"/>
    <mergeCell ref="A197:A198"/>
    <mergeCell ref="B197:B198"/>
    <mergeCell ref="C197:C198"/>
    <mergeCell ref="A191:A192"/>
    <mergeCell ref="B191:B192"/>
    <mergeCell ref="C191:C192"/>
    <mergeCell ref="A193:A194"/>
    <mergeCell ref="B193:B194"/>
    <mergeCell ref="C193:C194"/>
    <mergeCell ref="A187:A188"/>
    <mergeCell ref="B187:B188"/>
    <mergeCell ref="C187:C188"/>
    <mergeCell ref="A189:A190"/>
    <mergeCell ref="B189:B190"/>
    <mergeCell ref="C189:C190"/>
    <mergeCell ref="A183:A184"/>
    <mergeCell ref="B183:B184"/>
    <mergeCell ref="C183:C184"/>
    <mergeCell ref="A185:A186"/>
    <mergeCell ref="B185:B186"/>
    <mergeCell ref="C185:C186"/>
    <mergeCell ref="A168:A169"/>
    <mergeCell ref="B168:B169"/>
    <mergeCell ref="C168:C169"/>
    <mergeCell ref="A181:A182"/>
    <mergeCell ref="B181:B182"/>
    <mergeCell ref="C181:C182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56:A157"/>
    <mergeCell ref="B156:B157"/>
    <mergeCell ref="C156:C157"/>
    <mergeCell ref="A158:A159"/>
    <mergeCell ref="B158:B159"/>
    <mergeCell ref="C158:C159"/>
    <mergeCell ref="A152:A153"/>
    <mergeCell ref="B152:B153"/>
    <mergeCell ref="C152:C153"/>
    <mergeCell ref="A154:A155"/>
    <mergeCell ref="B154:B155"/>
    <mergeCell ref="C154:C155"/>
    <mergeCell ref="A137:A138"/>
    <mergeCell ref="B137:B138"/>
    <mergeCell ref="C137:C138"/>
    <mergeCell ref="A150:A151"/>
    <mergeCell ref="B150:B151"/>
    <mergeCell ref="C150:C151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13:A114"/>
    <mergeCell ref="B113:B114"/>
    <mergeCell ref="C113:C114"/>
    <mergeCell ref="A115:A116"/>
    <mergeCell ref="B115:B116"/>
    <mergeCell ref="C115:C116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59:A60"/>
    <mergeCell ref="B59:B60"/>
    <mergeCell ref="C59:C60"/>
    <mergeCell ref="A72:A73"/>
    <mergeCell ref="B72:B73"/>
    <mergeCell ref="C72:C73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43:A44"/>
    <mergeCell ref="B43:B44"/>
    <mergeCell ref="C43:C44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283"/>
  <sheetViews>
    <sheetView topLeftCell="E1" zoomScale="53" zoomScaleNormal="90" workbookViewId="0">
      <selection activeCell="BD5" sqref="W5:BD282"/>
    </sheetView>
  </sheetViews>
  <sheetFormatPr defaultRowHeight="14.5" x14ac:dyDescent="0.35"/>
  <cols>
    <col min="1" max="1" width="54.453125" bestFit="1" customWidth="1"/>
    <col min="3" max="3" width="28.7265625" bestFit="1" customWidth="1"/>
  </cols>
  <sheetData>
    <row r="1" spans="1:14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35">
      <c r="A8" s="339" t="s">
        <v>243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N8" t="s">
        <v>14</v>
      </c>
    </row>
    <row r="9" spans="1:14" x14ac:dyDescent="0.35">
      <c r="A9" s="339" t="s">
        <v>0</v>
      </c>
      <c r="B9" s="339" t="s">
        <v>0</v>
      </c>
      <c r="C9" s="339" t="s">
        <v>17</v>
      </c>
      <c r="D9" t="s">
        <v>2166</v>
      </c>
      <c r="E9" t="s">
        <v>2167</v>
      </c>
      <c r="F9" t="s">
        <v>2168</v>
      </c>
      <c r="G9" t="s">
        <v>2169</v>
      </c>
      <c r="H9" t="s">
        <v>2170</v>
      </c>
      <c r="I9" t="s">
        <v>2171</v>
      </c>
      <c r="J9" t="s">
        <v>2172</v>
      </c>
      <c r="K9" t="s">
        <v>2173</v>
      </c>
      <c r="L9" t="s">
        <v>2174</v>
      </c>
      <c r="M9" t="s">
        <v>2175</v>
      </c>
      <c r="N9" t="s">
        <v>1411</v>
      </c>
    </row>
    <row r="10" spans="1:14" x14ac:dyDescent="0.35">
      <c r="A10" s="339" t="s">
        <v>2176</v>
      </c>
      <c r="B10" s="339" t="s">
        <v>33</v>
      </c>
      <c r="C10" s="340">
        <v>1230</v>
      </c>
      <c r="D10" s="1">
        <v>26</v>
      </c>
      <c r="E10" s="1">
        <v>7</v>
      </c>
      <c r="F10" s="1">
        <v>24</v>
      </c>
      <c r="G10" s="1">
        <v>6</v>
      </c>
      <c r="H10" s="1">
        <v>9</v>
      </c>
      <c r="I10" s="1">
        <v>9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35">
      <c r="A11" s="339" t="s">
        <v>0</v>
      </c>
      <c r="B11" s="339" t="s">
        <v>0</v>
      </c>
      <c r="C11" s="340">
        <v>1230</v>
      </c>
      <c r="D11" s="2">
        <v>1256</v>
      </c>
      <c r="E11" s="2">
        <v>1263</v>
      </c>
      <c r="F11" s="2">
        <v>1287</v>
      </c>
      <c r="G11" s="2">
        <v>1293</v>
      </c>
      <c r="H11" s="2">
        <v>1302</v>
      </c>
      <c r="I11" s="2">
        <v>1311</v>
      </c>
      <c r="J11" s="2">
        <v>1311</v>
      </c>
      <c r="K11" s="2">
        <v>1311</v>
      </c>
      <c r="L11" s="2">
        <v>1311</v>
      </c>
      <c r="M11" s="2">
        <v>1311</v>
      </c>
      <c r="N11" s="2">
        <v>1311</v>
      </c>
    </row>
    <row r="12" spans="1:14" x14ac:dyDescent="0.35">
      <c r="A12" s="339" t="s">
        <v>3502</v>
      </c>
      <c r="B12" s="339" t="s">
        <v>33</v>
      </c>
      <c r="C12" s="340">
        <v>38</v>
      </c>
      <c r="D12" s="1">
        <v>3</v>
      </c>
      <c r="E12" s="1">
        <v>1</v>
      </c>
      <c r="F12" s="1">
        <v>-42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35">
      <c r="A13" s="339" t="s">
        <v>0</v>
      </c>
      <c r="B13" s="339" t="s">
        <v>0</v>
      </c>
      <c r="C13" s="340">
        <v>38</v>
      </c>
      <c r="D13" s="2">
        <v>41</v>
      </c>
      <c r="E13" s="2">
        <v>42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35">
      <c r="A14" s="339" t="s">
        <v>2177</v>
      </c>
      <c r="B14" s="339" t="s">
        <v>33</v>
      </c>
      <c r="C14" s="340">
        <v>1408</v>
      </c>
      <c r="D14" s="1">
        <v>0</v>
      </c>
      <c r="E14" s="1">
        <v>-97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35">
      <c r="A15" s="339" t="s">
        <v>0</v>
      </c>
      <c r="B15" s="339" t="s">
        <v>0</v>
      </c>
      <c r="C15" s="340">
        <v>1408</v>
      </c>
      <c r="D15" s="2">
        <v>1408</v>
      </c>
      <c r="E15" s="2">
        <v>1311</v>
      </c>
      <c r="F15" s="2">
        <v>1311</v>
      </c>
      <c r="G15" s="2">
        <v>1311</v>
      </c>
      <c r="H15" s="2">
        <v>1311</v>
      </c>
      <c r="I15" s="2">
        <v>1311</v>
      </c>
      <c r="J15" s="2">
        <v>1311</v>
      </c>
      <c r="K15" s="2">
        <v>1311</v>
      </c>
      <c r="L15" s="2">
        <v>1311</v>
      </c>
      <c r="M15" s="2">
        <v>1311</v>
      </c>
      <c r="N15" s="2">
        <v>1311</v>
      </c>
    </row>
    <row r="16" spans="1:14" x14ac:dyDescent="0.35">
      <c r="A16" s="339" t="s">
        <v>2178</v>
      </c>
      <c r="B16" s="339" t="s">
        <v>33</v>
      </c>
      <c r="C16" s="340">
        <v>1584</v>
      </c>
      <c r="D16" s="1">
        <v>-273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35">
      <c r="A17" s="339" t="s">
        <v>0</v>
      </c>
      <c r="B17" s="339" t="s">
        <v>0</v>
      </c>
      <c r="C17" s="340">
        <v>1584</v>
      </c>
      <c r="D17" s="2">
        <v>1311</v>
      </c>
      <c r="E17" s="2">
        <v>1311</v>
      </c>
      <c r="F17" s="2">
        <v>1311</v>
      </c>
      <c r="G17" s="2">
        <v>1311</v>
      </c>
      <c r="H17" s="2">
        <v>1311</v>
      </c>
      <c r="I17" s="2">
        <v>1311</v>
      </c>
      <c r="J17" s="2">
        <v>1311</v>
      </c>
      <c r="K17" s="2">
        <v>1311</v>
      </c>
      <c r="L17" s="2">
        <v>1311</v>
      </c>
      <c r="M17" s="2">
        <v>1311</v>
      </c>
      <c r="N17" s="2">
        <v>1311</v>
      </c>
    </row>
    <row r="18" spans="1:14" x14ac:dyDescent="0.35">
      <c r="A18" s="339" t="s">
        <v>3503</v>
      </c>
      <c r="B18" s="339" t="s">
        <v>31</v>
      </c>
      <c r="C18" s="340">
        <v>295</v>
      </c>
      <c r="D18" s="1">
        <v>13</v>
      </c>
      <c r="E18" s="1">
        <v>3</v>
      </c>
      <c r="F18" s="1">
        <v>11</v>
      </c>
      <c r="G18" s="1">
        <v>35</v>
      </c>
      <c r="H18" s="1">
        <v>13</v>
      </c>
      <c r="I18" s="1">
        <v>36</v>
      </c>
      <c r="J18" s="1">
        <v>21</v>
      </c>
      <c r="K18" s="1">
        <v>-427</v>
      </c>
      <c r="L18" s="1">
        <v>0</v>
      </c>
      <c r="M18" s="1">
        <v>0</v>
      </c>
      <c r="N18" s="1">
        <v>0</v>
      </c>
    </row>
    <row r="19" spans="1:14" x14ac:dyDescent="0.35">
      <c r="A19" s="339" t="s">
        <v>0</v>
      </c>
      <c r="B19" s="339" t="s">
        <v>0</v>
      </c>
      <c r="C19" s="340">
        <v>295</v>
      </c>
      <c r="D19" s="2">
        <v>308</v>
      </c>
      <c r="E19" s="2">
        <v>311</v>
      </c>
      <c r="F19" s="2">
        <v>322</v>
      </c>
      <c r="G19" s="2">
        <v>357</v>
      </c>
      <c r="H19" s="2">
        <v>370</v>
      </c>
      <c r="I19" s="2">
        <v>406</v>
      </c>
      <c r="J19" s="2">
        <v>427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35">
      <c r="A20" s="339" t="s">
        <v>3504</v>
      </c>
      <c r="B20" s="339" t="s">
        <v>33</v>
      </c>
      <c r="C20" s="340">
        <v>131</v>
      </c>
      <c r="D20" s="1">
        <v>1</v>
      </c>
      <c r="E20" s="1">
        <v>1</v>
      </c>
      <c r="F20" s="1">
        <v>3</v>
      </c>
      <c r="G20" s="1">
        <v>-136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35">
      <c r="A21" s="339" t="s">
        <v>0</v>
      </c>
      <c r="B21" s="339" t="s">
        <v>0</v>
      </c>
      <c r="C21" s="340">
        <v>131</v>
      </c>
      <c r="D21" s="2">
        <v>132</v>
      </c>
      <c r="E21" s="2">
        <v>133</v>
      </c>
      <c r="F21" s="2">
        <v>136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35">
      <c r="A22" s="339" t="s">
        <v>3505</v>
      </c>
      <c r="B22" s="339" t="s">
        <v>33</v>
      </c>
      <c r="C22" s="340">
        <v>70</v>
      </c>
      <c r="D22" s="1">
        <v>1</v>
      </c>
      <c r="E22" s="1">
        <v>0</v>
      </c>
      <c r="F22" s="1">
        <v>-71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35">
      <c r="A23" s="339" t="s">
        <v>0</v>
      </c>
      <c r="B23" s="339" t="s">
        <v>0</v>
      </c>
      <c r="C23" s="340">
        <v>70</v>
      </c>
      <c r="D23" s="2">
        <v>71</v>
      </c>
      <c r="E23" s="2">
        <v>71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35">
      <c r="A24" s="339" t="s">
        <v>2179</v>
      </c>
      <c r="B24" s="339" t="s">
        <v>31</v>
      </c>
      <c r="C24" s="340">
        <v>468</v>
      </c>
      <c r="D24" s="1">
        <v>42</v>
      </c>
      <c r="E24" s="1">
        <v>3</v>
      </c>
      <c r="F24" s="1">
        <v>5</v>
      </c>
      <c r="G24" s="1">
        <v>4</v>
      </c>
      <c r="H24" s="1">
        <v>6</v>
      </c>
      <c r="I24" s="1">
        <v>12</v>
      </c>
      <c r="J24" s="1">
        <v>74</v>
      </c>
      <c r="K24" s="1">
        <v>23</v>
      </c>
      <c r="L24" s="1">
        <v>30</v>
      </c>
      <c r="M24" s="1">
        <v>2</v>
      </c>
      <c r="N24" s="1">
        <v>-669</v>
      </c>
    </row>
    <row r="25" spans="1:14" x14ac:dyDescent="0.35">
      <c r="A25" s="339" t="s">
        <v>0</v>
      </c>
      <c r="B25" s="339" t="s">
        <v>0</v>
      </c>
      <c r="C25" s="340">
        <v>468</v>
      </c>
      <c r="D25" s="2">
        <v>510</v>
      </c>
      <c r="E25" s="2">
        <v>513</v>
      </c>
      <c r="F25" s="2">
        <v>518</v>
      </c>
      <c r="G25" s="2">
        <v>522</v>
      </c>
      <c r="H25" s="2">
        <v>528</v>
      </c>
      <c r="I25" s="2">
        <v>540</v>
      </c>
      <c r="J25" s="2">
        <v>614</v>
      </c>
      <c r="K25" s="2">
        <v>637</v>
      </c>
      <c r="L25" s="2">
        <v>667</v>
      </c>
      <c r="M25" s="2">
        <v>669</v>
      </c>
      <c r="N25" s="2">
        <v>0</v>
      </c>
    </row>
    <row r="26" spans="1:14" x14ac:dyDescent="0.35">
      <c r="A26" s="339" t="s">
        <v>2180</v>
      </c>
      <c r="B26" s="339" t="s">
        <v>33</v>
      </c>
      <c r="C26" s="340">
        <v>1073</v>
      </c>
      <c r="D26" s="1">
        <v>61</v>
      </c>
      <c r="E26" s="1">
        <v>3</v>
      </c>
      <c r="F26" s="1">
        <v>18</v>
      </c>
      <c r="G26" s="1">
        <v>2</v>
      </c>
      <c r="H26" s="1">
        <v>24</v>
      </c>
      <c r="I26" s="1">
        <v>18</v>
      </c>
      <c r="J26" s="1">
        <v>47</v>
      </c>
      <c r="K26" s="1">
        <v>47</v>
      </c>
      <c r="L26" s="1">
        <v>25</v>
      </c>
      <c r="M26" s="1">
        <v>-7</v>
      </c>
      <c r="N26" s="1">
        <v>0</v>
      </c>
    </row>
    <row r="27" spans="1:14" x14ac:dyDescent="0.35">
      <c r="A27" s="339" t="s">
        <v>0</v>
      </c>
      <c r="B27" s="339" t="s">
        <v>0</v>
      </c>
      <c r="C27" s="340">
        <v>1073</v>
      </c>
      <c r="D27" s="2">
        <v>1134</v>
      </c>
      <c r="E27" s="2">
        <v>1137</v>
      </c>
      <c r="F27" s="2">
        <v>1155</v>
      </c>
      <c r="G27" s="2">
        <v>1157</v>
      </c>
      <c r="H27" s="2">
        <v>1181</v>
      </c>
      <c r="I27" s="2">
        <v>1199</v>
      </c>
      <c r="J27" s="2">
        <v>1246</v>
      </c>
      <c r="K27" s="2">
        <v>1293</v>
      </c>
      <c r="L27" s="2">
        <v>1318</v>
      </c>
      <c r="M27" s="2">
        <v>1311</v>
      </c>
      <c r="N27" s="2">
        <v>1311</v>
      </c>
    </row>
    <row r="28" spans="1:14" x14ac:dyDescent="0.35">
      <c r="A28" s="339" t="s">
        <v>3506</v>
      </c>
      <c r="B28" s="339" t="s">
        <v>33</v>
      </c>
      <c r="C28" s="340">
        <v>462</v>
      </c>
      <c r="D28" s="1">
        <v>12</v>
      </c>
      <c r="E28" s="1">
        <v>6</v>
      </c>
      <c r="F28" s="1">
        <v>9</v>
      </c>
      <c r="G28" s="1">
        <v>19</v>
      </c>
      <c r="H28" s="1">
        <v>10</v>
      </c>
      <c r="I28" s="1">
        <v>25</v>
      </c>
      <c r="J28" s="1">
        <v>16</v>
      </c>
      <c r="K28" s="1">
        <v>82</v>
      </c>
      <c r="L28" s="1">
        <v>33</v>
      </c>
      <c r="M28" s="1">
        <v>1</v>
      </c>
      <c r="N28" s="1">
        <v>111</v>
      </c>
    </row>
    <row r="29" spans="1:14" x14ac:dyDescent="0.35">
      <c r="A29" s="339" t="s">
        <v>0</v>
      </c>
      <c r="B29" s="339" t="s">
        <v>0</v>
      </c>
      <c r="C29" s="340">
        <v>462</v>
      </c>
      <c r="D29" s="2">
        <v>474</v>
      </c>
      <c r="E29" s="2">
        <v>480</v>
      </c>
      <c r="F29" s="2">
        <v>489</v>
      </c>
      <c r="G29" s="2">
        <v>508</v>
      </c>
      <c r="H29" s="2">
        <v>518</v>
      </c>
      <c r="I29" s="2">
        <v>543</v>
      </c>
      <c r="J29" s="2">
        <v>559</v>
      </c>
      <c r="K29" s="2">
        <v>641</v>
      </c>
      <c r="L29" s="2">
        <v>674</v>
      </c>
      <c r="M29" s="2">
        <v>675</v>
      </c>
      <c r="N29" s="2">
        <v>786</v>
      </c>
    </row>
    <row r="30" spans="1:14" x14ac:dyDescent="0.35">
      <c r="A30" s="339" t="s">
        <v>3524</v>
      </c>
      <c r="B30" s="339" t="s">
        <v>33</v>
      </c>
      <c r="C30" s="340">
        <v>345</v>
      </c>
      <c r="D30" s="1">
        <v>12</v>
      </c>
      <c r="E30" s="1">
        <v>5</v>
      </c>
      <c r="F30" s="1">
        <v>5</v>
      </c>
      <c r="G30" s="1">
        <v>2</v>
      </c>
      <c r="H30" s="1">
        <v>7</v>
      </c>
      <c r="I30" s="1">
        <v>12</v>
      </c>
      <c r="J30" s="1">
        <v>-388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35">
      <c r="A31" s="339" t="s">
        <v>0</v>
      </c>
      <c r="B31" s="339" t="s">
        <v>0</v>
      </c>
      <c r="C31" s="340">
        <v>345</v>
      </c>
      <c r="D31" s="2">
        <v>357</v>
      </c>
      <c r="E31" s="2">
        <v>362</v>
      </c>
      <c r="F31" s="2">
        <v>367</v>
      </c>
      <c r="G31" s="2">
        <v>369</v>
      </c>
      <c r="H31" s="2">
        <v>376</v>
      </c>
      <c r="I31" s="2">
        <v>388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35">
      <c r="A32" s="339" t="s">
        <v>3507</v>
      </c>
      <c r="B32" s="339" t="s">
        <v>33</v>
      </c>
      <c r="C32" s="340">
        <v>627</v>
      </c>
      <c r="D32" s="1">
        <v>24</v>
      </c>
      <c r="E32" s="1">
        <v>6</v>
      </c>
      <c r="F32" s="1">
        <v>10</v>
      </c>
      <c r="G32" s="1">
        <v>21</v>
      </c>
      <c r="H32" s="1">
        <v>21</v>
      </c>
      <c r="I32" s="1">
        <v>54</v>
      </c>
      <c r="J32" s="1">
        <v>41</v>
      </c>
      <c r="K32" s="1">
        <v>87</v>
      </c>
      <c r="L32" s="1">
        <v>80</v>
      </c>
      <c r="M32" s="1">
        <v>2</v>
      </c>
      <c r="N32" s="1">
        <v>71</v>
      </c>
    </row>
    <row r="33" spans="1:14" x14ac:dyDescent="0.35">
      <c r="A33" s="339" t="s">
        <v>0</v>
      </c>
      <c r="B33" s="339" t="s">
        <v>0</v>
      </c>
      <c r="C33" s="340">
        <v>627</v>
      </c>
      <c r="D33" s="2">
        <v>651</v>
      </c>
      <c r="E33" s="2">
        <v>657</v>
      </c>
      <c r="F33" s="2">
        <v>667</v>
      </c>
      <c r="G33" s="2">
        <v>688</v>
      </c>
      <c r="H33" s="2">
        <v>709</v>
      </c>
      <c r="I33" s="2">
        <v>763</v>
      </c>
      <c r="J33" s="2">
        <v>804</v>
      </c>
      <c r="K33" s="2">
        <v>891</v>
      </c>
      <c r="L33" s="2">
        <v>971</v>
      </c>
      <c r="M33" s="2">
        <v>973</v>
      </c>
      <c r="N33" s="2">
        <v>1044</v>
      </c>
    </row>
    <row r="34" spans="1:14" x14ac:dyDescent="0.35">
      <c r="A34" s="339" t="s">
        <v>3498</v>
      </c>
      <c r="B34" s="339" t="s">
        <v>33</v>
      </c>
      <c r="C34" s="340">
        <v>786</v>
      </c>
      <c r="D34" s="1">
        <v>43</v>
      </c>
      <c r="E34" s="1">
        <v>7</v>
      </c>
      <c r="F34" s="1">
        <v>5</v>
      </c>
      <c r="G34" s="1">
        <v>6</v>
      </c>
      <c r="H34" s="1">
        <v>18</v>
      </c>
      <c r="I34" s="1">
        <v>40</v>
      </c>
      <c r="J34" s="1">
        <v>106</v>
      </c>
      <c r="K34" s="1">
        <v>54</v>
      </c>
      <c r="L34" s="1">
        <v>84</v>
      </c>
      <c r="M34" s="1">
        <v>2</v>
      </c>
      <c r="N34" s="1">
        <v>145</v>
      </c>
    </row>
    <row r="35" spans="1:14" x14ac:dyDescent="0.35">
      <c r="A35" s="339" t="s">
        <v>0</v>
      </c>
      <c r="B35" s="339" t="s">
        <v>0</v>
      </c>
      <c r="C35" s="340">
        <v>786</v>
      </c>
      <c r="D35" s="2">
        <v>829</v>
      </c>
      <c r="E35" s="2">
        <v>836</v>
      </c>
      <c r="F35" s="2">
        <v>841</v>
      </c>
      <c r="G35" s="2">
        <v>847</v>
      </c>
      <c r="H35" s="2">
        <v>865</v>
      </c>
      <c r="I35" s="2">
        <v>905</v>
      </c>
      <c r="J35" s="2">
        <v>1011</v>
      </c>
      <c r="K35" s="2">
        <v>1065</v>
      </c>
      <c r="L35" s="2">
        <v>1149</v>
      </c>
      <c r="M35" s="2">
        <v>1151</v>
      </c>
      <c r="N35" s="2">
        <v>1296</v>
      </c>
    </row>
    <row r="36" spans="1:14" x14ac:dyDescent="0.35">
      <c r="A36" s="339" t="s">
        <v>2181</v>
      </c>
      <c r="B36" s="339" t="s">
        <v>31</v>
      </c>
      <c r="C36" s="340">
        <v>204</v>
      </c>
      <c r="D36" s="1">
        <v>6</v>
      </c>
      <c r="E36" s="1">
        <v>36</v>
      </c>
      <c r="F36" s="1">
        <v>6</v>
      </c>
      <c r="G36" s="1">
        <v>5</v>
      </c>
      <c r="H36" s="1">
        <v>105</v>
      </c>
      <c r="I36" s="1">
        <v>41</v>
      </c>
      <c r="J36" s="1">
        <v>39</v>
      </c>
      <c r="K36" s="1">
        <v>24</v>
      </c>
      <c r="L36" s="1">
        <v>-466</v>
      </c>
      <c r="M36" s="1">
        <v>0</v>
      </c>
      <c r="N36" s="1">
        <v>0</v>
      </c>
    </row>
    <row r="37" spans="1:14" x14ac:dyDescent="0.35">
      <c r="A37" s="339" t="s">
        <v>0</v>
      </c>
      <c r="B37" s="339" t="s">
        <v>0</v>
      </c>
      <c r="C37" s="340">
        <v>204</v>
      </c>
      <c r="D37" s="2">
        <v>210</v>
      </c>
      <c r="E37" s="2">
        <v>246</v>
      </c>
      <c r="F37" s="2">
        <v>252</v>
      </c>
      <c r="G37" s="2">
        <v>257</v>
      </c>
      <c r="H37" s="2">
        <v>362</v>
      </c>
      <c r="I37" s="2">
        <v>403</v>
      </c>
      <c r="J37" s="2">
        <v>442</v>
      </c>
      <c r="K37" s="2">
        <v>466</v>
      </c>
      <c r="L37" s="2">
        <v>0</v>
      </c>
      <c r="M37" s="2">
        <v>0</v>
      </c>
      <c r="N37" s="2">
        <v>0</v>
      </c>
    </row>
    <row r="38" spans="1:14" x14ac:dyDescent="0.35">
      <c r="A38" s="339" t="s">
        <v>3508</v>
      </c>
      <c r="B38" s="339" t="s">
        <v>33</v>
      </c>
      <c r="C38" s="340">
        <v>244</v>
      </c>
      <c r="D38" s="1">
        <v>20</v>
      </c>
      <c r="E38" s="1">
        <v>3</v>
      </c>
      <c r="F38" s="1">
        <v>3</v>
      </c>
      <c r="G38" s="1">
        <v>17</v>
      </c>
      <c r="H38" s="1">
        <v>7</v>
      </c>
      <c r="I38" s="1">
        <v>-294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35">
      <c r="A39" s="339" t="s">
        <v>0</v>
      </c>
      <c r="B39" s="339" t="s">
        <v>0</v>
      </c>
      <c r="C39" s="340">
        <v>244</v>
      </c>
      <c r="D39" s="2">
        <v>264</v>
      </c>
      <c r="E39" s="2">
        <v>267</v>
      </c>
      <c r="F39" s="2">
        <v>270</v>
      </c>
      <c r="G39" s="2">
        <v>287</v>
      </c>
      <c r="H39" s="2">
        <v>294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35">
      <c r="A40" s="339" t="s">
        <v>2182</v>
      </c>
      <c r="B40" s="339" t="s">
        <v>31</v>
      </c>
      <c r="C40" s="340">
        <v>209</v>
      </c>
      <c r="D40" s="1">
        <v>9</v>
      </c>
      <c r="E40" s="1">
        <v>16</v>
      </c>
      <c r="F40" s="1">
        <v>1</v>
      </c>
      <c r="G40" s="1">
        <v>3</v>
      </c>
      <c r="H40" s="1">
        <v>-238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1:14" x14ac:dyDescent="0.35">
      <c r="A41" s="339" t="s">
        <v>0</v>
      </c>
      <c r="B41" s="339" t="s">
        <v>0</v>
      </c>
      <c r="C41" s="340">
        <v>209</v>
      </c>
      <c r="D41" s="2">
        <v>218</v>
      </c>
      <c r="E41" s="2">
        <v>234</v>
      </c>
      <c r="F41" s="2">
        <v>235</v>
      </c>
      <c r="G41" s="2">
        <v>238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</row>
    <row r="42" spans="1:14" x14ac:dyDescent="0.35">
      <c r="A42" s="339" t="s">
        <v>47</v>
      </c>
      <c r="B42" s="339" t="s">
        <v>0</v>
      </c>
      <c r="C42" s="341">
        <v>0</v>
      </c>
      <c r="D42" s="1">
        <f>(D10+D12+D14+D16+D18+D20+D22+D24+D26+D28+D30+D32+D34+D36+D38+D40)*(-1)</f>
        <v>0</v>
      </c>
      <c r="E42" s="1">
        <f t="shared" ref="E42:N42" si="0">(E10+E12+E14+E16+E18+E20+E22+E24+E26+E28+E30+E32+E34+E36+E38+E40)*(-1)</f>
        <v>0</v>
      </c>
      <c r="F42" s="1">
        <f t="shared" si="0"/>
        <v>13</v>
      </c>
      <c r="G42" s="1">
        <f t="shared" si="0"/>
        <v>16</v>
      </c>
      <c r="H42" s="1">
        <f t="shared" si="0"/>
        <v>18</v>
      </c>
      <c r="I42" s="1">
        <f t="shared" si="0"/>
        <v>47</v>
      </c>
      <c r="J42" s="1">
        <f t="shared" si="0"/>
        <v>44</v>
      </c>
      <c r="K42" s="1">
        <f t="shared" si="0"/>
        <v>110</v>
      </c>
      <c r="L42" s="1">
        <f t="shared" si="0"/>
        <v>214</v>
      </c>
      <c r="M42" s="1">
        <f t="shared" si="0"/>
        <v>0</v>
      </c>
      <c r="N42" s="1">
        <f t="shared" si="0"/>
        <v>342</v>
      </c>
    </row>
    <row r="43" spans="1:14" x14ac:dyDescent="0.35">
      <c r="A43" s="339" t="s">
        <v>0</v>
      </c>
      <c r="B43" s="339" t="s">
        <v>0</v>
      </c>
      <c r="C43" s="340">
        <v>0</v>
      </c>
      <c r="D43" s="2">
        <v>0</v>
      </c>
      <c r="E43" s="2">
        <v>0</v>
      </c>
      <c r="F43" s="2">
        <v>13</v>
      </c>
      <c r="G43" s="2">
        <v>29</v>
      </c>
      <c r="H43" s="2">
        <v>47</v>
      </c>
      <c r="I43" s="2">
        <v>94</v>
      </c>
      <c r="J43" s="2">
        <v>138</v>
      </c>
      <c r="K43" s="2">
        <v>248</v>
      </c>
      <c r="L43" s="2">
        <v>462</v>
      </c>
      <c r="M43" s="2">
        <v>462</v>
      </c>
      <c r="N43" s="2">
        <v>804</v>
      </c>
    </row>
    <row r="44" spans="1:14" x14ac:dyDescent="0.35">
      <c r="A44" t="s">
        <v>48</v>
      </c>
      <c r="B44" t="s">
        <v>0</v>
      </c>
      <c r="C44" s="2">
        <v>9174</v>
      </c>
      <c r="D44" s="2">
        <v>9174</v>
      </c>
      <c r="E44" s="2">
        <v>9174</v>
      </c>
      <c r="F44" s="2">
        <v>9174</v>
      </c>
      <c r="G44" s="2">
        <v>9174</v>
      </c>
      <c r="H44" s="2">
        <v>9174</v>
      </c>
      <c r="I44" s="2">
        <v>9174</v>
      </c>
      <c r="J44" s="2">
        <v>9174</v>
      </c>
      <c r="K44" s="2">
        <v>9174</v>
      </c>
      <c r="L44" s="2">
        <v>9174</v>
      </c>
      <c r="M44" s="2">
        <v>9174</v>
      </c>
      <c r="N44" s="2">
        <v>9174</v>
      </c>
    </row>
    <row r="48" spans="1:14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</row>
    <row r="49" spans="1:8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8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</row>
    <row r="51" spans="1:8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8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</row>
    <row r="53" spans="1:8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</row>
    <row r="54" spans="1:8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</row>
    <row r="55" spans="1:8" x14ac:dyDescent="0.35">
      <c r="A55" s="339" t="s">
        <v>131</v>
      </c>
      <c r="B55" s="339" t="s">
        <v>2</v>
      </c>
      <c r="C55" s="339" t="s">
        <v>3</v>
      </c>
      <c r="D55" t="s">
        <v>4</v>
      </c>
      <c r="E55" t="s">
        <v>5</v>
      </c>
      <c r="F55" t="s">
        <v>6</v>
      </c>
      <c r="G55" t="s">
        <v>7</v>
      </c>
      <c r="H55" t="s">
        <v>8</v>
      </c>
    </row>
    <row r="56" spans="1:8" x14ac:dyDescent="0.35">
      <c r="A56" s="339" t="s">
        <v>0</v>
      </c>
      <c r="B56" s="339" t="s">
        <v>0</v>
      </c>
      <c r="C56" s="339" t="s">
        <v>17</v>
      </c>
      <c r="D56" t="s">
        <v>2183</v>
      </c>
      <c r="E56" t="s">
        <v>2184</v>
      </c>
      <c r="F56" t="s">
        <v>2185</v>
      </c>
      <c r="G56" t="s">
        <v>2186</v>
      </c>
      <c r="H56" t="s">
        <v>2187</v>
      </c>
    </row>
    <row r="57" spans="1:8" x14ac:dyDescent="0.35">
      <c r="A57" s="339" t="s">
        <v>3509</v>
      </c>
      <c r="B57" s="339" t="s">
        <v>33</v>
      </c>
      <c r="C57" s="340">
        <v>781</v>
      </c>
      <c r="D57" s="1">
        <v>109</v>
      </c>
      <c r="E57" s="1">
        <v>49</v>
      </c>
      <c r="F57" s="1">
        <v>120</v>
      </c>
      <c r="G57" s="1">
        <v>59</v>
      </c>
      <c r="H57" s="1">
        <v>51</v>
      </c>
    </row>
    <row r="58" spans="1:8" x14ac:dyDescent="0.35">
      <c r="A58" s="339" t="s">
        <v>0</v>
      </c>
      <c r="B58" s="339" t="s">
        <v>0</v>
      </c>
      <c r="C58" s="340">
        <v>781</v>
      </c>
      <c r="D58" s="2">
        <v>890</v>
      </c>
      <c r="E58" s="2">
        <v>939</v>
      </c>
      <c r="F58" s="2">
        <v>1059</v>
      </c>
      <c r="G58" s="2">
        <v>1118</v>
      </c>
      <c r="H58" s="2">
        <v>1169</v>
      </c>
    </row>
    <row r="59" spans="1:8" x14ac:dyDescent="0.35">
      <c r="A59" s="339" t="s">
        <v>2188</v>
      </c>
      <c r="B59" s="339" t="s">
        <v>33</v>
      </c>
      <c r="C59" s="340">
        <v>560</v>
      </c>
      <c r="D59" s="1">
        <v>9</v>
      </c>
      <c r="E59" s="1">
        <v>-569</v>
      </c>
      <c r="F59" s="1">
        <v>0</v>
      </c>
      <c r="G59" s="1">
        <v>0</v>
      </c>
      <c r="H59" s="1">
        <v>0</v>
      </c>
    </row>
    <row r="60" spans="1:8" x14ac:dyDescent="0.35">
      <c r="A60" s="339" t="s">
        <v>0</v>
      </c>
      <c r="B60" s="339" t="s">
        <v>0</v>
      </c>
      <c r="C60" s="340">
        <v>560</v>
      </c>
      <c r="D60" s="2">
        <v>569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35">
      <c r="A61" s="339" t="s">
        <v>3525</v>
      </c>
      <c r="B61" s="339" t="s">
        <v>31</v>
      </c>
      <c r="C61" s="340">
        <v>145</v>
      </c>
      <c r="D61" s="1">
        <v>-145</v>
      </c>
      <c r="E61" s="1">
        <v>0</v>
      </c>
      <c r="F61" s="1">
        <v>0</v>
      </c>
      <c r="G61" s="1">
        <v>0</v>
      </c>
      <c r="H61" s="1">
        <v>0</v>
      </c>
    </row>
    <row r="62" spans="1:8" x14ac:dyDescent="0.35">
      <c r="A62" s="339" t="s">
        <v>0</v>
      </c>
      <c r="B62" s="339" t="s">
        <v>0</v>
      </c>
      <c r="C62" s="340">
        <v>145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</row>
    <row r="63" spans="1:8" x14ac:dyDescent="0.35">
      <c r="A63" s="339" t="s">
        <v>2189</v>
      </c>
      <c r="B63" s="339" t="s">
        <v>33</v>
      </c>
      <c r="C63" s="340">
        <v>66</v>
      </c>
      <c r="D63" s="1">
        <v>-66</v>
      </c>
      <c r="E63" s="1">
        <v>0</v>
      </c>
      <c r="F63" s="1">
        <v>0</v>
      </c>
      <c r="G63" s="1">
        <v>0</v>
      </c>
      <c r="H63" s="1">
        <v>0</v>
      </c>
    </row>
    <row r="64" spans="1:8" x14ac:dyDescent="0.35">
      <c r="A64" s="339" t="s">
        <v>0</v>
      </c>
      <c r="B64" s="339" t="s">
        <v>0</v>
      </c>
      <c r="C64" s="340">
        <v>66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</row>
    <row r="65" spans="1:8" x14ac:dyDescent="0.35">
      <c r="A65" s="339" t="s">
        <v>2190</v>
      </c>
      <c r="B65" s="339" t="s">
        <v>33</v>
      </c>
      <c r="C65" s="340">
        <v>988</v>
      </c>
      <c r="D65" s="1">
        <v>37</v>
      </c>
      <c r="E65" s="1">
        <v>40</v>
      </c>
      <c r="F65" s="1">
        <v>69</v>
      </c>
      <c r="G65" s="1">
        <v>44</v>
      </c>
      <c r="H65" s="1">
        <v>30</v>
      </c>
    </row>
    <row r="66" spans="1:8" x14ac:dyDescent="0.35">
      <c r="A66" s="339" t="s">
        <v>0</v>
      </c>
      <c r="B66" s="339" t="s">
        <v>0</v>
      </c>
      <c r="C66" s="340">
        <v>988</v>
      </c>
      <c r="D66" s="2">
        <v>1025</v>
      </c>
      <c r="E66" s="2">
        <v>1065</v>
      </c>
      <c r="F66" s="2">
        <v>1134</v>
      </c>
      <c r="G66" s="2">
        <v>1178</v>
      </c>
      <c r="H66" s="2">
        <v>1208</v>
      </c>
    </row>
    <row r="67" spans="1:8" x14ac:dyDescent="0.35">
      <c r="A67" s="339" t="s">
        <v>2191</v>
      </c>
      <c r="B67" s="339" t="s">
        <v>31</v>
      </c>
      <c r="C67" s="340">
        <v>801</v>
      </c>
      <c r="D67" s="1">
        <v>49</v>
      </c>
      <c r="E67" s="1">
        <v>231</v>
      </c>
      <c r="F67" s="1">
        <v>289</v>
      </c>
      <c r="G67" s="1">
        <v>0</v>
      </c>
      <c r="H67" s="1">
        <v>-81</v>
      </c>
    </row>
    <row r="68" spans="1:8" x14ac:dyDescent="0.35">
      <c r="A68" s="339" t="s">
        <v>0</v>
      </c>
      <c r="B68" s="339" t="s">
        <v>0</v>
      </c>
      <c r="C68" s="340">
        <v>801</v>
      </c>
      <c r="D68" s="2">
        <v>850</v>
      </c>
      <c r="E68" s="2">
        <v>1081</v>
      </c>
      <c r="F68" s="2">
        <v>1370</v>
      </c>
      <c r="G68" s="2">
        <v>1370</v>
      </c>
      <c r="H68" s="2">
        <v>1289</v>
      </c>
    </row>
    <row r="69" spans="1:8" x14ac:dyDescent="0.35">
      <c r="A69" s="339" t="s">
        <v>3510</v>
      </c>
      <c r="B69" s="339" t="s">
        <v>33</v>
      </c>
      <c r="C69" s="340">
        <v>126</v>
      </c>
      <c r="D69" s="1">
        <v>-126</v>
      </c>
      <c r="E69" s="1">
        <v>0</v>
      </c>
      <c r="F69" s="1">
        <v>0</v>
      </c>
      <c r="G69" s="1">
        <v>0</v>
      </c>
      <c r="H69" s="1">
        <v>0</v>
      </c>
    </row>
    <row r="70" spans="1:8" x14ac:dyDescent="0.35">
      <c r="A70" s="339" t="s">
        <v>0</v>
      </c>
      <c r="B70" s="339" t="s">
        <v>0</v>
      </c>
      <c r="C70" s="340">
        <v>126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</row>
    <row r="71" spans="1:8" x14ac:dyDescent="0.35">
      <c r="A71" s="339" t="s">
        <v>3499</v>
      </c>
      <c r="B71" s="339" t="s">
        <v>33</v>
      </c>
      <c r="C71" s="340">
        <v>958</v>
      </c>
      <c r="D71" s="1">
        <v>61</v>
      </c>
      <c r="E71" s="1">
        <v>103</v>
      </c>
      <c r="F71" s="1">
        <v>270</v>
      </c>
      <c r="G71" s="1">
        <v>-103</v>
      </c>
      <c r="H71" s="1">
        <v>0</v>
      </c>
    </row>
    <row r="72" spans="1:8" x14ac:dyDescent="0.35">
      <c r="A72" s="339" t="s">
        <v>0</v>
      </c>
      <c r="B72" s="339" t="s">
        <v>0</v>
      </c>
      <c r="C72" s="340">
        <v>958</v>
      </c>
      <c r="D72" s="2">
        <v>1019</v>
      </c>
      <c r="E72" s="2">
        <v>1122</v>
      </c>
      <c r="F72" s="2">
        <v>1392</v>
      </c>
      <c r="G72" s="2">
        <v>1289</v>
      </c>
      <c r="H72" s="2">
        <v>1289</v>
      </c>
    </row>
    <row r="73" spans="1:8" x14ac:dyDescent="0.35">
      <c r="A73" s="339" t="s">
        <v>2192</v>
      </c>
      <c r="B73" s="339" t="s">
        <v>33</v>
      </c>
      <c r="C73" s="340">
        <v>729</v>
      </c>
      <c r="D73" s="1">
        <v>13</v>
      </c>
      <c r="E73" s="1">
        <v>122</v>
      </c>
      <c r="F73" s="1">
        <v>-864</v>
      </c>
      <c r="G73" s="1">
        <v>0</v>
      </c>
      <c r="H73" s="1">
        <v>0</v>
      </c>
    </row>
    <row r="74" spans="1:8" x14ac:dyDescent="0.35">
      <c r="A74" s="339" t="s">
        <v>0</v>
      </c>
      <c r="B74" s="339" t="s">
        <v>0</v>
      </c>
      <c r="C74" s="340">
        <v>729</v>
      </c>
      <c r="D74" s="2">
        <v>742</v>
      </c>
      <c r="E74" s="2">
        <v>864</v>
      </c>
      <c r="F74" s="2">
        <v>0</v>
      </c>
      <c r="G74" s="2">
        <v>0</v>
      </c>
      <c r="H74" s="2">
        <v>0</v>
      </c>
    </row>
    <row r="75" spans="1:8" x14ac:dyDescent="0.35">
      <c r="A75" s="339" t="s">
        <v>47</v>
      </c>
      <c r="B75" s="339" t="s">
        <v>0</v>
      </c>
      <c r="C75" s="341">
        <v>0</v>
      </c>
      <c r="D75" s="1">
        <f>(D57+D59+D61+D63+D65+D67+D69+D71+D73)*(-1)</f>
        <v>59</v>
      </c>
      <c r="E75" s="1">
        <f t="shared" ref="E75:H75" si="1">(E57+E59+E61+E63+E65+E67+E69+E71+E73)*(-1)</f>
        <v>24</v>
      </c>
      <c r="F75" s="1">
        <f t="shared" si="1"/>
        <v>116</v>
      </c>
      <c r="G75" s="1">
        <f t="shared" si="1"/>
        <v>0</v>
      </c>
      <c r="H75" s="1">
        <f t="shared" si="1"/>
        <v>0</v>
      </c>
    </row>
    <row r="76" spans="1:8" x14ac:dyDescent="0.35">
      <c r="A76" s="339" t="s">
        <v>0</v>
      </c>
      <c r="B76" s="339" t="s">
        <v>0</v>
      </c>
      <c r="C76" s="340">
        <v>0</v>
      </c>
      <c r="D76" s="2">
        <v>59</v>
      </c>
      <c r="E76" s="2">
        <v>83</v>
      </c>
      <c r="F76" s="2">
        <v>199</v>
      </c>
      <c r="G76" s="2">
        <v>199</v>
      </c>
      <c r="H76" s="2">
        <v>199</v>
      </c>
    </row>
    <row r="77" spans="1:8" x14ac:dyDescent="0.35">
      <c r="A77" t="s">
        <v>48</v>
      </c>
      <c r="B77" t="s">
        <v>0</v>
      </c>
      <c r="C77" s="2">
        <v>5154</v>
      </c>
      <c r="D77" s="2">
        <v>5154</v>
      </c>
      <c r="E77" s="2">
        <v>5154</v>
      </c>
      <c r="F77" s="2">
        <v>5154</v>
      </c>
      <c r="G77" s="2">
        <v>5154</v>
      </c>
      <c r="H77" s="2">
        <v>5154</v>
      </c>
    </row>
    <row r="81" spans="1:10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</row>
    <row r="82" spans="1:10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</row>
    <row r="83" spans="1:10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</row>
    <row r="84" spans="1:10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</row>
    <row r="85" spans="1:10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</row>
    <row r="86" spans="1:10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</row>
    <row r="87" spans="1:10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</row>
    <row r="88" spans="1:10" x14ac:dyDescent="0.35">
      <c r="A88" s="339" t="s">
        <v>317</v>
      </c>
      <c r="B88" s="339" t="s">
        <v>2</v>
      </c>
      <c r="C88" s="339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</row>
    <row r="89" spans="1:10" x14ac:dyDescent="0.35">
      <c r="A89" s="339" t="s">
        <v>0</v>
      </c>
      <c r="B89" s="339" t="s">
        <v>0</v>
      </c>
      <c r="C89" s="339" t="s">
        <v>17</v>
      </c>
      <c r="D89" t="s">
        <v>2193</v>
      </c>
      <c r="E89" t="s">
        <v>2194</v>
      </c>
      <c r="F89" t="s">
        <v>2195</v>
      </c>
      <c r="G89" t="s">
        <v>777</v>
      </c>
      <c r="H89" t="s">
        <v>2196</v>
      </c>
      <c r="I89" t="s">
        <v>2197</v>
      </c>
      <c r="J89" t="s">
        <v>2198</v>
      </c>
    </row>
    <row r="90" spans="1:10" x14ac:dyDescent="0.35">
      <c r="A90" s="339" t="s">
        <v>2199</v>
      </c>
      <c r="B90" s="339" t="s">
        <v>33</v>
      </c>
      <c r="C90" s="340">
        <v>1982</v>
      </c>
      <c r="D90" s="1">
        <v>-683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 spans="1:10" x14ac:dyDescent="0.35">
      <c r="A91" s="339" t="s">
        <v>0</v>
      </c>
      <c r="B91" s="339" t="s">
        <v>0</v>
      </c>
      <c r="C91" s="340">
        <v>1982</v>
      </c>
      <c r="D91" s="2">
        <v>1299</v>
      </c>
      <c r="E91" s="2">
        <v>1299</v>
      </c>
      <c r="F91" s="2">
        <v>1299</v>
      </c>
      <c r="G91" s="2">
        <v>1299</v>
      </c>
      <c r="H91" s="2">
        <v>1299</v>
      </c>
      <c r="I91" s="2">
        <v>1299</v>
      </c>
      <c r="J91" s="2">
        <v>1299</v>
      </c>
    </row>
    <row r="92" spans="1:10" x14ac:dyDescent="0.35">
      <c r="A92" s="339" t="s">
        <v>2200</v>
      </c>
      <c r="B92" s="339" t="s">
        <v>31</v>
      </c>
      <c r="C92" s="340">
        <v>600</v>
      </c>
      <c r="D92" s="1">
        <v>88</v>
      </c>
      <c r="E92" s="1">
        <v>21</v>
      </c>
      <c r="F92" s="1">
        <v>7</v>
      </c>
      <c r="G92" s="1">
        <v>15</v>
      </c>
      <c r="H92" s="1">
        <v>163</v>
      </c>
      <c r="I92" s="1">
        <v>213</v>
      </c>
      <c r="J92" s="1">
        <v>62</v>
      </c>
    </row>
    <row r="93" spans="1:10" x14ac:dyDescent="0.35">
      <c r="A93" s="339" t="s">
        <v>0</v>
      </c>
      <c r="B93" s="339" t="s">
        <v>0</v>
      </c>
      <c r="C93" s="340">
        <v>600</v>
      </c>
      <c r="D93" s="2">
        <v>688</v>
      </c>
      <c r="E93" s="2">
        <v>709</v>
      </c>
      <c r="F93" s="2">
        <v>716</v>
      </c>
      <c r="G93" s="2">
        <v>731</v>
      </c>
      <c r="H93" s="2">
        <v>894</v>
      </c>
      <c r="I93" s="2">
        <v>1107</v>
      </c>
      <c r="J93" s="2">
        <v>1169</v>
      </c>
    </row>
    <row r="94" spans="1:10" x14ac:dyDescent="0.35">
      <c r="A94" s="339" t="s">
        <v>3511</v>
      </c>
      <c r="B94" s="339" t="s">
        <v>33</v>
      </c>
      <c r="C94" s="340">
        <v>898</v>
      </c>
      <c r="D94" s="1">
        <v>95</v>
      </c>
      <c r="E94" s="1">
        <v>36</v>
      </c>
      <c r="F94" s="1">
        <v>30</v>
      </c>
      <c r="G94" s="1">
        <v>25</v>
      </c>
      <c r="H94" s="1">
        <v>61</v>
      </c>
      <c r="I94" s="1">
        <v>33</v>
      </c>
      <c r="J94" s="1">
        <v>273</v>
      </c>
    </row>
    <row r="95" spans="1:10" x14ac:dyDescent="0.35">
      <c r="A95" s="339" t="s">
        <v>0</v>
      </c>
      <c r="B95" s="339" t="s">
        <v>0</v>
      </c>
      <c r="C95" s="340">
        <v>898</v>
      </c>
      <c r="D95" s="2">
        <v>993</v>
      </c>
      <c r="E95" s="2">
        <v>1029</v>
      </c>
      <c r="F95" s="2">
        <v>1059</v>
      </c>
      <c r="G95" s="2">
        <v>1084</v>
      </c>
      <c r="H95" s="2">
        <v>1145</v>
      </c>
      <c r="I95" s="2">
        <v>1178</v>
      </c>
      <c r="J95" s="2">
        <v>1451</v>
      </c>
    </row>
    <row r="96" spans="1:10" x14ac:dyDescent="0.35">
      <c r="A96" s="339" t="s">
        <v>3512</v>
      </c>
      <c r="B96" s="339" t="s">
        <v>33</v>
      </c>
      <c r="C96" s="340">
        <v>474</v>
      </c>
      <c r="D96" s="1">
        <v>47</v>
      </c>
      <c r="E96" s="1">
        <v>21</v>
      </c>
      <c r="F96" s="1">
        <v>39</v>
      </c>
      <c r="G96" s="1">
        <v>11</v>
      </c>
      <c r="H96" s="1">
        <v>16</v>
      </c>
      <c r="I96" s="1">
        <v>23</v>
      </c>
      <c r="J96" s="1">
        <v>-631</v>
      </c>
    </row>
    <row r="97" spans="1:10" x14ac:dyDescent="0.35">
      <c r="A97" s="339" t="s">
        <v>0</v>
      </c>
      <c r="B97" s="339" t="s">
        <v>0</v>
      </c>
      <c r="C97" s="340">
        <v>474</v>
      </c>
      <c r="D97" s="2">
        <v>521</v>
      </c>
      <c r="E97" s="2">
        <v>542</v>
      </c>
      <c r="F97" s="2">
        <v>581</v>
      </c>
      <c r="G97" s="2">
        <v>592</v>
      </c>
      <c r="H97" s="2">
        <v>608</v>
      </c>
      <c r="I97" s="2">
        <v>631</v>
      </c>
      <c r="J97" s="2">
        <v>0</v>
      </c>
    </row>
    <row r="98" spans="1:10" x14ac:dyDescent="0.35">
      <c r="A98" s="339" t="s">
        <v>2201</v>
      </c>
      <c r="B98" s="339" t="s">
        <v>33</v>
      </c>
      <c r="C98" s="340">
        <v>342</v>
      </c>
      <c r="D98" s="1">
        <v>13</v>
      </c>
      <c r="E98" s="1">
        <v>10</v>
      </c>
      <c r="F98" s="1">
        <v>3</v>
      </c>
      <c r="G98" s="1">
        <v>3</v>
      </c>
      <c r="H98" s="1">
        <v>-371</v>
      </c>
      <c r="I98" s="1">
        <v>0</v>
      </c>
      <c r="J98" s="1">
        <v>0</v>
      </c>
    </row>
    <row r="99" spans="1:10" x14ac:dyDescent="0.35">
      <c r="A99" s="339" t="s">
        <v>0</v>
      </c>
      <c r="B99" s="339" t="s">
        <v>0</v>
      </c>
      <c r="C99" s="340">
        <v>342</v>
      </c>
      <c r="D99" s="2">
        <v>355</v>
      </c>
      <c r="E99" s="2">
        <v>365</v>
      </c>
      <c r="F99" s="2">
        <v>368</v>
      </c>
      <c r="G99" s="2">
        <v>371</v>
      </c>
      <c r="H99" s="2">
        <v>0</v>
      </c>
      <c r="I99" s="2">
        <v>0</v>
      </c>
      <c r="J99" s="2">
        <v>0</v>
      </c>
    </row>
    <row r="100" spans="1:10" x14ac:dyDescent="0.35">
      <c r="A100" s="339" t="s">
        <v>2202</v>
      </c>
      <c r="B100" s="339" t="s">
        <v>33</v>
      </c>
      <c r="C100" s="340">
        <v>317</v>
      </c>
      <c r="D100" s="1">
        <v>24</v>
      </c>
      <c r="E100" s="1">
        <v>38</v>
      </c>
      <c r="F100" s="1">
        <v>9</v>
      </c>
      <c r="G100" s="1">
        <v>5</v>
      </c>
      <c r="H100" s="1">
        <v>83</v>
      </c>
      <c r="I100" s="1">
        <v>-476</v>
      </c>
      <c r="J100" s="1">
        <v>0</v>
      </c>
    </row>
    <row r="101" spans="1:10" x14ac:dyDescent="0.35">
      <c r="A101" s="339" t="s">
        <v>0</v>
      </c>
      <c r="B101" s="339" t="s">
        <v>0</v>
      </c>
      <c r="C101" s="340">
        <v>317</v>
      </c>
      <c r="D101" s="2">
        <v>341</v>
      </c>
      <c r="E101" s="2">
        <v>379</v>
      </c>
      <c r="F101" s="2">
        <v>388</v>
      </c>
      <c r="G101" s="2">
        <v>393</v>
      </c>
      <c r="H101" s="2">
        <v>476</v>
      </c>
      <c r="I101" s="2">
        <v>0</v>
      </c>
      <c r="J101" s="2">
        <v>0</v>
      </c>
    </row>
    <row r="102" spans="1:10" x14ac:dyDescent="0.35">
      <c r="A102" s="339" t="s">
        <v>2203</v>
      </c>
      <c r="B102" s="339" t="s">
        <v>33</v>
      </c>
      <c r="C102" s="340">
        <v>423</v>
      </c>
      <c r="D102" s="1">
        <v>97</v>
      </c>
      <c r="E102" s="1">
        <v>120</v>
      </c>
      <c r="F102" s="1">
        <v>4</v>
      </c>
      <c r="G102" s="1">
        <v>53</v>
      </c>
      <c r="H102" s="1">
        <v>19</v>
      </c>
      <c r="I102" s="1">
        <v>54</v>
      </c>
      <c r="J102" s="1">
        <v>72</v>
      </c>
    </row>
    <row r="103" spans="1:10" x14ac:dyDescent="0.35">
      <c r="A103" s="339" t="s">
        <v>0</v>
      </c>
      <c r="B103" s="339" t="s">
        <v>0</v>
      </c>
      <c r="C103" s="340">
        <v>423</v>
      </c>
      <c r="D103" s="2">
        <v>520</v>
      </c>
      <c r="E103" s="2">
        <v>640</v>
      </c>
      <c r="F103" s="2">
        <v>644</v>
      </c>
      <c r="G103" s="2">
        <v>697</v>
      </c>
      <c r="H103" s="2">
        <v>716</v>
      </c>
      <c r="I103" s="2">
        <v>770</v>
      </c>
      <c r="J103" s="2">
        <v>842</v>
      </c>
    </row>
    <row r="104" spans="1:10" x14ac:dyDescent="0.35">
      <c r="A104" s="339" t="s">
        <v>2204</v>
      </c>
      <c r="B104" s="339" t="s">
        <v>33</v>
      </c>
      <c r="C104" s="340">
        <v>1104</v>
      </c>
      <c r="D104" s="1">
        <v>307</v>
      </c>
      <c r="E104" s="1">
        <v>0</v>
      </c>
      <c r="F104" s="1">
        <v>0</v>
      </c>
      <c r="G104" s="1">
        <v>-112</v>
      </c>
      <c r="H104" s="1">
        <v>0</v>
      </c>
      <c r="I104" s="1">
        <v>0</v>
      </c>
      <c r="J104" s="1">
        <v>0</v>
      </c>
    </row>
    <row r="105" spans="1:10" x14ac:dyDescent="0.35">
      <c r="A105" s="339" t="s">
        <v>0</v>
      </c>
      <c r="B105" s="339" t="s">
        <v>0</v>
      </c>
      <c r="C105" s="340">
        <v>1104</v>
      </c>
      <c r="D105" s="2">
        <v>1411</v>
      </c>
      <c r="E105" s="2">
        <v>1411</v>
      </c>
      <c r="F105" s="2">
        <v>1411</v>
      </c>
      <c r="G105" s="2">
        <v>1299</v>
      </c>
      <c r="H105" s="2">
        <v>1299</v>
      </c>
      <c r="I105" s="2">
        <v>1299</v>
      </c>
      <c r="J105" s="2">
        <v>1299</v>
      </c>
    </row>
    <row r="106" spans="1:10" x14ac:dyDescent="0.35">
      <c r="A106" s="339" t="s">
        <v>2205</v>
      </c>
      <c r="B106" s="339" t="s">
        <v>33</v>
      </c>
      <c r="C106" s="340">
        <v>94</v>
      </c>
      <c r="D106" s="1">
        <v>12</v>
      </c>
      <c r="E106" s="1">
        <v>9</v>
      </c>
      <c r="F106" s="1">
        <v>-115</v>
      </c>
      <c r="G106" s="1">
        <v>0</v>
      </c>
      <c r="H106" s="1">
        <v>0</v>
      </c>
      <c r="I106" s="1">
        <v>0</v>
      </c>
      <c r="J106" s="1">
        <v>0</v>
      </c>
    </row>
    <row r="107" spans="1:10" x14ac:dyDescent="0.35">
      <c r="A107" s="339" t="s">
        <v>0</v>
      </c>
      <c r="B107" s="339" t="s">
        <v>0</v>
      </c>
      <c r="C107" s="340">
        <v>94</v>
      </c>
      <c r="D107" s="2">
        <v>106</v>
      </c>
      <c r="E107" s="2">
        <v>115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</row>
    <row r="108" spans="1:10" x14ac:dyDescent="0.35">
      <c r="A108" s="339" t="s">
        <v>2206</v>
      </c>
      <c r="B108" s="339" t="s">
        <v>33</v>
      </c>
      <c r="C108" s="340">
        <v>1554</v>
      </c>
      <c r="D108" s="1">
        <v>0</v>
      </c>
      <c r="E108" s="1">
        <v>-255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</row>
    <row r="109" spans="1:10" x14ac:dyDescent="0.35">
      <c r="A109" s="339" t="s">
        <v>0</v>
      </c>
      <c r="B109" s="339" t="s">
        <v>0</v>
      </c>
      <c r="C109" s="340">
        <v>1554</v>
      </c>
      <c r="D109" s="2">
        <v>1554</v>
      </c>
      <c r="E109" s="2">
        <v>1299</v>
      </c>
      <c r="F109" s="2">
        <v>1299</v>
      </c>
      <c r="G109" s="2">
        <v>1299</v>
      </c>
      <c r="H109" s="2">
        <v>1299</v>
      </c>
      <c r="I109" s="2">
        <v>1299</v>
      </c>
      <c r="J109" s="2">
        <v>1299</v>
      </c>
    </row>
    <row r="110" spans="1:10" x14ac:dyDescent="0.35">
      <c r="A110" s="339" t="s">
        <v>47</v>
      </c>
      <c r="B110" s="339" t="s">
        <v>0</v>
      </c>
      <c r="C110" s="341">
        <v>0</v>
      </c>
      <c r="D110" s="1">
        <f>(D90+D92+D94+D96+D98+D100+D102+D104+D106+D108)*(-1)</f>
        <v>0</v>
      </c>
      <c r="E110" s="1">
        <f t="shared" ref="E110:J110" si="2">(E90+E92+E94+E96+E98+E100+E102+E104+E106+E108)*(-1)</f>
        <v>0</v>
      </c>
      <c r="F110" s="1">
        <f t="shared" si="2"/>
        <v>23</v>
      </c>
      <c r="G110" s="1">
        <f t="shared" si="2"/>
        <v>0</v>
      </c>
      <c r="H110" s="1">
        <f t="shared" si="2"/>
        <v>29</v>
      </c>
      <c r="I110" s="1">
        <f t="shared" si="2"/>
        <v>153</v>
      </c>
      <c r="J110" s="1">
        <f t="shared" si="2"/>
        <v>224</v>
      </c>
    </row>
    <row r="111" spans="1:10" x14ac:dyDescent="0.35">
      <c r="A111" s="339" t="s">
        <v>0</v>
      </c>
      <c r="B111" s="339" t="s">
        <v>0</v>
      </c>
      <c r="C111" s="340">
        <v>0</v>
      </c>
      <c r="D111" s="2">
        <v>0</v>
      </c>
      <c r="E111" s="2">
        <v>0</v>
      </c>
      <c r="F111" s="2">
        <v>23</v>
      </c>
      <c r="G111" s="2">
        <v>23</v>
      </c>
      <c r="H111" s="2">
        <v>52</v>
      </c>
      <c r="I111" s="2">
        <v>205</v>
      </c>
      <c r="J111" s="2">
        <v>429</v>
      </c>
    </row>
    <row r="112" spans="1:10" x14ac:dyDescent="0.35">
      <c r="A112" t="s">
        <v>48</v>
      </c>
      <c r="B112" t="s">
        <v>0</v>
      </c>
      <c r="C112" s="2">
        <v>7788</v>
      </c>
      <c r="D112" s="2">
        <v>7788</v>
      </c>
      <c r="E112" s="2">
        <v>7788</v>
      </c>
      <c r="F112" s="2">
        <v>7788</v>
      </c>
      <c r="G112" s="2">
        <v>7788</v>
      </c>
      <c r="H112" s="2">
        <v>7788</v>
      </c>
      <c r="I112" s="2">
        <v>7788</v>
      </c>
      <c r="J112" s="2">
        <v>7788</v>
      </c>
    </row>
    <row r="116" spans="1:14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</row>
    <row r="117" spans="1:14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</row>
    <row r="118" spans="1:14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</row>
    <row r="119" spans="1:14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</row>
    <row r="120" spans="1:14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</row>
    <row r="121" spans="1:14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</row>
    <row r="122" spans="1:14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</row>
    <row r="123" spans="1:14" x14ac:dyDescent="0.35">
      <c r="A123" s="339" t="s">
        <v>264</v>
      </c>
      <c r="B123" s="339" t="s">
        <v>2</v>
      </c>
      <c r="C123" s="339" t="s">
        <v>3</v>
      </c>
      <c r="D123" t="s">
        <v>4</v>
      </c>
      <c r="E123" t="s">
        <v>5</v>
      </c>
      <c r="F123" t="s">
        <v>6</v>
      </c>
      <c r="G123" t="s">
        <v>7</v>
      </c>
      <c r="H123" t="s">
        <v>8</v>
      </c>
      <c r="I123" t="s">
        <v>9</v>
      </c>
      <c r="J123" t="s">
        <v>10</v>
      </c>
      <c r="K123" t="s">
        <v>11</v>
      </c>
      <c r="L123" t="s">
        <v>12</v>
      </c>
      <c r="M123" t="s">
        <v>13</v>
      </c>
      <c r="N123" t="s">
        <v>14</v>
      </c>
    </row>
    <row r="124" spans="1:14" x14ac:dyDescent="0.35">
      <c r="A124" s="339" t="s">
        <v>0</v>
      </c>
      <c r="B124" s="339" t="s">
        <v>0</v>
      </c>
      <c r="C124" s="339" t="s">
        <v>17</v>
      </c>
      <c r="D124" t="s">
        <v>2207</v>
      </c>
      <c r="E124" t="s">
        <v>2208</v>
      </c>
      <c r="F124" t="s">
        <v>2209</v>
      </c>
      <c r="G124" t="s">
        <v>2210</v>
      </c>
      <c r="H124" t="s">
        <v>2211</v>
      </c>
      <c r="I124" t="s">
        <v>2212</v>
      </c>
      <c r="J124" t="s">
        <v>2213</v>
      </c>
      <c r="K124" t="s">
        <v>2214</v>
      </c>
      <c r="L124" t="s">
        <v>2215</v>
      </c>
      <c r="M124" t="s">
        <v>2216</v>
      </c>
      <c r="N124" t="s">
        <v>2217</v>
      </c>
    </row>
    <row r="125" spans="1:14" x14ac:dyDescent="0.35">
      <c r="A125" s="339" t="s">
        <v>3496</v>
      </c>
      <c r="B125" s="339" t="s">
        <v>33</v>
      </c>
      <c r="C125" s="340">
        <v>275</v>
      </c>
      <c r="D125" s="1">
        <v>2</v>
      </c>
      <c r="E125" s="1">
        <v>7</v>
      </c>
      <c r="F125" s="1">
        <v>45</v>
      </c>
      <c r="G125" s="1">
        <v>11</v>
      </c>
      <c r="H125" s="1">
        <v>2</v>
      </c>
      <c r="I125" s="1">
        <v>8</v>
      </c>
      <c r="J125" s="1">
        <v>-350</v>
      </c>
      <c r="K125" s="1">
        <v>0</v>
      </c>
      <c r="L125" s="1">
        <v>0</v>
      </c>
      <c r="M125" s="1">
        <v>0</v>
      </c>
      <c r="N125" s="1">
        <v>0</v>
      </c>
    </row>
    <row r="126" spans="1:14" x14ac:dyDescent="0.35">
      <c r="A126" s="339" t="s">
        <v>0</v>
      </c>
      <c r="B126" s="339" t="s">
        <v>0</v>
      </c>
      <c r="C126" s="340">
        <v>275</v>
      </c>
      <c r="D126" s="2">
        <v>277</v>
      </c>
      <c r="E126" s="2">
        <v>284</v>
      </c>
      <c r="F126" s="2">
        <v>329</v>
      </c>
      <c r="G126" s="2">
        <v>340</v>
      </c>
      <c r="H126" s="2">
        <v>342</v>
      </c>
      <c r="I126" s="2">
        <v>350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</row>
    <row r="127" spans="1:14" x14ac:dyDescent="0.35">
      <c r="A127" s="339" t="s">
        <v>3513</v>
      </c>
      <c r="B127" s="339" t="s">
        <v>33</v>
      </c>
      <c r="C127" s="340">
        <v>871</v>
      </c>
      <c r="D127" s="1">
        <v>24</v>
      </c>
      <c r="E127" s="1">
        <v>14</v>
      </c>
      <c r="F127" s="1">
        <v>24</v>
      </c>
      <c r="G127" s="1">
        <v>8</v>
      </c>
      <c r="H127" s="1">
        <v>5</v>
      </c>
      <c r="I127" s="1">
        <v>22</v>
      </c>
      <c r="J127" s="1">
        <v>98</v>
      </c>
      <c r="K127" s="1">
        <v>4</v>
      </c>
      <c r="L127" s="1">
        <v>13</v>
      </c>
      <c r="M127" s="1">
        <v>71</v>
      </c>
      <c r="N127" s="1">
        <v>125</v>
      </c>
    </row>
    <row r="128" spans="1:14" x14ac:dyDescent="0.35">
      <c r="A128" s="339" t="s">
        <v>0</v>
      </c>
      <c r="B128" s="339" t="s">
        <v>0</v>
      </c>
      <c r="C128" s="340">
        <v>871</v>
      </c>
      <c r="D128" s="2">
        <v>895</v>
      </c>
      <c r="E128" s="2">
        <v>909</v>
      </c>
      <c r="F128" s="2">
        <v>933</v>
      </c>
      <c r="G128" s="2">
        <v>941</v>
      </c>
      <c r="H128" s="2">
        <v>946</v>
      </c>
      <c r="I128" s="2">
        <v>968</v>
      </c>
      <c r="J128" s="2">
        <v>1066</v>
      </c>
      <c r="K128" s="2">
        <v>1070</v>
      </c>
      <c r="L128" s="2">
        <v>1083</v>
      </c>
      <c r="M128" s="2">
        <v>1154</v>
      </c>
      <c r="N128" s="2">
        <v>1279</v>
      </c>
    </row>
    <row r="129" spans="1:14" x14ac:dyDescent="0.35">
      <c r="A129" s="339" t="s">
        <v>3497</v>
      </c>
      <c r="B129" s="339" t="s">
        <v>31</v>
      </c>
      <c r="C129" s="340">
        <v>81</v>
      </c>
      <c r="D129" s="1">
        <v>1</v>
      </c>
      <c r="E129" s="1">
        <v>-82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</row>
    <row r="130" spans="1:14" x14ac:dyDescent="0.35">
      <c r="A130" s="339" t="s">
        <v>0</v>
      </c>
      <c r="B130" s="339" t="s">
        <v>0</v>
      </c>
      <c r="C130" s="340">
        <v>81</v>
      </c>
      <c r="D130" s="2">
        <v>82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</row>
    <row r="131" spans="1:14" x14ac:dyDescent="0.35">
      <c r="A131" s="339" t="s">
        <v>2218</v>
      </c>
      <c r="B131" s="339" t="s">
        <v>31</v>
      </c>
      <c r="C131" s="340">
        <v>324</v>
      </c>
      <c r="D131" s="1">
        <v>2</v>
      </c>
      <c r="E131" s="1">
        <v>8</v>
      </c>
      <c r="F131" s="1">
        <v>2</v>
      </c>
      <c r="G131" s="1">
        <v>3</v>
      </c>
      <c r="H131" s="1">
        <v>33</v>
      </c>
      <c r="I131" s="1">
        <v>5</v>
      </c>
      <c r="J131" s="1">
        <v>12</v>
      </c>
      <c r="K131" s="1">
        <v>1</v>
      </c>
      <c r="L131" s="1">
        <v>-390</v>
      </c>
      <c r="M131" s="1">
        <v>0</v>
      </c>
      <c r="N131" s="1">
        <v>0</v>
      </c>
    </row>
    <row r="132" spans="1:14" x14ac:dyDescent="0.35">
      <c r="A132" s="339" t="s">
        <v>0</v>
      </c>
      <c r="B132" s="339" t="s">
        <v>0</v>
      </c>
      <c r="C132" s="340">
        <v>324</v>
      </c>
      <c r="D132" s="2">
        <v>326</v>
      </c>
      <c r="E132" s="2">
        <v>334</v>
      </c>
      <c r="F132" s="2">
        <v>336</v>
      </c>
      <c r="G132" s="2">
        <v>339</v>
      </c>
      <c r="H132" s="2">
        <v>372</v>
      </c>
      <c r="I132" s="2">
        <v>377</v>
      </c>
      <c r="J132" s="2">
        <v>389</v>
      </c>
      <c r="K132" s="2">
        <v>390</v>
      </c>
      <c r="L132" s="2">
        <v>0</v>
      </c>
      <c r="M132" s="2">
        <v>0</v>
      </c>
      <c r="N132" s="2">
        <v>0</v>
      </c>
    </row>
    <row r="133" spans="1:14" x14ac:dyDescent="0.35">
      <c r="A133" s="339" t="s">
        <v>2219</v>
      </c>
      <c r="B133" s="339" t="s">
        <v>33</v>
      </c>
      <c r="C133" s="340">
        <v>151</v>
      </c>
      <c r="D133" s="1">
        <v>3</v>
      </c>
      <c r="E133" s="1">
        <v>20</v>
      </c>
      <c r="F133" s="1">
        <v>-174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</row>
    <row r="134" spans="1:14" x14ac:dyDescent="0.35">
      <c r="A134" s="339" t="s">
        <v>0</v>
      </c>
      <c r="B134" s="339" t="s">
        <v>0</v>
      </c>
      <c r="C134" s="340">
        <v>151</v>
      </c>
      <c r="D134" s="2">
        <v>154</v>
      </c>
      <c r="E134" s="2">
        <v>174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35">
      <c r="A135" s="339" t="s">
        <v>2220</v>
      </c>
      <c r="B135" s="339" t="s">
        <v>33</v>
      </c>
      <c r="C135" s="340">
        <v>739</v>
      </c>
      <c r="D135" s="1">
        <v>5</v>
      </c>
      <c r="E135" s="1">
        <v>8</v>
      </c>
      <c r="F135" s="1">
        <v>4</v>
      </c>
      <c r="G135" s="1">
        <v>14</v>
      </c>
      <c r="H135" s="1">
        <v>95</v>
      </c>
      <c r="I135" s="1">
        <v>6</v>
      </c>
      <c r="J135" s="1">
        <v>8</v>
      </c>
      <c r="K135" s="1">
        <v>2</v>
      </c>
      <c r="L135" s="1">
        <v>193</v>
      </c>
      <c r="M135" s="1">
        <v>42</v>
      </c>
      <c r="N135" s="1">
        <v>37</v>
      </c>
    </row>
    <row r="136" spans="1:14" x14ac:dyDescent="0.35">
      <c r="A136" s="339" t="s">
        <v>0</v>
      </c>
      <c r="B136" s="339" t="s">
        <v>0</v>
      </c>
      <c r="C136" s="340">
        <v>739</v>
      </c>
      <c r="D136" s="2">
        <v>744</v>
      </c>
      <c r="E136" s="2">
        <v>752</v>
      </c>
      <c r="F136" s="2">
        <v>756</v>
      </c>
      <c r="G136" s="2">
        <v>770</v>
      </c>
      <c r="H136" s="2">
        <v>865</v>
      </c>
      <c r="I136" s="2">
        <v>871</v>
      </c>
      <c r="J136" s="2">
        <v>879</v>
      </c>
      <c r="K136" s="2">
        <v>881</v>
      </c>
      <c r="L136" s="2">
        <v>1074</v>
      </c>
      <c r="M136" s="2">
        <v>1116</v>
      </c>
      <c r="N136" s="2">
        <v>1153</v>
      </c>
    </row>
    <row r="137" spans="1:14" x14ac:dyDescent="0.35">
      <c r="A137" s="339" t="s">
        <v>3514</v>
      </c>
      <c r="B137" s="339" t="s">
        <v>33</v>
      </c>
      <c r="C137" s="340">
        <v>921</v>
      </c>
      <c r="D137" s="1">
        <v>18</v>
      </c>
      <c r="E137" s="1">
        <v>11</v>
      </c>
      <c r="F137" s="1">
        <v>23</v>
      </c>
      <c r="G137" s="1">
        <v>15</v>
      </c>
      <c r="H137" s="1">
        <v>13</v>
      </c>
      <c r="I137" s="1">
        <v>18</v>
      </c>
      <c r="J137" s="1">
        <v>51</v>
      </c>
      <c r="K137" s="1">
        <v>1</v>
      </c>
      <c r="L137" s="1">
        <v>35</v>
      </c>
      <c r="M137" s="1">
        <v>43</v>
      </c>
      <c r="N137" s="1">
        <v>65</v>
      </c>
    </row>
    <row r="138" spans="1:14" x14ac:dyDescent="0.35">
      <c r="A138" s="339" t="s">
        <v>0</v>
      </c>
      <c r="B138" s="339" t="s">
        <v>0</v>
      </c>
      <c r="C138" s="340">
        <v>921</v>
      </c>
      <c r="D138" s="2">
        <v>939</v>
      </c>
      <c r="E138" s="2">
        <v>950</v>
      </c>
      <c r="F138" s="2">
        <v>973</v>
      </c>
      <c r="G138" s="2">
        <v>988</v>
      </c>
      <c r="H138" s="2">
        <v>1001</v>
      </c>
      <c r="I138" s="2">
        <v>1019</v>
      </c>
      <c r="J138" s="2">
        <v>1070</v>
      </c>
      <c r="K138" s="2">
        <v>1071</v>
      </c>
      <c r="L138" s="2">
        <v>1106</v>
      </c>
      <c r="M138" s="2">
        <v>1149</v>
      </c>
      <c r="N138" s="2">
        <v>1214</v>
      </c>
    </row>
    <row r="139" spans="1:14" x14ac:dyDescent="0.35">
      <c r="A139" s="339" t="s">
        <v>2221</v>
      </c>
      <c r="B139" s="339" t="s">
        <v>33</v>
      </c>
      <c r="C139" s="340">
        <v>245</v>
      </c>
      <c r="D139" s="1">
        <v>4</v>
      </c>
      <c r="E139" s="1">
        <v>2</v>
      </c>
      <c r="F139" s="1">
        <v>3</v>
      </c>
      <c r="G139" s="1">
        <v>9</v>
      </c>
      <c r="H139" s="1">
        <v>-263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</row>
    <row r="140" spans="1:14" x14ac:dyDescent="0.35">
      <c r="A140" s="339" t="s">
        <v>0</v>
      </c>
      <c r="B140" s="339" t="s">
        <v>0</v>
      </c>
      <c r="C140" s="340">
        <v>245</v>
      </c>
      <c r="D140" s="2">
        <v>249</v>
      </c>
      <c r="E140" s="2">
        <v>251</v>
      </c>
      <c r="F140" s="2">
        <v>254</v>
      </c>
      <c r="G140" s="2">
        <v>263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</row>
    <row r="141" spans="1:14" x14ac:dyDescent="0.35">
      <c r="A141" s="339" t="s">
        <v>2222</v>
      </c>
      <c r="B141" s="339" t="s">
        <v>33</v>
      </c>
      <c r="C141" s="340">
        <v>240</v>
      </c>
      <c r="D141" s="1">
        <v>27</v>
      </c>
      <c r="E141" s="1">
        <v>8</v>
      </c>
      <c r="F141" s="1">
        <v>7</v>
      </c>
      <c r="G141" s="1">
        <v>21</v>
      </c>
      <c r="H141" s="1">
        <v>14</v>
      </c>
      <c r="I141" s="1">
        <v>-317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1:14" x14ac:dyDescent="0.35">
      <c r="A142" s="339" t="s">
        <v>0</v>
      </c>
      <c r="B142" s="339" t="s">
        <v>0</v>
      </c>
      <c r="C142" s="340">
        <v>240</v>
      </c>
      <c r="D142" s="2">
        <v>267</v>
      </c>
      <c r="E142" s="2">
        <v>275</v>
      </c>
      <c r="F142" s="2">
        <v>282</v>
      </c>
      <c r="G142" s="2">
        <v>303</v>
      </c>
      <c r="H142" s="2">
        <v>317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</row>
    <row r="143" spans="1:14" x14ac:dyDescent="0.35">
      <c r="A143" s="339" t="s">
        <v>2223</v>
      </c>
      <c r="B143" s="339" t="s">
        <v>31</v>
      </c>
      <c r="C143" s="340">
        <v>316</v>
      </c>
      <c r="D143" s="1">
        <v>1</v>
      </c>
      <c r="E143" s="1">
        <v>6</v>
      </c>
      <c r="F143" s="1">
        <v>3</v>
      </c>
      <c r="G143" s="1">
        <v>16</v>
      </c>
      <c r="H143" s="1">
        <v>44</v>
      </c>
      <c r="I143" s="1">
        <v>14</v>
      </c>
      <c r="J143" s="1">
        <v>9</v>
      </c>
      <c r="K143" s="1">
        <v>1</v>
      </c>
      <c r="L143" s="1">
        <v>88</v>
      </c>
      <c r="M143" s="1">
        <v>71</v>
      </c>
      <c r="N143" s="1">
        <v>58</v>
      </c>
    </row>
    <row r="144" spans="1:14" x14ac:dyDescent="0.35">
      <c r="A144" s="339" t="s">
        <v>0</v>
      </c>
      <c r="B144" s="339" t="s">
        <v>0</v>
      </c>
      <c r="C144" s="340">
        <v>316</v>
      </c>
      <c r="D144" s="2">
        <v>317</v>
      </c>
      <c r="E144" s="2">
        <v>323</v>
      </c>
      <c r="F144" s="2">
        <v>326</v>
      </c>
      <c r="G144" s="2">
        <v>342</v>
      </c>
      <c r="H144" s="2">
        <v>386</v>
      </c>
      <c r="I144" s="2">
        <v>400</v>
      </c>
      <c r="J144" s="2">
        <v>409</v>
      </c>
      <c r="K144" s="2">
        <v>410</v>
      </c>
      <c r="L144" s="2">
        <v>498</v>
      </c>
      <c r="M144" s="2">
        <v>569</v>
      </c>
      <c r="N144" s="2">
        <v>627</v>
      </c>
    </row>
    <row r="145" spans="1:14" x14ac:dyDescent="0.35">
      <c r="A145" s="339" t="s">
        <v>3515</v>
      </c>
      <c r="B145" s="339" t="s">
        <v>33</v>
      </c>
      <c r="C145" s="340">
        <v>1069</v>
      </c>
      <c r="D145" s="1">
        <v>5</v>
      </c>
      <c r="E145" s="1">
        <v>16</v>
      </c>
      <c r="F145" s="1">
        <v>20</v>
      </c>
      <c r="G145" s="1">
        <v>32</v>
      </c>
      <c r="H145" s="1">
        <v>14</v>
      </c>
      <c r="I145" s="1">
        <v>44</v>
      </c>
      <c r="J145" s="1">
        <v>0</v>
      </c>
      <c r="K145" s="1">
        <v>-24</v>
      </c>
      <c r="L145" s="1">
        <v>0</v>
      </c>
      <c r="M145" s="1">
        <v>0</v>
      </c>
      <c r="N145" s="1">
        <v>0</v>
      </c>
    </row>
    <row r="146" spans="1:14" x14ac:dyDescent="0.35">
      <c r="A146" s="339" t="s">
        <v>0</v>
      </c>
      <c r="B146" s="339" t="s">
        <v>0</v>
      </c>
      <c r="C146" s="340">
        <v>1069</v>
      </c>
      <c r="D146" s="2">
        <v>1074</v>
      </c>
      <c r="E146" s="2">
        <v>1090</v>
      </c>
      <c r="F146" s="2">
        <v>1110</v>
      </c>
      <c r="G146" s="2">
        <v>1142</v>
      </c>
      <c r="H146" s="2">
        <v>1156</v>
      </c>
      <c r="I146" s="2">
        <v>1200</v>
      </c>
      <c r="J146" s="2">
        <v>1200</v>
      </c>
      <c r="K146" s="2">
        <v>1176</v>
      </c>
      <c r="L146" s="2">
        <v>1176</v>
      </c>
      <c r="M146" s="2">
        <v>1176</v>
      </c>
      <c r="N146" s="2">
        <v>1176</v>
      </c>
    </row>
    <row r="147" spans="1:14" x14ac:dyDescent="0.35">
      <c r="A147" s="339" t="s">
        <v>3526</v>
      </c>
      <c r="B147" s="339" t="s">
        <v>31</v>
      </c>
      <c r="C147" s="340">
        <v>373</v>
      </c>
      <c r="D147" s="1">
        <v>16</v>
      </c>
      <c r="E147" s="1">
        <v>7</v>
      </c>
      <c r="F147" s="1">
        <v>3</v>
      </c>
      <c r="G147" s="1">
        <v>29</v>
      </c>
      <c r="H147" s="1">
        <v>4</v>
      </c>
      <c r="I147" s="1">
        <v>33</v>
      </c>
      <c r="J147" s="1">
        <v>15</v>
      </c>
      <c r="K147" s="1">
        <v>3</v>
      </c>
      <c r="L147" s="1">
        <v>13</v>
      </c>
      <c r="M147" s="1">
        <v>72</v>
      </c>
      <c r="N147" s="1">
        <v>-568</v>
      </c>
    </row>
    <row r="148" spans="1:14" x14ac:dyDescent="0.35">
      <c r="A148" s="339" t="s">
        <v>0</v>
      </c>
      <c r="B148" s="339" t="s">
        <v>0</v>
      </c>
      <c r="C148" s="340">
        <v>373</v>
      </c>
      <c r="D148" s="2">
        <v>389</v>
      </c>
      <c r="E148" s="2">
        <v>396</v>
      </c>
      <c r="F148" s="2">
        <v>399</v>
      </c>
      <c r="G148" s="2">
        <v>428</v>
      </c>
      <c r="H148" s="2">
        <v>432</v>
      </c>
      <c r="I148" s="2">
        <v>465</v>
      </c>
      <c r="J148" s="2">
        <v>480</v>
      </c>
      <c r="K148" s="2">
        <v>483</v>
      </c>
      <c r="L148" s="2">
        <v>496</v>
      </c>
      <c r="M148" s="2">
        <v>568</v>
      </c>
      <c r="N148" s="2">
        <v>0</v>
      </c>
    </row>
    <row r="149" spans="1:14" x14ac:dyDescent="0.35">
      <c r="A149" s="339" t="s">
        <v>3495</v>
      </c>
      <c r="B149" s="339" t="s">
        <v>33</v>
      </c>
      <c r="C149" s="340">
        <v>326</v>
      </c>
      <c r="D149" s="1">
        <v>5</v>
      </c>
      <c r="E149" s="1">
        <v>15</v>
      </c>
      <c r="F149" s="1">
        <v>4</v>
      </c>
      <c r="G149" s="1">
        <v>21</v>
      </c>
      <c r="H149" s="1">
        <v>13</v>
      </c>
      <c r="I149" s="1">
        <v>10</v>
      </c>
      <c r="J149" s="1">
        <v>14</v>
      </c>
      <c r="K149" s="1">
        <v>1</v>
      </c>
      <c r="L149" s="1">
        <v>14</v>
      </c>
      <c r="M149" s="1">
        <v>-423</v>
      </c>
      <c r="N149" s="1">
        <v>0</v>
      </c>
    </row>
    <row r="150" spans="1:14" x14ac:dyDescent="0.35">
      <c r="A150" s="339" t="s">
        <v>0</v>
      </c>
      <c r="B150" s="339" t="s">
        <v>0</v>
      </c>
      <c r="C150" s="340">
        <v>326</v>
      </c>
      <c r="D150" s="2">
        <v>331</v>
      </c>
      <c r="E150" s="2">
        <v>346</v>
      </c>
      <c r="F150" s="2">
        <v>350</v>
      </c>
      <c r="G150" s="2">
        <v>371</v>
      </c>
      <c r="H150" s="2">
        <v>384</v>
      </c>
      <c r="I150" s="2">
        <v>394</v>
      </c>
      <c r="J150" s="2">
        <v>408</v>
      </c>
      <c r="K150" s="2">
        <v>409</v>
      </c>
      <c r="L150" s="2">
        <v>423</v>
      </c>
      <c r="M150" s="2">
        <v>0</v>
      </c>
      <c r="N150" s="2">
        <v>0</v>
      </c>
    </row>
    <row r="151" spans="1:14" x14ac:dyDescent="0.35">
      <c r="A151" s="339" t="s">
        <v>3500</v>
      </c>
      <c r="B151" s="339" t="s">
        <v>31</v>
      </c>
      <c r="C151" s="340">
        <v>239</v>
      </c>
      <c r="D151" s="1">
        <v>3</v>
      </c>
      <c r="E151" s="1">
        <v>3</v>
      </c>
      <c r="F151" s="1">
        <v>4</v>
      </c>
      <c r="G151" s="1">
        <v>-249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35">
      <c r="A152" s="339" t="s">
        <v>0</v>
      </c>
      <c r="B152" s="339" t="s">
        <v>0</v>
      </c>
      <c r="C152" s="340">
        <v>239</v>
      </c>
      <c r="D152" s="2">
        <v>242</v>
      </c>
      <c r="E152" s="2">
        <v>245</v>
      </c>
      <c r="F152" s="2">
        <v>249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</row>
    <row r="153" spans="1:14" x14ac:dyDescent="0.35">
      <c r="A153" s="339" t="s">
        <v>3516</v>
      </c>
      <c r="B153" s="339" t="s">
        <v>31</v>
      </c>
      <c r="C153" s="340">
        <v>69</v>
      </c>
      <c r="D153" s="1">
        <v>0</v>
      </c>
      <c r="E153" s="1">
        <v>-69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</row>
    <row r="154" spans="1:14" x14ac:dyDescent="0.35">
      <c r="A154" s="339" t="s">
        <v>0</v>
      </c>
      <c r="B154" s="339" t="s">
        <v>0</v>
      </c>
      <c r="C154" s="340">
        <v>69</v>
      </c>
      <c r="D154" s="2">
        <v>69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x14ac:dyDescent="0.35">
      <c r="A155" s="339" t="s">
        <v>2224</v>
      </c>
      <c r="B155" s="339" t="s">
        <v>31</v>
      </c>
      <c r="C155" s="340">
        <v>1313</v>
      </c>
      <c r="D155" s="1">
        <v>-137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x14ac:dyDescent="0.35">
      <c r="A156" s="339" t="s">
        <v>0</v>
      </c>
      <c r="B156" s="339" t="s">
        <v>0</v>
      </c>
      <c r="C156" s="340">
        <v>1313</v>
      </c>
      <c r="D156" s="2">
        <v>1176</v>
      </c>
      <c r="E156" s="2">
        <v>1176</v>
      </c>
      <c r="F156" s="2">
        <v>1176</v>
      </c>
      <c r="G156" s="2">
        <v>1176</v>
      </c>
      <c r="H156" s="2">
        <v>1176</v>
      </c>
      <c r="I156" s="2">
        <v>1176</v>
      </c>
      <c r="J156" s="2">
        <v>1176</v>
      </c>
      <c r="K156" s="2">
        <v>1176</v>
      </c>
      <c r="L156" s="2">
        <v>1176</v>
      </c>
      <c r="M156" s="2">
        <v>1176</v>
      </c>
      <c r="N156" s="2">
        <v>1176</v>
      </c>
    </row>
    <row r="157" spans="1:14" x14ac:dyDescent="0.35">
      <c r="A157" s="339" t="s">
        <v>2225</v>
      </c>
      <c r="B157" s="339" t="s">
        <v>33</v>
      </c>
      <c r="C157" s="340">
        <v>676</v>
      </c>
      <c r="D157" s="1">
        <v>21</v>
      </c>
      <c r="E157" s="1">
        <v>5</v>
      </c>
      <c r="F157" s="1">
        <v>5</v>
      </c>
      <c r="G157" s="1">
        <v>38</v>
      </c>
      <c r="H157" s="1">
        <v>8</v>
      </c>
      <c r="I157" s="1">
        <v>86</v>
      </c>
      <c r="J157" s="1">
        <v>41</v>
      </c>
      <c r="K157" s="1">
        <v>11</v>
      </c>
      <c r="L157" s="1">
        <v>3</v>
      </c>
      <c r="M157" s="1">
        <v>31</v>
      </c>
      <c r="N157" s="1">
        <v>110</v>
      </c>
    </row>
    <row r="158" spans="1:14" x14ac:dyDescent="0.35">
      <c r="A158" s="339" t="s">
        <v>0</v>
      </c>
      <c r="B158" s="339" t="s">
        <v>0</v>
      </c>
      <c r="C158" s="340">
        <v>676</v>
      </c>
      <c r="D158" s="2">
        <v>697</v>
      </c>
      <c r="E158" s="2">
        <v>702</v>
      </c>
      <c r="F158" s="2">
        <v>707</v>
      </c>
      <c r="G158" s="2">
        <v>745</v>
      </c>
      <c r="H158" s="2">
        <v>753</v>
      </c>
      <c r="I158" s="2">
        <v>839</v>
      </c>
      <c r="J158" s="2">
        <v>880</v>
      </c>
      <c r="K158" s="2">
        <v>891</v>
      </c>
      <c r="L158" s="2">
        <v>894</v>
      </c>
      <c r="M158" s="2">
        <v>925</v>
      </c>
      <c r="N158" s="2">
        <v>1035</v>
      </c>
    </row>
    <row r="159" spans="1:14" x14ac:dyDescent="0.35">
      <c r="A159" s="339" t="s">
        <v>47</v>
      </c>
      <c r="B159" s="339" t="s">
        <v>0</v>
      </c>
      <c r="C159" s="341">
        <v>0</v>
      </c>
      <c r="D159" s="1">
        <f>(D125+D127+D129+D131+D133+D135+D137+D139+D141+D143+D145+D147+D149+D151+D153+D155+D157)*(-1)</f>
        <v>0</v>
      </c>
      <c r="E159" s="1">
        <f t="shared" ref="E159:N159" si="3">(E125+E127+E129+E131+E133+E135+E137+E139+E141+E143+E145+E147+E149+E151+E153+E155+E157)*(-1)</f>
        <v>21</v>
      </c>
      <c r="F159" s="1">
        <f t="shared" si="3"/>
        <v>27</v>
      </c>
      <c r="G159" s="1">
        <f t="shared" si="3"/>
        <v>32</v>
      </c>
      <c r="H159" s="1">
        <f t="shared" si="3"/>
        <v>18</v>
      </c>
      <c r="I159" s="1">
        <f t="shared" si="3"/>
        <v>71</v>
      </c>
      <c r="J159" s="1">
        <f t="shared" si="3"/>
        <v>102</v>
      </c>
      <c r="K159" s="1">
        <f t="shared" si="3"/>
        <v>0</v>
      </c>
      <c r="L159" s="1">
        <f t="shared" si="3"/>
        <v>31</v>
      </c>
      <c r="M159" s="1">
        <f t="shared" si="3"/>
        <v>93</v>
      </c>
      <c r="N159" s="1">
        <f t="shared" si="3"/>
        <v>173</v>
      </c>
    </row>
    <row r="160" spans="1:14" x14ac:dyDescent="0.35">
      <c r="A160" s="339" t="s">
        <v>0</v>
      </c>
      <c r="B160" s="339" t="s">
        <v>0</v>
      </c>
      <c r="C160" s="340">
        <v>0</v>
      </c>
      <c r="D160" s="2">
        <v>0</v>
      </c>
      <c r="E160" s="2">
        <v>21</v>
      </c>
      <c r="F160" s="2">
        <v>48</v>
      </c>
      <c r="G160" s="2">
        <v>80</v>
      </c>
      <c r="H160" s="2">
        <v>98</v>
      </c>
      <c r="I160" s="2">
        <v>169</v>
      </c>
      <c r="J160" s="2">
        <v>271</v>
      </c>
      <c r="K160" s="2">
        <v>271</v>
      </c>
      <c r="L160" s="2">
        <v>302</v>
      </c>
      <c r="M160" s="2">
        <v>395</v>
      </c>
      <c r="N160" s="2">
        <v>568</v>
      </c>
    </row>
    <row r="161" spans="1:14" x14ac:dyDescent="0.35">
      <c r="A161" t="s">
        <v>48</v>
      </c>
      <c r="B161" t="s">
        <v>0</v>
      </c>
      <c r="C161" s="2">
        <v>8228</v>
      </c>
      <c r="D161" s="2">
        <v>8228</v>
      </c>
      <c r="E161" s="2">
        <v>8228</v>
      </c>
      <c r="F161" s="2">
        <v>8228</v>
      </c>
      <c r="G161" s="2">
        <v>8228</v>
      </c>
      <c r="H161" s="2">
        <v>8228</v>
      </c>
      <c r="I161" s="2">
        <v>8228</v>
      </c>
      <c r="J161" s="2">
        <v>8228</v>
      </c>
      <c r="K161" s="2">
        <v>8228</v>
      </c>
      <c r="L161" s="2">
        <v>8228</v>
      </c>
      <c r="M161" s="2">
        <v>8228</v>
      </c>
      <c r="N161" s="2">
        <v>8228</v>
      </c>
    </row>
    <row r="165" spans="1:14" x14ac:dyDescent="0.3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</row>
    <row r="166" spans="1:14" x14ac:dyDescent="0.35">
      <c r="A166" t="s">
        <v>0</v>
      </c>
      <c r="B166" t="s">
        <v>0</v>
      </c>
      <c r="C166" t="s">
        <v>0</v>
      </c>
      <c r="D166" t="s">
        <v>0</v>
      </c>
      <c r="E166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</row>
    <row r="167" spans="1:14" x14ac:dyDescent="0.35">
      <c r="A167" t="s">
        <v>0</v>
      </c>
      <c r="B167" t="s">
        <v>0</v>
      </c>
      <c r="C167" t="s">
        <v>0</v>
      </c>
      <c r="D167" t="s">
        <v>0</v>
      </c>
      <c r="E167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</row>
    <row r="168" spans="1:14" x14ac:dyDescent="0.35">
      <c r="A168" t="s">
        <v>0</v>
      </c>
      <c r="B168" t="s">
        <v>0</v>
      </c>
      <c r="C168" t="s">
        <v>0</v>
      </c>
      <c r="D168" t="s">
        <v>0</v>
      </c>
      <c r="E168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</row>
    <row r="169" spans="1:14" x14ac:dyDescent="0.35">
      <c r="A169" t="s">
        <v>0</v>
      </c>
      <c r="B169" t="s">
        <v>0</v>
      </c>
      <c r="C169" t="s">
        <v>0</v>
      </c>
      <c r="D169" t="s">
        <v>0</v>
      </c>
      <c r="E169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</row>
    <row r="170" spans="1:14" x14ac:dyDescent="0.35">
      <c r="A170" t="s">
        <v>0</v>
      </c>
      <c r="B170" t="s">
        <v>0</v>
      </c>
      <c r="C170" t="s">
        <v>0</v>
      </c>
      <c r="D170" t="s">
        <v>0</v>
      </c>
      <c r="E170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</row>
    <row r="171" spans="1:14" x14ac:dyDescent="0.35">
      <c r="A171" t="s">
        <v>0</v>
      </c>
      <c r="B171" t="s">
        <v>0</v>
      </c>
      <c r="C171" t="s">
        <v>0</v>
      </c>
      <c r="D171" t="s">
        <v>0</v>
      </c>
      <c r="E171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</row>
    <row r="172" spans="1:14" x14ac:dyDescent="0.35">
      <c r="A172" s="339" t="s">
        <v>107</v>
      </c>
      <c r="B172" s="339" t="s">
        <v>2</v>
      </c>
      <c r="C172" s="339" t="s">
        <v>3</v>
      </c>
      <c r="D172" t="s">
        <v>4</v>
      </c>
      <c r="E172" t="s">
        <v>5</v>
      </c>
      <c r="F172" t="s">
        <v>6</v>
      </c>
      <c r="G172" t="s">
        <v>7</v>
      </c>
      <c r="H172" t="s">
        <v>8</v>
      </c>
      <c r="I172" t="s">
        <v>9</v>
      </c>
      <c r="J172" t="s">
        <v>10</v>
      </c>
      <c r="K172" t="s">
        <v>11</v>
      </c>
      <c r="L172" t="s">
        <v>12</v>
      </c>
    </row>
    <row r="173" spans="1:14" x14ac:dyDescent="0.35">
      <c r="A173" s="339" t="s">
        <v>0</v>
      </c>
      <c r="B173" s="339" t="s">
        <v>0</v>
      </c>
      <c r="C173" s="339" t="s">
        <v>17</v>
      </c>
      <c r="D173" t="s">
        <v>2226</v>
      </c>
      <c r="E173" t="s">
        <v>2227</v>
      </c>
      <c r="F173" t="s">
        <v>2228</v>
      </c>
      <c r="G173" t="s">
        <v>2229</v>
      </c>
      <c r="H173" t="s">
        <v>2230</v>
      </c>
      <c r="I173" t="s">
        <v>2231</v>
      </c>
      <c r="J173" t="s">
        <v>2232</v>
      </c>
      <c r="K173" t="s">
        <v>2233</v>
      </c>
      <c r="L173" t="s">
        <v>2234</v>
      </c>
    </row>
    <row r="174" spans="1:14" x14ac:dyDescent="0.35">
      <c r="A174" s="339" t="s">
        <v>3517</v>
      </c>
      <c r="B174" s="339" t="s">
        <v>33</v>
      </c>
      <c r="C174" s="340">
        <v>1257</v>
      </c>
      <c r="D174" s="1">
        <v>0</v>
      </c>
      <c r="E174" s="1">
        <v>0</v>
      </c>
      <c r="F174" s="1">
        <v>0</v>
      </c>
      <c r="G174" s="1">
        <v>-19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4" x14ac:dyDescent="0.35">
      <c r="A175" s="339" t="s">
        <v>0</v>
      </c>
      <c r="B175" s="339" t="s">
        <v>0</v>
      </c>
      <c r="C175" s="340">
        <v>1257</v>
      </c>
      <c r="D175" s="2">
        <v>1257</v>
      </c>
      <c r="E175" s="2">
        <v>1257</v>
      </c>
      <c r="F175" s="2">
        <v>1257</v>
      </c>
      <c r="G175" s="2">
        <v>1238</v>
      </c>
      <c r="H175" s="2">
        <v>1238</v>
      </c>
      <c r="I175" s="2">
        <v>1238</v>
      </c>
      <c r="J175" s="2">
        <v>1238</v>
      </c>
      <c r="K175" s="2">
        <v>1238</v>
      </c>
      <c r="L175" s="2">
        <v>1238</v>
      </c>
    </row>
    <row r="176" spans="1:14" x14ac:dyDescent="0.35">
      <c r="A176" s="339" t="s">
        <v>2235</v>
      </c>
      <c r="B176" s="339" t="s">
        <v>33</v>
      </c>
      <c r="C176" s="340">
        <v>401</v>
      </c>
      <c r="D176" s="1">
        <v>9</v>
      </c>
      <c r="E176" s="1">
        <v>6</v>
      </c>
      <c r="F176" s="1">
        <v>77</v>
      </c>
      <c r="G176" s="1">
        <v>2</v>
      </c>
      <c r="H176" s="1">
        <v>-495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35">
      <c r="A177" s="339" t="s">
        <v>0</v>
      </c>
      <c r="B177" s="339" t="s">
        <v>0</v>
      </c>
      <c r="C177" s="340">
        <v>401</v>
      </c>
      <c r="D177" s="2">
        <v>410</v>
      </c>
      <c r="E177" s="2">
        <v>416</v>
      </c>
      <c r="F177" s="2">
        <v>493</v>
      </c>
      <c r="G177" s="2">
        <v>495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</row>
    <row r="178" spans="1:12" x14ac:dyDescent="0.35">
      <c r="A178" s="339" t="s">
        <v>3518</v>
      </c>
      <c r="B178" s="339" t="s">
        <v>33</v>
      </c>
      <c r="C178" s="340">
        <v>1331</v>
      </c>
      <c r="D178" s="1">
        <v>0</v>
      </c>
      <c r="E178" s="1">
        <v>-93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35">
      <c r="A179" s="339" t="s">
        <v>0</v>
      </c>
      <c r="B179" s="339" t="s">
        <v>0</v>
      </c>
      <c r="C179" s="340">
        <v>1331</v>
      </c>
      <c r="D179" s="2">
        <v>1331</v>
      </c>
      <c r="E179" s="2">
        <v>1238</v>
      </c>
      <c r="F179" s="2">
        <v>1238</v>
      </c>
      <c r="G179" s="2">
        <v>1238</v>
      </c>
      <c r="H179" s="2">
        <v>1238</v>
      </c>
      <c r="I179" s="2">
        <v>1238</v>
      </c>
      <c r="J179" s="2">
        <v>1238</v>
      </c>
      <c r="K179" s="2">
        <v>1238</v>
      </c>
      <c r="L179" s="2">
        <v>1238</v>
      </c>
    </row>
    <row r="180" spans="1:12" x14ac:dyDescent="0.35">
      <c r="A180" s="339" t="s">
        <v>2236</v>
      </c>
      <c r="B180" s="339" t="s">
        <v>33</v>
      </c>
      <c r="C180" s="340">
        <v>872</v>
      </c>
      <c r="D180" s="1">
        <v>10</v>
      </c>
      <c r="E180" s="1">
        <v>16</v>
      </c>
      <c r="F180" s="1">
        <v>6</v>
      </c>
      <c r="G180" s="1">
        <v>3</v>
      </c>
      <c r="H180" s="1">
        <v>30</v>
      </c>
      <c r="I180" s="1">
        <v>60</v>
      </c>
      <c r="J180" s="1">
        <v>65</v>
      </c>
      <c r="K180" s="1">
        <v>5</v>
      </c>
      <c r="L180" s="1">
        <v>190</v>
      </c>
    </row>
    <row r="181" spans="1:12" x14ac:dyDescent="0.35">
      <c r="A181" s="339" t="s">
        <v>0</v>
      </c>
      <c r="B181" s="339" t="s">
        <v>0</v>
      </c>
      <c r="C181" s="340">
        <v>872</v>
      </c>
      <c r="D181" s="2">
        <v>882</v>
      </c>
      <c r="E181" s="2">
        <v>898</v>
      </c>
      <c r="F181" s="2">
        <v>904</v>
      </c>
      <c r="G181" s="2">
        <v>907</v>
      </c>
      <c r="H181" s="2">
        <v>937</v>
      </c>
      <c r="I181" s="2">
        <v>997</v>
      </c>
      <c r="J181" s="2">
        <v>1062</v>
      </c>
      <c r="K181" s="2">
        <v>1067</v>
      </c>
      <c r="L181" s="2">
        <v>1257</v>
      </c>
    </row>
    <row r="182" spans="1:12" x14ac:dyDescent="0.35">
      <c r="A182" s="339" t="s">
        <v>2237</v>
      </c>
      <c r="B182" s="339" t="s">
        <v>33</v>
      </c>
      <c r="C182" s="340">
        <v>856</v>
      </c>
      <c r="D182" s="1">
        <v>29</v>
      </c>
      <c r="E182" s="1">
        <v>6</v>
      </c>
      <c r="F182" s="1">
        <v>184</v>
      </c>
      <c r="G182" s="1">
        <v>3</v>
      </c>
      <c r="H182" s="1">
        <v>224</v>
      </c>
      <c r="I182" s="1">
        <v>0</v>
      </c>
      <c r="J182" s="1">
        <v>0</v>
      </c>
      <c r="K182" s="1">
        <v>-64</v>
      </c>
      <c r="L182" s="1">
        <v>0</v>
      </c>
    </row>
    <row r="183" spans="1:12" x14ac:dyDescent="0.35">
      <c r="A183" s="339" t="s">
        <v>0</v>
      </c>
      <c r="B183" s="339" t="s">
        <v>0</v>
      </c>
      <c r="C183" s="340">
        <v>856</v>
      </c>
      <c r="D183" s="2">
        <v>885</v>
      </c>
      <c r="E183" s="2">
        <v>891</v>
      </c>
      <c r="F183" s="2">
        <v>1075</v>
      </c>
      <c r="G183" s="2">
        <v>1078</v>
      </c>
      <c r="H183" s="2">
        <v>1302</v>
      </c>
      <c r="I183" s="2">
        <v>1302</v>
      </c>
      <c r="J183" s="2">
        <v>1302</v>
      </c>
      <c r="K183" s="2">
        <v>1238</v>
      </c>
      <c r="L183" s="2">
        <v>1238</v>
      </c>
    </row>
    <row r="184" spans="1:12" x14ac:dyDescent="0.35">
      <c r="A184" s="339" t="s">
        <v>2238</v>
      </c>
      <c r="B184" s="339" t="s">
        <v>31</v>
      </c>
      <c r="C184" s="340">
        <v>340</v>
      </c>
      <c r="D184" s="1">
        <v>4</v>
      </c>
      <c r="E184" s="1">
        <v>2</v>
      </c>
      <c r="F184" s="1">
        <v>-346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35">
      <c r="A185" s="339" t="s">
        <v>0</v>
      </c>
      <c r="B185" s="339" t="s">
        <v>0</v>
      </c>
      <c r="C185" s="340">
        <v>340</v>
      </c>
      <c r="D185" s="2">
        <v>344</v>
      </c>
      <c r="E185" s="2">
        <v>346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</row>
    <row r="186" spans="1:12" x14ac:dyDescent="0.35">
      <c r="A186" s="339" t="s">
        <v>2239</v>
      </c>
      <c r="B186" s="339" t="s">
        <v>31</v>
      </c>
      <c r="C186" s="340">
        <v>472</v>
      </c>
      <c r="D186" s="1">
        <v>4</v>
      </c>
      <c r="E186" s="1">
        <v>9</v>
      </c>
      <c r="F186" s="1">
        <v>11</v>
      </c>
      <c r="G186" s="1">
        <v>1</v>
      </c>
      <c r="H186" s="1">
        <v>14</v>
      </c>
      <c r="I186" s="1">
        <v>-511</v>
      </c>
      <c r="J186" s="1">
        <v>0</v>
      </c>
      <c r="K186" s="1">
        <v>0</v>
      </c>
      <c r="L186" s="1">
        <v>0</v>
      </c>
    </row>
    <row r="187" spans="1:12" x14ac:dyDescent="0.35">
      <c r="A187" s="339" t="s">
        <v>0</v>
      </c>
      <c r="B187" s="339" t="s">
        <v>0</v>
      </c>
      <c r="C187" s="340">
        <v>472</v>
      </c>
      <c r="D187" s="2">
        <v>476</v>
      </c>
      <c r="E187" s="2">
        <v>485</v>
      </c>
      <c r="F187" s="2">
        <v>496</v>
      </c>
      <c r="G187" s="2">
        <v>497</v>
      </c>
      <c r="H187" s="2">
        <v>511</v>
      </c>
      <c r="I187" s="2">
        <v>0</v>
      </c>
      <c r="J187" s="2">
        <v>0</v>
      </c>
      <c r="K187" s="2">
        <v>0</v>
      </c>
      <c r="L187" s="2">
        <v>0</v>
      </c>
    </row>
    <row r="188" spans="1:12" x14ac:dyDescent="0.35">
      <c r="A188" s="339" t="s">
        <v>3527</v>
      </c>
      <c r="B188" s="339" t="s">
        <v>33</v>
      </c>
      <c r="C188" s="340">
        <v>630</v>
      </c>
      <c r="D188" s="1">
        <v>11</v>
      </c>
      <c r="E188" s="1">
        <v>8</v>
      </c>
      <c r="F188" s="1">
        <v>5</v>
      </c>
      <c r="G188" s="1">
        <v>1</v>
      </c>
      <c r="H188" s="1">
        <v>18</v>
      </c>
      <c r="I188" s="1">
        <v>41</v>
      </c>
      <c r="J188" s="1">
        <v>41</v>
      </c>
      <c r="K188" s="1">
        <v>13</v>
      </c>
      <c r="L188" s="1">
        <v>-768</v>
      </c>
    </row>
    <row r="189" spans="1:12" x14ac:dyDescent="0.35">
      <c r="A189" s="339" t="s">
        <v>0</v>
      </c>
      <c r="B189" s="339" t="s">
        <v>0</v>
      </c>
      <c r="C189" s="340">
        <v>630</v>
      </c>
      <c r="D189" s="2">
        <v>641</v>
      </c>
      <c r="E189" s="2">
        <v>649</v>
      </c>
      <c r="F189" s="2">
        <v>654</v>
      </c>
      <c r="G189" s="2">
        <v>655</v>
      </c>
      <c r="H189" s="2">
        <v>673</v>
      </c>
      <c r="I189" s="2">
        <v>714</v>
      </c>
      <c r="J189" s="2">
        <v>755</v>
      </c>
      <c r="K189" s="2">
        <v>768</v>
      </c>
      <c r="L189" s="2">
        <v>0</v>
      </c>
    </row>
    <row r="190" spans="1:12" x14ac:dyDescent="0.35">
      <c r="A190" s="339" t="s">
        <v>2240</v>
      </c>
      <c r="B190" s="339" t="s">
        <v>31</v>
      </c>
      <c r="C190" s="340">
        <v>643</v>
      </c>
      <c r="D190" s="1">
        <v>7</v>
      </c>
      <c r="E190" s="1">
        <v>9</v>
      </c>
      <c r="F190" s="1">
        <v>17</v>
      </c>
      <c r="G190" s="1">
        <v>2</v>
      </c>
      <c r="H190" s="1">
        <v>43</v>
      </c>
      <c r="I190" s="1">
        <v>67</v>
      </c>
      <c r="J190" s="1">
        <v>37</v>
      </c>
      <c r="K190" s="1">
        <v>22</v>
      </c>
      <c r="L190" s="1">
        <v>279</v>
      </c>
    </row>
    <row r="191" spans="1:12" x14ac:dyDescent="0.35">
      <c r="A191" s="339" t="s">
        <v>0</v>
      </c>
      <c r="B191" s="339" t="s">
        <v>0</v>
      </c>
      <c r="C191" s="340">
        <v>643</v>
      </c>
      <c r="D191" s="2">
        <v>650</v>
      </c>
      <c r="E191" s="2">
        <v>659</v>
      </c>
      <c r="F191" s="2">
        <v>676</v>
      </c>
      <c r="G191" s="2">
        <v>678</v>
      </c>
      <c r="H191" s="2">
        <v>721</v>
      </c>
      <c r="I191" s="2">
        <v>788</v>
      </c>
      <c r="J191" s="2">
        <v>825</v>
      </c>
      <c r="K191" s="2">
        <v>847</v>
      </c>
      <c r="L191" s="2">
        <v>1126</v>
      </c>
    </row>
    <row r="192" spans="1:12" x14ac:dyDescent="0.35">
      <c r="A192" s="339" t="s">
        <v>3519</v>
      </c>
      <c r="B192" s="339" t="s">
        <v>33</v>
      </c>
      <c r="C192" s="340">
        <v>572</v>
      </c>
      <c r="D192" s="1">
        <v>63</v>
      </c>
      <c r="E192" s="1">
        <v>14</v>
      </c>
      <c r="F192" s="1">
        <v>14</v>
      </c>
      <c r="G192" s="1">
        <v>4</v>
      </c>
      <c r="H192" s="1">
        <v>59</v>
      </c>
      <c r="I192" s="1">
        <v>39</v>
      </c>
      <c r="J192" s="1">
        <v>27</v>
      </c>
      <c r="K192" s="1">
        <v>24</v>
      </c>
      <c r="L192" s="1">
        <v>118</v>
      </c>
    </row>
    <row r="193" spans="1:14" x14ac:dyDescent="0.35">
      <c r="A193" s="339" t="s">
        <v>0</v>
      </c>
      <c r="B193" s="339" t="s">
        <v>0</v>
      </c>
      <c r="C193" s="340">
        <v>572</v>
      </c>
      <c r="D193" s="2">
        <v>635</v>
      </c>
      <c r="E193" s="2">
        <v>649</v>
      </c>
      <c r="F193" s="2">
        <v>663</v>
      </c>
      <c r="G193" s="2">
        <v>667</v>
      </c>
      <c r="H193" s="2">
        <v>726</v>
      </c>
      <c r="I193" s="2">
        <v>765</v>
      </c>
      <c r="J193" s="2">
        <v>792</v>
      </c>
      <c r="K193" s="2">
        <v>816</v>
      </c>
      <c r="L193" s="2">
        <v>934</v>
      </c>
    </row>
    <row r="194" spans="1:14" x14ac:dyDescent="0.35">
      <c r="A194" s="339" t="s">
        <v>2241</v>
      </c>
      <c r="B194" s="339" t="s">
        <v>33</v>
      </c>
      <c r="C194" s="340">
        <v>225</v>
      </c>
      <c r="D194" s="1">
        <v>-225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4" x14ac:dyDescent="0.35">
      <c r="A195" s="339" t="s">
        <v>0</v>
      </c>
      <c r="B195" s="339" t="s">
        <v>0</v>
      </c>
      <c r="C195" s="340">
        <v>225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</row>
    <row r="196" spans="1:14" x14ac:dyDescent="0.35">
      <c r="A196" s="339" t="s">
        <v>2242</v>
      </c>
      <c r="B196" s="339" t="s">
        <v>33</v>
      </c>
      <c r="C196" s="340">
        <v>1062</v>
      </c>
      <c r="D196" s="1">
        <v>18</v>
      </c>
      <c r="E196" s="1">
        <v>23</v>
      </c>
      <c r="F196" s="1">
        <v>18</v>
      </c>
      <c r="G196" s="1">
        <v>3</v>
      </c>
      <c r="H196" s="1">
        <v>48</v>
      </c>
      <c r="I196" s="1">
        <v>257</v>
      </c>
      <c r="J196" s="1">
        <v>-191</v>
      </c>
      <c r="K196" s="1">
        <v>0</v>
      </c>
      <c r="L196" s="1">
        <v>0</v>
      </c>
    </row>
    <row r="197" spans="1:14" x14ac:dyDescent="0.35">
      <c r="A197" s="339" t="s">
        <v>0</v>
      </c>
      <c r="B197" s="339" t="s">
        <v>0</v>
      </c>
      <c r="C197" s="340">
        <v>1062</v>
      </c>
      <c r="D197" s="2">
        <v>1080</v>
      </c>
      <c r="E197" s="2">
        <v>1103</v>
      </c>
      <c r="F197" s="2">
        <v>1121</v>
      </c>
      <c r="G197" s="2">
        <v>1124</v>
      </c>
      <c r="H197" s="2">
        <v>1172</v>
      </c>
      <c r="I197" s="2">
        <v>1429</v>
      </c>
      <c r="J197" s="2">
        <v>1238</v>
      </c>
      <c r="K197" s="2">
        <v>1238</v>
      </c>
      <c r="L197" s="2">
        <v>1238</v>
      </c>
    </row>
    <row r="198" spans="1:14" x14ac:dyDescent="0.35">
      <c r="A198" s="339" t="s">
        <v>47</v>
      </c>
      <c r="B198" s="339" t="s">
        <v>0</v>
      </c>
      <c r="C198" s="341">
        <v>0</v>
      </c>
      <c r="D198" s="1">
        <f>(D174+D176+D178+D180+D182+D184+D186+D188+D190+D192+D194+D196)*(-1)</f>
        <v>70</v>
      </c>
      <c r="E198" s="1">
        <f t="shared" ref="E198:L198" si="4">(E174+E176+E178+E180+E182+E184+E186+E188+E190+E192+E194+E196)*(-1)</f>
        <v>0</v>
      </c>
      <c r="F198" s="1">
        <f t="shared" si="4"/>
        <v>14</v>
      </c>
      <c r="G198" s="1">
        <f t="shared" si="4"/>
        <v>0</v>
      </c>
      <c r="H198" s="1">
        <f t="shared" si="4"/>
        <v>59</v>
      </c>
      <c r="I198" s="1">
        <f t="shared" si="4"/>
        <v>47</v>
      </c>
      <c r="J198" s="1">
        <f t="shared" si="4"/>
        <v>21</v>
      </c>
      <c r="K198" s="1">
        <f t="shared" si="4"/>
        <v>0</v>
      </c>
      <c r="L198" s="1">
        <f t="shared" si="4"/>
        <v>181</v>
      </c>
    </row>
    <row r="199" spans="1:14" x14ac:dyDescent="0.35">
      <c r="A199" s="339" t="s">
        <v>0</v>
      </c>
      <c r="B199" s="339" t="s">
        <v>0</v>
      </c>
      <c r="C199" s="340">
        <v>0</v>
      </c>
      <c r="D199" s="2">
        <v>70</v>
      </c>
      <c r="E199" s="2">
        <v>70</v>
      </c>
      <c r="F199" s="2">
        <v>84</v>
      </c>
      <c r="G199" s="2">
        <v>84</v>
      </c>
      <c r="H199" s="2">
        <v>143</v>
      </c>
      <c r="I199" s="2">
        <v>190</v>
      </c>
      <c r="J199" s="2">
        <v>211</v>
      </c>
      <c r="K199" s="2">
        <v>211</v>
      </c>
      <c r="L199" s="2">
        <v>392</v>
      </c>
    </row>
    <row r="200" spans="1:14" x14ac:dyDescent="0.35">
      <c r="A200" t="s">
        <v>48</v>
      </c>
      <c r="B200" t="s">
        <v>0</v>
      </c>
      <c r="C200" s="2">
        <v>8661</v>
      </c>
      <c r="D200" s="2">
        <v>8661</v>
      </c>
      <c r="E200" s="2">
        <v>8661</v>
      </c>
      <c r="F200" s="2">
        <v>8661</v>
      </c>
      <c r="G200" s="2">
        <v>8661</v>
      </c>
      <c r="H200" s="2">
        <v>8661</v>
      </c>
      <c r="I200" s="2">
        <v>8661</v>
      </c>
      <c r="J200" s="2">
        <v>8661</v>
      </c>
      <c r="K200" s="2">
        <v>8661</v>
      </c>
      <c r="L200" s="2">
        <v>8661</v>
      </c>
    </row>
    <row r="205" spans="1:14" x14ac:dyDescent="0.35">
      <c r="A205" t="s">
        <v>0</v>
      </c>
      <c r="B205" t="s">
        <v>0</v>
      </c>
      <c r="C205" t="s">
        <v>0</v>
      </c>
      <c r="D205" t="s">
        <v>0</v>
      </c>
      <c r="E205" t="s">
        <v>0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  <c r="N205" t="s">
        <v>0</v>
      </c>
    </row>
    <row r="206" spans="1:14" x14ac:dyDescent="0.35">
      <c r="A206" t="s">
        <v>0</v>
      </c>
      <c r="B206" t="s">
        <v>0</v>
      </c>
      <c r="C206" t="s">
        <v>0</v>
      </c>
      <c r="D206" t="s">
        <v>0</v>
      </c>
      <c r="E206" t="s">
        <v>0</v>
      </c>
      <c r="F206" t="s">
        <v>0</v>
      </c>
      <c r="G206" t="s">
        <v>0</v>
      </c>
      <c r="H206" t="s">
        <v>0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  <c r="N206" t="s">
        <v>0</v>
      </c>
    </row>
    <row r="207" spans="1:14" x14ac:dyDescent="0.35">
      <c r="A207" t="s">
        <v>0</v>
      </c>
      <c r="B207" t="s">
        <v>0</v>
      </c>
      <c r="C207" t="s">
        <v>0</v>
      </c>
      <c r="D207" t="s">
        <v>0</v>
      </c>
      <c r="E207" t="s">
        <v>0</v>
      </c>
      <c r="F207" t="s">
        <v>0</v>
      </c>
      <c r="G207" t="s">
        <v>0</v>
      </c>
      <c r="H207" t="s">
        <v>0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  <c r="N207" t="s">
        <v>0</v>
      </c>
    </row>
    <row r="208" spans="1:14" x14ac:dyDescent="0.35">
      <c r="A208" t="s">
        <v>0</v>
      </c>
      <c r="B208" t="s">
        <v>0</v>
      </c>
      <c r="C208" t="s">
        <v>0</v>
      </c>
      <c r="D208" t="s">
        <v>0</v>
      </c>
      <c r="E208" t="s">
        <v>0</v>
      </c>
      <c r="F208" t="s">
        <v>0</v>
      </c>
      <c r="G208" t="s">
        <v>0</v>
      </c>
      <c r="H208" t="s">
        <v>0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  <c r="N208" t="s">
        <v>0</v>
      </c>
    </row>
    <row r="209" spans="1:14" x14ac:dyDescent="0.35">
      <c r="A209" t="s">
        <v>0</v>
      </c>
      <c r="B209" t="s">
        <v>0</v>
      </c>
      <c r="C209" t="s">
        <v>0</v>
      </c>
      <c r="D209" t="s">
        <v>0</v>
      </c>
      <c r="E209" t="s">
        <v>0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</row>
    <row r="210" spans="1:14" x14ac:dyDescent="0.35">
      <c r="A210" t="s">
        <v>0</v>
      </c>
      <c r="B210" t="s">
        <v>0</v>
      </c>
      <c r="C210" t="s">
        <v>0</v>
      </c>
      <c r="D210" t="s">
        <v>0</v>
      </c>
      <c r="E210" t="s">
        <v>0</v>
      </c>
      <c r="F210" t="s">
        <v>0</v>
      </c>
      <c r="G210" t="s">
        <v>0</v>
      </c>
      <c r="H210" t="s">
        <v>0</v>
      </c>
      <c r="I210" t="s">
        <v>0</v>
      </c>
      <c r="J210" t="s">
        <v>0</v>
      </c>
      <c r="K210" t="s">
        <v>0</v>
      </c>
      <c r="L210" t="s">
        <v>0</v>
      </c>
      <c r="M210" t="s">
        <v>0</v>
      </c>
      <c r="N210" t="s">
        <v>0</v>
      </c>
    </row>
    <row r="211" spans="1:14" x14ac:dyDescent="0.35">
      <c r="A211" t="s">
        <v>0</v>
      </c>
      <c r="B211" t="s">
        <v>0</v>
      </c>
      <c r="C211" t="s">
        <v>0</v>
      </c>
      <c r="D211" t="s">
        <v>0</v>
      </c>
      <c r="E211" t="s">
        <v>0</v>
      </c>
      <c r="F211" t="s">
        <v>0</v>
      </c>
      <c r="G211" t="s">
        <v>0</v>
      </c>
      <c r="H211" t="s">
        <v>0</v>
      </c>
      <c r="I211" t="s">
        <v>0</v>
      </c>
      <c r="J211" t="s">
        <v>0</v>
      </c>
      <c r="K211" t="s">
        <v>0</v>
      </c>
      <c r="L211" t="s">
        <v>0</v>
      </c>
      <c r="M211" t="s">
        <v>0</v>
      </c>
      <c r="N211" t="s">
        <v>0</v>
      </c>
    </row>
    <row r="212" spans="1:14" x14ac:dyDescent="0.35">
      <c r="A212" s="339" t="s">
        <v>59</v>
      </c>
      <c r="B212" s="339" t="s">
        <v>2</v>
      </c>
      <c r="C212" s="339" t="s">
        <v>3</v>
      </c>
      <c r="D212" t="s">
        <v>4</v>
      </c>
      <c r="E212" t="s">
        <v>5</v>
      </c>
      <c r="F212" t="s">
        <v>6</v>
      </c>
      <c r="G212" t="s">
        <v>7</v>
      </c>
      <c r="H212" t="s">
        <v>8</v>
      </c>
      <c r="I212" t="s">
        <v>9</v>
      </c>
      <c r="J212" t="s">
        <v>10</v>
      </c>
      <c r="K212" t="s">
        <v>11</v>
      </c>
      <c r="L212" t="s">
        <v>12</v>
      </c>
      <c r="M212" t="s">
        <v>13</v>
      </c>
      <c r="N212" t="s">
        <v>14</v>
      </c>
    </row>
    <row r="213" spans="1:14" x14ac:dyDescent="0.35">
      <c r="A213" s="339" t="s">
        <v>0</v>
      </c>
      <c r="B213" s="339" t="s">
        <v>0</v>
      </c>
      <c r="C213" s="339" t="s">
        <v>17</v>
      </c>
      <c r="D213" t="s">
        <v>2229</v>
      </c>
      <c r="E213" t="s">
        <v>2243</v>
      </c>
      <c r="F213" t="s">
        <v>2244</v>
      </c>
      <c r="G213" t="s">
        <v>2245</v>
      </c>
      <c r="H213" t="s">
        <v>2246</v>
      </c>
      <c r="I213" t="s">
        <v>156</v>
      </c>
      <c r="J213" t="s">
        <v>2247</v>
      </c>
      <c r="K213" t="s">
        <v>2248</v>
      </c>
      <c r="L213" t="s">
        <v>2249</v>
      </c>
      <c r="M213" t="s">
        <v>2250</v>
      </c>
      <c r="N213" t="s">
        <v>2251</v>
      </c>
    </row>
    <row r="214" spans="1:14" x14ac:dyDescent="0.35">
      <c r="A214" s="339" t="s">
        <v>2252</v>
      </c>
      <c r="B214" s="339" t="s">
        <v>31</v>
      </c>
      <c r="C214" s="340">
        <v>712</v>
      </c>
      <c r="D214" s="1">
        <v>17</v>
      </c>
      <c r="E214" s="1">
        <v>1</v>
      </c>
      <c r="F214" s="1">
        <v>1</v>
      </c>
      <c r="G214" s="1">
        <v>9</v>
      </c>
      <c r="H214" s="1">
        <v>10</v>
      </c>
      <c r="I214" s="1">
        <v>17</v>
      </c>
      <c r="J214" s="1">
        <v>11</v>
      </c>
      <c r="K214" s="1">
        <v>163</v>
      </c>
      <c r="L214" s="1">
        <v>37</v>
      </c>
      <c r="M214" s="1">
        <v>5</v>
      </c>
      <c r="N214" s="1">
        <v>56</v>
      </c>
    </row>
    <row r="215" spans="1:14" x14ac:dyDescent="0.35">
      <c r="A215" s="339" t="s">
        <v>0</v>
      </c>
      <c r="B215" s="339" t="s">
        <v>0</v>
      </c>
      <c r="C215" s="340">
        <v>712</v>
      </c>
      <c r="D215" s="2">
        <v>729</v>
      </c>
      <c r="E215" s="2">
        <v>730</v>
      </c>
      <c r="F215" s="2">
        <v>731</v>
      </c>
      <c r="G215" s="2">
        <v>740</v>
      </c>
      <c r="H215" s="2">
        <v>750</v>
      </c>
      <c r="I215" s="2">
        <v>767</v>
      </c>
      <c r="J215" s="2">
        <v>778</v>
      </c>
      <c r="K215" s="2">
        <v>941</v>
      </c>
      <c r="L215" s="2">
        <v>978</v>
      </c>
      <c r="M215" s="2">
        <v>983</v>
      </c>
      <c r="N215" s="2">
        <v>1039</v>
      </c>
    </row>
    <row r="216" spans="1:14" x14ac:dyDescent="0.35">
      <c r="A216" s="339" t="s">
        <v>3520</v>
      </c>
      <c r="B216" s="339" t="s">
        <v>33</v>
      </c>
      <c r="C216" s="340">
        <v>1291</v>
      </c>
      <c r="D216" s="1">
        <v>-233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</row>
    <row r="217" spans="1:14" x14ac:dyDescent="0.35">
      <c r="A217" s="339" t="s">
        <v>0</v>
      </c>
      <c r="B217" s="339" t="s">
        <v>0</v>
      </c>
      <c r="C217" s="340">
        <v>1291</v>
      </c>
      <c r="D217" s="2">
        <v>1058</v>
      </c>
      <c r="E217" s="2">
        <v>1058</v>
      </c>
      <c r="F217" s="2">
        <v>1058</v>
      </c>
      <c r="G217" s="2">
        <v>1058</v>
      </c>
      <c r="H217" s="2">
        <v>1058</v>
      </c>
      <c r="I217" s="2">
        <v>1058</v>
      </c>
      <c r="J217" s="2">
        <v>1058</v>
      </c>
      <c r="K217" s="2">
        <v>1058</v>
      </c>
      <c r="L217" s="2">
        <v>1058</v>
      </c>
      <c r="M217" s="2">
        <v>1058</v>
      </c>
      <c r="N217" s="2">
        <v>1058</v>
      </c>
    </row>
    <row r="218" spans="1:14" x14ac:dyDescent="0.35">
      <c r="A218" s="339" t="s">
        <v>2253</v>
      </c>
      <c r="B218" s="339" t="s">
        <v>31</v>
      </c>
      <c r="C218" s="340">
        <v>286</v>
      </c>
      <c r="D218" s="1">
        <v>14</v>
      </c>
      <c r="E218" s="1">
        <v>1</v>
      </c>
      <c r="F218" s="1">
        <v>0</v>
      </c>
      <c r="G218" s="1">
        <v>10</v>
      </c>
      <c r="H218" s="1">
        <v>14</v>
      </c>
      <c r="I218" s="1">
        <v>11</v>
      </c>
      <c r="J218" s="1">
        <v>9</v>
      </c>
      <c r="K218" s="1">
        <v>-345</v>
      </c>
      <c r="L218" s="1">
        <v>0</v>
      </c>
      <c r="M218" s="1">
        <v>0</v>
      </c>
      <c r="N218" s="1">
        <v>0</v>
      </c>
    </row>
    <row r="219" spans="1:14" x14ac:dyDescent="0.35">
      <c r="A219" s="339" t="s">
        <v>0</v>
      </c>
      <c r="B219" s="339" t="s">
        <v>0</v>
      </c>
      <c r="C219" s="340">
        <v>286</v>
      </c>
      <c r="D219" s="2">
        <v>300</v>
      </c>
      <c r="E219" s="2">
        <v>301</v>
      </c>
      <c r="F219" s="2">
        <v>301</v>
      </c>
      <c r="G219" s="2">
        <v>311</v>
      </c>
      <c r="H219" s="2">
        <v>325</v>
      </c>
      <c r="I219" s="2">
        <v>336</v>
      </c>
      <c r="J219" s="2">
        <v>345</v>
      </c>
      <c r="K219" s="2">
        <v>0</v>
      </c>
      <c r="L219" s="2">
        <v>0</v>
      </c>
      <c r="M219" s="2">
        <v>0</v>
      </c>
      <c r="N219" s="2">
        <v>0</v>
      </c>
    </row>
    <row r="220" spans="1:14" x14ac:dyDescent="0.35">
      <c r="A220" s="339" t="s">
        <v>2254</v>
      </c>
      <c r="B220" s="339" t="s">
        <v>33</v>
      </c>
      <c r="C220" s="340">
        <v>520</v>
      </c>
      <c r="D220" s="1">
        <v>12</v>
      </c>
      <c r="E220" s="1">
        <v>0</v>
      </c>
      <c r="F220" s="1">
        <v>1</v>
      </c>
      <c r="G220" s="1">
        <v>11</v>
      </c>
      <c r="H220" s="1">
        <v>4</v>
      </c>
      <c r="I220" s="1">
        <v>17</v>
      </c>
      <c r="J220" s="1">
        <v>4</v>
      </c>
      <c r="K220" s="1">
        <v>91</v>
      </c>
      <c r="L220" s="1">
        <v>38</v>
      </c>
      <c r="M220" s="1">
        <v>4</v>
      </c>
      <c r="N220" s="1">
        <v>60</v>
      </c>
    </row>
    <row r="221" spans="1:14" x14ac:dyDescent="0.35">
      <c r="A221" s="339" t="s">
        <v>0</v>
      </c>
      <c r="B221" s="339" t="s">
        <v>0</v>
      </c>
      <c r="C221" s="340">
        <v>520</v>
      </c>
      <c r="D221" s="2">
        <v>532</v>
      </c>
      <c r="E221" s="2">
        <v>532</v>
      </c>
      <c r="F221" s="2">
        <v>533</v>
      </c>
      <c r="G221" s="2">
        <v>544</v>
      </c>
      <c r="H221" s="2">
        <v>548</v>
      </c>
      <c r="I221" s="2">
        <v>565</v>
      </c>
      <c r="J221" s="2">
        <v>569</v>
      </c>
      <c r="K221" s="2">
        <v>660</v>
      </c>
      <c r="L221" s="2">
        <v>698</v>
      </c>
      <c r="M221" s="2">
        <v>702</v>
      </c>
      <c r="N221" s="2">
        <v>762</v>
      </c>
    </row>
    <row r="222" spans="1:14" x14ac:dyDescent="0.35">
      <c r="A222" s="339" t="s">
        <v>2255</v>
      </c>
      <c r="B222" s="339" t="s">
        <v>31</v>
      </c>
      <c r="C222" s="340">
        <v>343</v>
      </c>
      <c r="D222" s="1">
        <v>18</v>
      </c>
      <c r="E222" s="1">
        <v>0</v>
      </c>
      <c r="F222" s="1">
        <v>1</v>
      </c>
      <c r="G222" s="1">
        <v>13</v>
      </c>
      <c r="H222" s="1">
        <v>12</v>
      </c>
      <c r="I222" s="1">
        <v>8</v>
      </c>
      <c r="J222" s="1">
        <v>15</v>
      </c>
      <c r="K222" s="1">
        <v>9</v>
      </c>
      <c r="L222" s="1">
        <v>-419</v>
      </c>
      <c r="M222" s="1">
        <v>0</v>
      </c>
      <c r="N222" s="1">
        <v>0</v>
      </c>
    </row>
    <row r="223" spans="1:14" x14ac:dyDescent="0.35">
      <c r="A223" s="339" t="s">
        <v>0</v>
      </c>
      <c r="B223" s="339" t="s">
        <v>0</v>
      </c>
      <c r="C223" s="340">
        <v>343</v>
      </c>
      <c r="D223" s="2">
        <v>361</v>
      </c>
      <c r="E223" s="2">
        <v>361</v>
      </c>
      <c r="F223" s="2">
        <v>362</v>
      </c>
      <c r="G223" s="2">
        <v>375</v>
      </c>
      <c r="H223" s="2">
        <v>387</v>
      </c>
      <c r="I223" s="2">
        <v>395</v>
      </c>
      <c r="J223" s="2">
        <v>410</v>
      </c>
      <c r="K223" s="2">
        <v>419</v>
      </c>
      <c r="L223" s="2">
        <v>0</v>
      </c>
      <c r="M223" s="2">
        <v>0</v>
      </c>
      <c r="N223" s="2">
        <v>0</v>
      </c>
    </row>
    <row r="224" spans="1:14" x14ac:dyDescent="0.35">
      <c r="A224" s="339" t="s">
        <v>3521</v>
      </c>
      <c r="B224" s="339" t="s">
        <v>31</v>
      </c>
      <c r="C224" s="340">
        <v>191</v>
      </c>
      <c r="D224" s="1">
        <v>25</v>
      </c>
      <c r="E224" s="1">
        <v>35</v>
      </c>
      <c r="F224" s="1">
        <v>0</v>
      </c>
      <c r="G224" s="1">
        <v>7</v>
      </c>
      <c r="H224" s="1">
        <v>5</v>
      </c>
      <c r="I224" s="1">
        <v>12</v>
      </c>
      <c r="J224" s="1">
        <v>-275</v>
      </c>
      <c r="K224" s="1">
        <v>0</v>
      </c>
      <c r="L224" s="1">
        <v>0</v>
      </c>
      <c r="M224" s="1">
        <v>0</v>
      </c>
      <c r="N224" s="1">
        <v>0</v>
      </c>
    </row>
    <row r="225" spans="1:14" x14ac:dyDescent="0.35">
      <c r="A225" s="339" t="s">
        <v>0</v>
      </c>
      <c r="B225" s="339" t="s">
        <v>0</v>
      </c>
      <c r="C225" s="340">
        <v>191</v>
      </c>
      <c r="D225" s="2">
        <v>216</v>
      </c>
      <c r="E225" s="2">
        <v>251</v>
      </c>
      <c r="F225" s="2">
        <v>251</v>
      </c>
      <c r="G225" s="2">
        <v>258</v>
      </c>
      <c r="H225" s="2">
        <v>263</v>
      </c>
      <c r="I225" s="2">
        <v>275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</row>
    <row r="226" spans="1:14" x14ac:dyDescent="0.35">
      <c r="A226" s="339" t="s">
        <v>2256</v>
      </c>
      <c r="B226" s="339" t="s">
        <v>33</v>
      </c>
      <c r="C226" s="340">
        <v>133</v>
      </c>
      <c r="D226" s="1">
        <v>7</v>
      </c>
      <c r="E226" s="1">
        <v>3</v>
      </c>
      <c r="F226" s="1">
        <v>0</v>
      </c>
      <c r="G226" s="1">
        <v>-143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</row>
    <row r="227" spans="1:14" x14ac:dyDescent="0.35">
      <c r="A227" s="339" t="s">
        <v>0</v>
      </c>
      <c r="B227" s="339" t="s">
        <v>0</v>
      </c>
      <c r="C227" s="340">
        <v>133</v>
      </c>
      <c r="D227" s="2">
        <v>140</v>
      </c>
      <c r="E227" s="2">
        <v>143</v>
      </c>
      <c r="F227" s="2">
        <v>143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</row>
    <row r="228" spans="1:14" x14ac:dyDescent="0.35">
      <c r="A228" s="339" t="s">
        <v>3522</v>
      </c>
      <c r="B228" s="339" t="s">
        <v>33</v>
      </c>
      <c r="C228" s="340">
        <v>81</v>
      </c>
      <c r="D228" s="1">
        <v>8</v>
      </c>
      <c r="E228" s="1">
        <v>-89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</row>
    <row r="229" spans="1:14" x14ac:dyDescent="0.35">
      <c r="A229" s="339" t="s">
        <v>0</v>
      </c>
      <c r="B229" s="339" t="s">
        <v>0</v>
      </c>
      <c r="C229" s="340">
        <v>81</v>
      </c>
      <c r="D229" s="2">
        <v>89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</row>
    <row r="230" spans="1:14" x14ac:dyDescent="0.35">
      <c r="A230" s="339" t="s">
        <v>2257</v>
      </c>
      <c r="B230" s="339" t="s">
        <v>31</v>
      </c>
      <c r="C230" s="340">
        <v>140</v>
      </c>
      <c r="D230" s="1">
        <v>4</v>
      </c>
      <c r="E230" s="1">
        <v>2</v>
      </c>
      <c r="F230" s="1">
        <v>0</v>
      </c>
      <c r="G230" s="1">
        <v>33</v>
      </c>
      <c r="H230" s="1">
        <v>22</v>
      </c>
      <c r="I230" s="1">
        <v>-201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1:14" x14ac:dyDescent="0.35">
      <c r="A231" s="339" t="s">
        <v>0</v>
      </c>
      <c r="B231" s="339" t="s">
        <v>0</v>
      </c>
      <c r="C231" s="340">
        <v>140</v>
      </c>
      <c r="D231" s="2">
        <v>144</v>
      </c>
      <c r="E231" s="2">
        <v>146</v>
      </c>
      <c r="F231" s="2">
        <v>146</v>
      </c>
      <c r="G231" s="2">
        <v>179</v>
      </c>
      <c r="H231" s="2">
        <v>201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</row>
    <row r="232" spans="1:14" x14ac:dyDescent="0.35">
      <c r="A232" s="339" t="s">
        <v>2258</v>
      </c>
      <c r="B232" s="339" t="s">
        <v>33</v>
      </c>
      <c r="C232" s="340">
        <v>1030</v>
      </c>
      <c r="D232" s="1">
        <v>35</v>
      </c>
      <c r="E232" s="1">
        <v>0</v>
      </c>
      <c r="F232" s="1">
        <v>-7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</row>
    <row r="233" spans="1:14" x14ac:dyDescent="0.35">
      <c r="A233" s="339" t="s">
        <v>0</v>
      </c>
      <c r="B233" s="339" t="s">
        <v>0</v>
      </c>
      <c r="C233" s="340">
        <v>1030</v>
      </c>
      <c r="D233" s="2">
        <v>1065</v>
      </c>
      <c r="E233" s="2">
        <v>1065</v>
      </c>
      <c r="F233" s="2">
        <v>1058</v>
      </c>
      <c r="G233" s="2">
        <v>1058</v>
      </c>
      <c r="H233" s="2">
        <v>1058</v>
      </c>
      <c r="I233" s="2">
        <v>1058</v>
      </c>
      <c r="J233" s="2">
        <v>1058</v>
      </c>
      <c r="K233" s="2">
        <v>1058</v>
      </c>
      <c r="L233" s="2">
        <v>1058</v>
      </c>
      <c r="M233" s="2">
        <v>1058</v>
      </c>
      <c r="N233" s="2">
        <v>1058</v>
      </c>
    </row>
    <row r="234" spans="1:14" x14ac:dyDescent="0.35">
      <c r="A234" s="339" t="s">
        <v>2259</v>
      </c>
      <c r="B234" s="339" t="s">
        <v>33</v>
      </c>
      <c r="C234" s="340">
        <v>946</v>
      </c>
      <c r="D234" s="1">
        <v>22</v>
      </c>
      <c r="E234" s="1">
        <v>2</v>
      </c>
      <c r="F234" s="1">
        <v>1</v>
      </c>
      <c r="G234" s="1">
        <v>4</v>
      </c>
      <c r="H234" s="1">
        <v>14</v>
      </c>
      <c r="I234" s="1">
        <v>8</v>
      </c>
      <c r="J234" s="1">
        <v>11</v>
      </c>
      <c r="K234" s="1">
        <v>10</v>
      </c>
      <c r="L234" s="1">
        <v>147</v>
      </c>
      <c r="M234" s="1">
        <v>-107</v>
      </c>
      <c r="N234" s="1">
        <v>0</v>
      </c>
    </row>
    <row r="235" spans="1:14" x14ac:dyDescent="0.35">
      <c r="A235" s="339" t="s">
        <v>0</v>
      </c>
      <c r="B235" s="339" t="s">
        <v>0</v>
      </c>
      <c r="C235" s="340">
        <v>946</v>
      </c>
      <c r="D235" s="2">
        <v>968</v>
      </c>
      <c r="E235" s="2">
        <v>970</v>
      </c>
      <c r="F235" s="2">
        <v>971</v>
      </c>
      <c r="G235" s="2">
        <v>975</v>
      </c>
      <c r="H235" s="2">
        <v>989</v>
      </c>
      <c r="I235" s="2">
        <v>997</v>
      </c>
      <c r="J235" s="2">
        <v>1008</v>
      </c>
      <c r="K235" s="2">
        <v>1018</v>
      </c>
      <c r="L235" s="2">
        <v>1165</v>
      </c>
      <c r="M235" s="2">
        <v>1058</v>
      </c>
      <c r="N235" s="2">
        <v>1058</v>
      </c>
    </row>
    <row r="236" spans="1:14" x14ac:dyDescent="0.35">
      <c r="A236" s="339" t="s">
        <v>3528</v>
      </c>
      <c r="B236" s="339" t="s">
        <v>31</v>
      </c>
      <c r="C236" s="340">
        <v>162</v>
      </c>
      <c r="D236" s="1">
        <v>3</v>
      </c>
      <c r="E236" s="1">
        <v>0</v>
      </c>
      <c r="F236" s="1">
        <v>0</v>
      </c>
      <c r="G236" s="1">
        <v>9</v>
      </c>
      <c r="H236" s="1">
        <v>-174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</row>
    <row r="237" spans="1:14" x14ac:dyDescent="0.35">
      <c r="A237" s="339" t="s">
        <v>0</v>
      </c>
      <c r="B237" s="339" t="s">
        <v>0</v>
      </c>
      <c r="C237" s="340">
        <v>162</v>
      </c>
      <c r="D237" s="2">
        <v>165</v>
      </c>
      <c r="E237" s="2">
        <v>165</v>
      </c>
      <c r="F237" s="2">
        <v>165</v>
      </c>
      <c r="G237" s="2">
        <v>174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</row>
    <row r="238" spans="1:14" x14ac:dyDescent="0.35">
      <c r="A238" s="339" t="s">
        <v>2260</v>
      </c>
      <c r="B238" s="339" t="s">
        <v>33</v>
      </c>
      <c r="C238" s="340">
        <v>634</v>
      </c>
      <c r="D238" s="1">
        <v>19</v>
      </c>
      <c r="E238" s="1">
        <v>1</v>
      </c>
      <c r="F238" s="1">
        <v>0</v>
      </c>
      <c r="G238" s="1">
        <v>3</v>
      </c>
      <c r="H238" s="1">
        <v>24</v>
      </c>
      <c r="I238" s="1">
        <v>14</v>
      </c>
      <c r="J238" s="1">
        <v>12</v>
      </c>
      <c r="K238" s="1">
        <v>10</v>
      </c>
      <c r="L238" s="1">
        <v>45</v>
      </c>
      <c r="M238" s="1">
        <v>38</v>
      </c>
      <c r="N238" s="1">
        <v>55</v>
      </c>
    </row>
    <row r="239" spans="1:14" x14ac:dyDescent="0.35">
      <c r="A239" s="339" t="s">
        <v>0</v>
      </c>
      <c r="B239" s="339" t="s">
        <v>0</v>
      </c>
      <c r="C239" s="340">
        <v>634</v>
      </c>
      <c r="D239" s="2">
        <v>653</v>
      </c>
      <c r="E239" s="2">
        <v>654</v>
      </c>
      <c r="F239" s="2">
        <v>654</v>
      </c>
      <c r="G239" s="2">
        <v>657</v>
      </c>
      <c r="H239" s="2">
        <v>681</v>
      </c>
      <c r="I239" s="2">
        <v>695</v>
      </c>
      <c r="J239" s="2">
        <v>707</v>
      </c>
      <c r="K239" s="2">
        <v>717</v>
      </c>
      <c r="L239" s="2">
        <v>762</v>
      </c>
      <c r="M239" s="2">
        <v>800</v>
      </c>
      <c r="N239" s="2">
        <v>855</v>
      </c>
    </row>
    <row r="240" spans="1:14" x14ac:dyDescent="0.35">
      <c r="A240" s="339" t="s">
        <v>3523</v>
      </c>
      <c r="B240" s="339" t="s">
        <v>33</v>
      </c>
      <c r="C240" s="340">
        <v>343</v>
      </c>
      <c r="D240" s="1">
        <v>29</v>
      </c>
      <c r="E240" s="1">
        <v>30</v>
      </c>
      <c r="F240" s="1">
        <v>2</v>
      </c>
      <c r="G240" s="1">
        <v>15</v>
      </c>
      <c r="H240" s="1">
        <v>9</v>
      </c>
      <c r="I240" s="1">
        <v>10</v>
      </c>
      <c r="J240" s="1">
        <v>102</v>
      </c>
      <c r="K240" s="1">
        <v>15</v>
      </c>
      <c r="L240" s="1">
        <v>32</v>
      </c>
      <c r="M240" s="1">
        <v>12</v>
      </c>
      <c r="N240" s="1">
        <v>-599</v>
      </c>
    </row>
    <row r="241" spans="1:14" x14ac:dyDescent="0.35">
      <c r="A241" s="339" t="s">
        <v>0</v>
      </c>
      <c r="B241" s="339" t="s">
        <v>0</v>
      </c>
      <c r="C241" s="340">
        <v>343</v>
      </c>
      <c r="D241" s="2">
        <v>372</v>
      </c>
      <c r="E241" s="2">
        <v>402</v>
      </c>
      <c r="F241" s="2">
        <v>404</v>
      </c>
      <c r="G241" s="2">
        <v>419</v>
      </c>
      <c r="H241" s="2">
        <v>428</v>
      </c>
      <c r="I241" s="2">
        <v>438</v>
      </c>
      <c r="J241" s="2">
        <v>540</v>
      </c>
      <c r="K241" s="2">
        <v>555</v>
      </c>
      <c r="L241" s="2">
        <v>587</v>
      </c>
      <c r="M241" s="2">
        <v>599</v>
      </c>
      <c r="N241" s="2">
        <v>0</v>
      </c>
    </row>
    <row r="242" spans="1:14" x14ac:dyDescent="0.35">
      <c r="A242" s="339" t="s">
        <v>3501</v>
      </c>
      <c r="B242" s="339" t="s">
        <v>33</v>
      </c>
      <c r="C242" s="340">
        <v>590</v>
      </c>
      <c r="D242" s="1">
        <v>20</v>
      </c>
      <c r="E242" s="1">
        <v>0</v>
      </c>
      <c r="F242" s="1">
        <v>1</v>
      </c>
      <c r="G242" s="1">
        <v>12</v>
      </c>
      <c r="H242" s="1">
        <v>33</v>
      </c>
      <c r="I242" s="1">
        <v>67</v>
      </c>
      <c r="J242" s="1">
        <v>17</v>
      </c>
      <c r="K242" s="1">
        <v>12</v>
      </c>
      <c r="L242" s="1">
        <v>31</v>
      </c>
      <c r="M242" s="1">
        <v>27</v>
      </c>
      <c r="N242" s="1">
        <v>121</v>
      </c>
    </row>
    <row r="243" spans="1:14" x14ac:dyDescent="0.35">
      <c r="A243" s="339" t="s">
        <v>0</v>
      </c>
      <c r="B243" s="339" t="s">
        <v>0</v>
      </c>
      <c r="C243" s="340">
        <v>590</v>
      </c>
      <c r="D243" s="2">
        <v>610</v>
      </c>
      <c r="E243" s="2">
        <v>610</v>
      </c>
      <c r="F243" s="2">
        <v>611</v>
      </c>
      <c r="G243" s="2">
        <v>623</v>
      </c>
      <c r="H243" s="2">
        <v>656</v>
      </c>
      <c r="I243" s="2">
        <v>723</v>
      </c>
      <c r="J243" s="2">
        <v>740</v>
      </c>
      <c r="K243" s="2">
        <v>752</v>
      </c>
      <c r="L243" s="2">
        <v>783</v>
      </c>
      <c r="M243" s="2">
        <v>810</v>
      </c>
      <c r="N243" s="2">
        <v>931</v>
      </c>
    </row>
    <row r="244" spans="1:14" x14ac:dyDescent="0.35">
      <c r="A244" s="339" t="s">
        <v>47</v>
      </c>
      <c r="B244" s="339" t="s">
        <v>0</v>
      </c>
      <c r="C244" s="341">
        <v>0</v>
      </c>
      <c r="D244" s="1">
        <f>(D214+D216+D218+D220+D222+D224+D226+D228+D230+D232+D234+D236+D238+D240+D242)*(-1)</f>
        <v>0</v>
      </c>
      <c r="E244" s="1">
        <f t="shared" ref="E244:N244" si="5">(E214+E216+E218+E220+E222+E224+E226+E228+E230+E232+E234+E236+E238+E240+E242)*(-1)</f>
        <v>14</v>
      </c>
      <c r="F244" s="1">
        <f t="shared" si="5"/>
        <v>0</v>
      </c>
      <c r="G244" s="1">
        <f t="shared" si="5"/>
        <v>17</v>
      </c>
      <c r="H244" s="1">
        <f t="shared" si="5"/>
        <v>27</v>
      </c>
      <c r="I244" s="1">
        <f t="shared" si="5"/>
        <v>37</v>
      </c>
      <c r="J244" s="1">
        <f t="shared" si="5"/>
        <v>94</v>
      </c>
      <c r="K244" s="1">
        <f t="shared" si="5"/>
        <v>35</v>
      </c>
      <c r="L244" s="1">
        <f t="shared" si="5"/>
        <v>89</v>
      </c>
      <c r="M244" s="1">
        <f t="shared" si="5"/>
        <v>21</v>
      </c>
      <c r="N244" s="1">
        <f t="shared" si="5"/>
        <v>307</v>
      </c>
    </row>
    <row r="245" spans="1:14" x14ac:dyDescent="0.35">
      <c r="A245" s="339" t="s">
        <v>0</v>
      </c>
      <c r="B245" s="339" t="s">
        <v>0</v>
      </c>
      <c r="C245" s="340">
        <v>0</v>
      </c>
      <c r="D245" s="2">
        <v>0</v>
      </c>
      <c r="E245" s="2">
        <v>14</v>
      </c>
      <c r="F245" s="2">
        <v>14</v>
      </c>
      <c r="G245" s="2">
        <v>31</v>
      </c>
      <c r="H245" s="2">
        <v>58</v>
      </c>
      <c r="I245" s="2">
        <v>95</v>
      </c>
      <c r="J245" s="2">
        <v>189</v>
      </c>
      <c r="K245" s="2">
        <v>224</v>
      </c>
      <c r="L245" s="2">
        <v>313</v>
      </c>
      <c r="M245" s="2">
        <v>334</v>
      </c>
      <c r="N245" s="2">
        <v>641</v>
      </c>
    </row>
    <row r="246" spans="1:14" x14ac:dyDescent="0.35">
      <c r="A246" t="s">
        <v>48</v>
      </c>
      <c r="B246" t="s">
        <v>0</v>
      </c>
      <c r="C246" s="2">
        <v>7402</v>
      </c>
      <c r="D246" s="2">
        <v>7402</v>
      </c>
      <c r="E246" s="2">
        <v>7402</v>
      </c>
      <c r="F246" s="2">
        <v>7402</v>
      </c>
      <c r="G246" s="2">
        <v>7402</v>
      </c>
      <c r="H246" s="2">
        <v>7402</v>
      </c>
      <c r="I246" s="2">
        <v>7402</v>
      </c>
      <c r="J246" s="2">
        <v>7402</v>
      </c>
      <c r="K246" s="2">
        <v>7402</v>
      </c>
      <c r="L246" s="2">
        <v>7402</v>
      </c>
      <c r="M246" s="2">
        <v>7402</v>
      </c>
      <c r="N246" s="2">
        <v>7402</v>
      </c>
    </row>
    <row r="249" spans="1:14" x14ac:dyDescent="0.35">
      <c r="A249" s="2"/>
      <c r="B249" s="2"/>
      <c r="C249" s="2"/>
      <c r="D249" s="2"/>
      <c r="E249" s="2"/>
      <c r="F249" s="2"/>
      <c r="G249" s="2"/>
      <c r="H249" s="239" t="s">
        <v>2648</v>
      </c>
      <c r="I249" s="2"/>
      <c r="J249" s="2"/>
      <c r="K249" s="2"/>
      <c r="L249" s="239" t="s">
        <v>2649</v>
      </c>
    </row>
    <row r="250" spans="1:14" x14ac:dyDescent="0.35">
      <c r="D250" s="240" t="s">
        <v>2529</v>
      </c>
      <c r="E250" s="240" t="s">
        <v>2650</v>
      </c>
      <c r="F250" s="240" t="s">
        <v>2651</v>
      </c>
      <c r="G250" s="240" t="s">
        <v>2650</v>
      </c>
      <c r="H250" s="240" t="s">
        <v>2652</v>
      </c>
      <c r="I250" s="240" t="s">
        <v>2653</v>
      </c>
      <c r="J250" s="240" t="s">
        <v>2649</v>
      </c>
      <c r="K250" s="240" t="s">
        <v>2654</v>
      </c>
      <c r="L250" s="240" t="s">
        <v>2652</v>
      </c>
    </row>
    <row r="251" spans="1:14" x14ac:dyDescent="0.35">
      <c r="D251" s="240" t="s">
        <v>2655</v>
      </c>
      <c r="E251" s="240" t="s">
        <v>2655</v>
      </c>
      <c r="F251" s="240" t="s">
        <v>2652</v>
      </c>
      <c r="G251" s="240" t="s">
        <v>2656</v>
      </c>
      <c r="H251" s="240" t="s">
        <v>2656</v>
      </c>
      <c r="I251" s="240" t="s">
        <v>2655</v>
      </c>
      <c r="J251" s="240" t="s">
        <v>2652</v>
      </c>
      <c r="K251" s="240" t="s">
        <v>2656</v>
      </c>
      <c r="L251" s="240" t="s">
        <v>2656</v>
      </c>
    </row>
    <row r="252" spans="1:14" x14ac:dyDescent="0.35">
      <c r="A252" s="238" t="e">
        <f>SUMIFS($C$10:$C$505,#REF!, B252)</f>
        <v>#REF!</v>
      </c>
      <c r="B252" t="s">
        <v>2657</v>
      </c>
      <c r="C252" t="s">
        <v>2535</v>
      </c>
      <c r="D252" s="241" t="e">
        <f>E252+I252</f>
        <v>#REF!</v>
      </c>
      <c r="E252" s="238" t="e">
        <f>COUNTIFS(#REF!, B252,$B$10:$B$505,"F")</f>
        <v>#REF!</v>
      </c>
      <c r="F252" s="242">
        <f t="shared" ref="F252:F278" si="6">IFERROR(E252/D252,0)</f>
        <v>0</v>
      </c>
      <c r="G252" t="e">
        <f>COUNTIFS(#REF!, B252,$B$10:$B$505,"F",#REF!,"Elected")</f>
        <v>#REF!</v>
      </c>
      <c r="H252" s="243">
        <f>IFERROR(G252/D252,0)</f>
        <v>0</v>
      </c>
      <c r="I252" s="244" t="e">
        <f>COUNTIFS(#REF!, B252,$B$10:$B$505,"M")</f>
        <v>#REF!</v>
      </c>
      <c r="J252" s="242">
        <f>IFERROR(I252/D252,0)</f>
        <v>0</v>
      </c>
      <c r="K252" t="e">
        <f>COUNTIFS(#REF!, B252,$B$10:$B$505,"M",#REF!,"Elected")</f>
        <v>#REF!</v>
      </c>
      <c r="L252" s="242">
        <f>IFERROR(K252/D252,0)</f>
        <v>0</v>
      </c>
    </row>
    <row r="253" spans="1:14" x14ac:dyDescent="0.35">
      <c r="A253" s="238" t="e">
        <f>SUMIFS($C$10:$C$505,#REF!, B253)</f>
        <v>#REF!</v>
      </c>
      <c r="B253" t="s">
        <v>2658</v>
      </c>
      <c r="C253" t="s">
        <v>2534</v>
      </c>
      <c r="D253" s="241" t="e">
        <f t="shared" ref="D253:D278" si="7">E253+I253</f>
        <v>#REF!</v>
      </c>
      <c r="E253" s="238" t="e">
        <f>COUNTIFS(#REF!, B253,$B$10:$B$505,"F")</f>
        <v>#REF!</v>
      </c>
      <c r="F253" s="242">
        <f t="shared" si="6"/>
        <v>0</v>
      </c>
      <c r="G253" t="e">
        <f>COUNTIFS(#REF!, B253,$B$10:$B$283,"F",#REF!,"Elected")</f>
        <v>#REF!</v>
      </c>
      <c r="H253" s="243">
        <f t="shared" ref="H253:H278" si="8">IFERROR(G253/D253,0)</f>
        <v>0</v>
      </c>
      <c r="I253" s="244" t="e">
        <f>COUNTIFS(#REF!, B253,$B$10:$B$505,"M")</f>
        <v>#REF!</v>
      </c>
      <c r="J253" s="242">
        <f t="shared" ref="J253:J278" si="9">IFERROR(I253/D253,0)</f>
        <v>0</v>
      </c>
      <c r="K253" t="e">
        <f>COUNTIFS(#REF!, B253,$B$10:$B$505,"M",#REF!,"Elected")</f>
        <v>#REF!</v>
      </c>
      <c r="L253" s="242">
        <f t="shared" ref="L253:L278" si="10">IFERROR(K253/D253,0)</f>
        <v>0</v>
      </c>
    </row>
    <row r="254" spans="1:14" x14ac:dyDescent="0.35">
      <c r="A254" s="238" t="e">
        <f>SUMIFS($C$10:$C$505,#REF!, B254)</f>
        <v>#REF!</v>
      </c>
      <c r="B254" t="s">
        <v>2659</v>
      </c>
      <c r="C254" t="s">
        <v>2536</v>
      </c>
      <c r="D254" s="241" t="e">
        <f t="shared" si="7"/>
        <v>#REF!</v>
      </c>
      <c r="E254" s="238" t="e">
        <f>COUNTIFS(#REF!, B254,$B$10:$B$505,"F")</f>
        <v>#REF!</v>
      </c>
      <c r="F254" s="242">
        <f t="shared" si="6"/>
        <v>0</v>
      </c>
      <c r="G254" t="e">
        <f>COUNTIFS(#REF!, B254,$B$10:$B$283,"F",#REF!,"Elected")</f>
        <v>#REF!</v>
      </c>
      <c r="H254" s="243">
        <f t="shared" si="8"/>
        <v>0</v>
      </c>
      <c r="I254" s="244" t="e">
        <f>COUNTIFS(#REF!, B254,$B$10:$B$505,"M")</f>
        <v>#REF!</v>
      </c>
      <c r="J254" s="242">
        <f t="shared" si="9"/>
        <v>0</v>
      </c>
      <c r="K254" t="e">
        <f>COUNTIFS(#REF!, B254,$B$10:$B$505,"M",#REF!,"Elected")</f>
        <v>#REF!</v>
      </c>
      <c r="L254" s="242">
        <f t="shared" si="10"/>
        <v>0</v>
      </c>
    </row>
    <row r="255" spans="1:14" x14ac:dyDescent="0.35">
      <c r="A255" s="238" t="e">
        <f>SUMIFS($C$10:$C$505,#REF!, B255)</f>
        <v>#REF!</v>
      </c>
      <c r="B255" t="s">
        <v>2661</v>
      </c>
      <c r="C255" t="s">
        <v>2727</v>
      </c>
      <c r="D255" s="241" t="e">
        <f t="shared" si="7"/>
        <v>#REF!</v>
      </c>
      <c r="E255" s="238" t="e">
        <f>COUNTIFS(#REF!, B255,$B$10:$B$505,"F")</f>
        <v>#REF!</v>
      </c>
      <c r="F255" s="242">
        <f t="shared" si="6"/>
        <v>0</v>
      </c>
      <c r="G255" t="e">
        <f>COUNTIFS(#REF!, B255,$B$10:$B$283,"F",#REF!,"Elected")</f>
        <v>#REF!</v>
      </c>
      <c r="H255" s="243">
        <f t="shared" si="8"/>
        <v>0</v>
      </c>
      <c r="I255" s="244" t="e">
        <f>COUNTIFS(#REF!, B255,$B$10:$B$505,"M")</f>
        <v>#REF!</v>
      </c>
      <c r="J255" s="242">
        <f t="shared" si="9"/>
        <v>0</v>
      </c>
      <c r="K255" t="e">
        <f>COUNTIFS(#REF!, B255,$B$10:$B$505,"M",#REF!,"Elected")</f>
        <v>#REF!</v>
      </c>
      <c r="L255" s="242">
        <f t="shared" si="10"/>
        <v>0</v>
      </c>
    </row>
    <row r="256" spans="1:14" x14ac:dyDescent="0.35">
      <c r="A256" s="238" t="e">
        <f>SUMIFS($C$10:$C$505,#REF!, B256)</f>
        <v>#REF!</v>
      </c>
      <c r="B256" t="s">
        <v>2663</v>
      </c>
      <c r="C256" t="s">
        <v>2574</v>
      </c>
      <c r="D256" s="241" t="e">
        <f t="shared" si="7"/>
        <v>#REF!</v>
      </c>
      <c r="E256" s="238" t="e">
        <f>COUNTIFS(#REF!, B256,$B$10:$B$505,"F")</f>
        <v>#REF!</v>
      </c>
      <c r="F256" s="242">
        <f t="shared" si="6"/>
        <v>0</v>
      </c>
      <c r="G256" t="e">
        <f>COUNTIFS(#REF!, B256,$B$10:$B$283,"F",#REF!,"Elected")</f>
        <v>#REF!</v>
      </c>
      <c r="H256" s="243">
        <f t="shared" si="8"/>
        <v>0</v>
      </c>
      <c r="I256" s="244" t="e">
        <f>COUNTIFS(#REF!, B256,$B$10:$B$505,"M")</f>
        <v>#REF!</v>
      </c>
      <c r="J256" s="242">
        <f t="shared" si="9"/>
        <v>0</v>
      </c>
      <c r="K256" t="e">
        <f>COUNTIFS(#REF!, B256,$B$10:$B$505,"M",#REF!,"Elected")</f>
        <v>#REF!</v>
      </c>
      <c r="L256" s="242">
        <f t="shared" si="10"/>
        <v>0</v>
      </c>
    </row>
    <row r="257" spans="1:12" x14ac:dyDescent="0.35">
      <c r="A257" s="238" t="e">
        <f>SUMIFS($C$10:$C$505,#REF!, B257)</f>
        <v>#REF!</v>
      </c>
      <c r="B257" t="s">
        <v>2689</v>
      </c>
      <c r="C257" t="s">
        <v>2573</v>
      </c>
      <c r="D257" s="241" t="e">
        <f t="shared" si="7"/>
        <v>#REF!</v>
      </c>
      <c r="E257" s="238" t="e">
        <f>COUNTIFS(#REF!, B257,$B$10:$B$505,"F")</f>
        <v>#REF!</v>
      </c>
      <c r="F257" s="242">
        <f t="shared" si="6"/>
        <v>0</v>
      </c>
      <c r="G257" t="e">
        <f>COUNTIFS(#REF!, B257,$B$10:$B$283,"F",#REF!,"Elected")</f>
        <v>#REF!</v>
      </c>
      <c r="H257" s="243">
        <f t="shared" si="8"/>
        <v>0</v>
      </c>
      <c r="I257" s="244" t="e">
        <f>COUNTIFS(#REF!, B257,$B$10:$B$505,"M")</f>
        <v>#REF!</v>
      </c>
      <c r="J257" s="242">
        <f t="shared" si="9"/>
        <v>0</v>
      </c>
      <c r="K257" t="e">
        <f>COUNTIFS(#REF!, B257,$B$10:$B$505,"M",#REF!,"Elected")</f>
        <v>#REF!</v>
      </c>
      <c r="L257" s="242">
        <f t="shared" si="10"/>
        <v>0</v>
      </c>
    </row>
    <row r="258" spans="1:12" x14ac:dyDescent="0.35">
      <c r="A258" s="238" t="e">
        <f>SUMIFS($C$10:$C$505,#REF!, B258)</f>
        <v>#REF!</v>
      </c>
      <c r="B258" t="s">
        <v>2662</v>
      </c>
      <c r="C258" t="s">
        <v>2575</v>
      </c>
      <c r="D258" s="241" t="e">
        <f t="shared" si="7"/>
        <v>#REF!</v>
      </c>
      <c r="E258" s="238" t="e">
        <f>COUNTIFS(#REF!, B258,$B$10:$B$505,"F")</f>
        <v>#REF!</v>
      </c>
      <c r="F258" s="242">
        <f t="shared" si="6"/>
        <v>0</v>
      </c>
      <c r="G258" t="e">
        <f>COUNTIFS(#REF!, B258,$B$10:$B$283,"F",#REF!,"Elected")</f>
        <v>#REF!</v>
      </c>
      <c r="H258" s="243">
        <f t="shared" si="8"/>
        <v>0</v>
      </c>
      <c r="I258" s="244" t="e">
        <f>COUNTIFS(#REF!, B258,$B$10:$B$505,"M")</f>
        <v>#REF!</v>
      </c>
      <c r="J258" s="242">
        <f t="shared" si="9"/>
        <v>0</v>
      </c>
      <c r="K258" t="e">
        <f>COUNTIFS(#REF!, B258,$B$10:$B$505,"M",#REF!,"Elected")</f>
        <v>#REF!</v>
      </c>
      <c r="L258" s="242">
        <f t="shared" si="10"/>
        <v>0</v>
      </c>
    </row>
    <row r="259" spans="1:12" x14ac:dyDescent="0.35">
      <c r="A259" s="238" t="e">
        <f>SUMIFS($C$10:$C$505,#REF!, B259)</f>
        <v>#REF!</v>
      </c>
      <c r="B259" t="s">
        <v>2660</v>
      </c>
      <c r="C259" t="s">
        <v>2594</v>
      </c>
      <c r="D259" s="241" t="e">
        <f t="shared" si="7"/>
        <v>#REF!</v>
      </c>
      <c r="E259" s="238" t="e">
        <f>COUNTIFS(#REF!, B259,$B$10:$B$505,"F")</f>
        <v>#REF!</v>
      </c>
      <c r="F259" s="242">
        <f t="shared" si="6"/>
        <v>0</v>
      </c>
      <c r="G259" t="e">
        <f>COUNTIFS(#REF!, B259,$B$10:$B$283,"F",#REF!,"Elected")</f>
        <v>#REF!</v>
      </c>
      <c r="H259" s="243">
        <f t="shared" si="8"/>
        <v>0</v>
      </c>
      <c r="I259" s="244" t="e">
        <f>COUNTIFS(#REF!, B259,$B$10:$B$505,"M")</f>
        <v>#REF!</v>
      </c>
      <c r="J259" s="242">
        <f t="shared" si="9"/>
        <v>0</v>
      </c>
      <c r="K259" t="e">
        <f>COUNTIFS(#REF!, B259,$B$10:$B$505,"M",#REF!,"Elected")</f>
        <v>#REF!</v>
      </c>
      <c r="L259" s="242">
        <f t="shared" si="10"/>
        <v>0</v>
      </c>
    </row>
    <row r="260" spans="1:12" x14ac:dyDescent="0.35">
      <c r="A260" s="238" t="e">
        <f>SUMIFS($C$10:$C$505,#REF!, B260)</f>
        <v>#REF!</v>
      </c>
      <c r="B260" t="s">
        <v>3107</v>
      </c>
      <c r="C260" t="s">
        <v>2576</v>
      </c>
      <c r="D260" s="241" t="e">
        <f t="shared" si="7"/>
        <v>#REF!</v>
      </c>
      <c r="E260" s="238" t="e">
        <f>COUNTIFS(#REF!, B260,$B$10:$B$505,"F")</f>
        <v>#REF!</v>
      </c>
      <c r="F260" s="242">
        <f t="shared" si="6"/>
        <v>0</v>
      </c>
      <c r="G260" t="e">
        <f>COUNTIFS(#REF!, B260,$B$10:$B$283,"F",#REF!,"Elected")</f>
        <v>#REF!</v>
      </c>
      <c r="H260" s="243">
        <f t="shared" si="8"/>
        <v>0</v>
      </c>
      <c r="I260" s="244" t="e">
        <f>COUNTIFS(#REF!, B260,$B$10:$B$505,"M")</f>
        <v>#REF!</v>
      </c>
      <c r="J260" s="242">
        <f t="shared" si="9"/>
        <v>0</v>
      </c>
      <c r="K260" t="e">
        <f>COUNTIFS(#REF!, B260,$B$10:$B$505,"M",#REF!,"Elected")</f>
        <v>#REF!</v>
      </c>
      <c r="L260" s="242">
        <f t="shared" si="10"/>
        <v>0</v>
      </c>
    </row>
    <row r="261" spans="1:12" x14ac:dyDescent="0.35">
      <c r="A261" s="238" t="e">
        <f>SUMIFS($C$10:$C$505,#REF!, B261)</f>
        <v>#REF!</v>
      </c>
      <c r="C261" t="s">
        <v>2590</v>
      </c>
      <c r="D261" s="241" t="e">
        <f t="shared" si="7"/>
        <v>#REF!</v>
      </c>
      <c r="E261" s="238" t="e">
        <f>COUNTIFS(#REF!, B261,$B$10:$B$505,"F")</f>
        <v>#REF!</v>
      </c>
      <c r="F261" s="242">
        <f t="shared" si="6"/>
        <v>0</v>
      </c>
      <c r="G261" t="e">
        <f>COUNTIFS(#REF!, B261,$B$10:$B$283,"F",#REF!,"Elected")</f>
        <v>#REF!</v>
      </c>
      <c r="H261" s="243">
        <f t="shared" si="8"/>
        <v>0</v>
      </c>
      <c r="I261" s="244" t="e">
        <f>COUNTIFS(#REF!, B261,$B$10:$B$505,"M")</f>
        <v>#REF!</v>
      </c>
      <c r="J261" s="242">
        <f t="shared" si="9"/>
        <v>0</v>
      </c>
      <c r="K261" t="e">
        <f>COUNTIFS(#REF!, B261,$B$10:$B$505,"M",#REF!,"Elected")</f>
        <v>#REF!</v>
      </c>
      <c r="L261" s="242">
        <f t="shared" si="10"/>
        <v>0</v>
      </c>
    </row>
    <row r="262" spans="1:12" x14ac:dyDescent="0.35">
      <c r="A262" s="238" t="e">
        <f>SUMIFS($C$10:$C$505,#REF!, B262)</f>
        <v>#REF!</v>
      </c>
      <c r="B262" t="s">
        <v>2671</v>
      </c>
      <c r="C262" t="s">
        <v>2582</v>
      </c>
      <c r="D262" s="241" t="e">
        <f t="shared" si="7"/>
        <v>#REF!</v>
      </c>
      <c r="E262" s="238" t="e">
        <f>COUNTIFS(#REF!, B262,$B$10:$B$505,"F")</f>
        <v>#REF!</v>
      </c>
      <c r="F262" s="242">
        <f t="shared" si="6"/>
        <v>0</v>
      </c>
      <c r="G262" t="e">
        <f>COUNTIFS(#REF!, B262,$B$10:$B$283,"F",#REF!,"Elected")</f>
        <v>#REF!</v>
      </c>
      <c r="H262" s="243">
        <f t="shared" si="8"/>
        <v>0</v>
      </c>
      <c r="I262" s="244" t="e">
        <f>COUNTIFS(#REF!, B262,$B$10:$B$505,"M")</f>
        <v>#REF!</v>
      </c>
      <c r="J262" s="242">
        <f t="shared" si="9"/>
        <v>0</v>
      </c>
      <c r="K262" t="e">
        <f>COUNTIFS(#REF!, B262,$B$10:$B$505,"M",#REF!,"Elected")</f>
        <v>#REF!</v>
      </c>
      <c r="L262" s="242">
        <f t="shared" si="10"/>
        <v>0</v>
      </c>
    </row>
    <row r="263" spans="1:12" x14ac:dyDescent="0.35">
      <c r="A263" s="238" t="e">
        <f>SUMIFS($C$10:$C$505,#REF!, B263)</f>
        <v>#REF!</v>
      </c>
      <c r="B263" t="s">
        <v>2665</v>
      </c>
      <c r="C263" t="s">
        <v>2598</v>
      </c>
      <c r="D263" s="241" t="e">
        <f t="shared" si="7"/>
        <v>#REF!</v>
      </c>
      <c r="E263" s="238" t="e">
        <f>COUNTIFS(#REF!, B263,$B$10:$B$505,"F")</f>
        <v>#REF!</v>
      </c>
      <c r="F263" s="242">
        <f t="shared" si="6"/>
        <v>0</v>
      </c>
      <c r="G263" t="e">
        <f>COUNTIFS(#REF!, B263,$B$10:$B$283,"F",#REF!,"Elected")</f>
        <v>#REF!</v>
      </c>
      <c r="H263" s="243">
        <f t="shared" si="8"/>
        <v>0</v>
      </c>
      <c r="I263" s="244" t="e">
        <f>COUNTIFS(#REF!, B263,$B$10:$B$505,"M")</f>
        <v>#REF!</v>
      </c>
      <c r="J263" s="242">
        <f t="shared" si="9"/>
        <v>0</v>
      </c>
      <c r="K263" t="e">
        <f>COUNTIFS(#REF!, B263,$B$10:$B$505,"M",#REF!,"Elected")</f>
        <v>#REF!</v>
      </c>
      <c r="L263" s="242">
        <f t="shared" si="10"/>
        <v>0</v>
      </c>
    </row>
    <row r="264" spans="1:12" x14ac:dyDescent="0.35">
      <c r="A264" s="238" t="e">
        <f>SUMIFS($C$10:$C$505,#REF!, B264)</f>
        <v>#REF!</v>
      </c>
      <c r="B264" t="s">
        <v>2666</v>
      </c>
      <c r="C264" t="s">
        <v>2584</v>
      </c>
      <c r="D264" s="241" t="e">
        <f t="shared" si="7"/>
        <v>#REF!</v>
      </c>
      <c r="E264" s="238" t="e">
        <f>COUNTIFS(#REF!, B264,$B$10:$B$505,"F")</f>
        <v>#REF!</v>
      </c>
      <c r="F264" s="242">
        <f t="shared" si="6"/>
        <v>0</v>
      </c>
      <c r="G264" t="e">
        <f>COUNTIFS(#REF!, B264,$B$10:$B$283,"F",#REF!,"Elected")</f>
        <v>#REF!</v>
      </c>
      <c r="H264" s="243">
        <f t="shared" si="8"/>
        <v>0</v>
      </c>
      <c r="I264" s="244" t="e">
        <f>COUNTIFS(#REF!, B264,$B$10:$B$505,"M")</f>
        <v>#REF!</v>
      </c>
      <c r="J264" s="242">
        <f t="shared" si="9"/>
        <v>0</v>
      </c>
      <c r="K264" t="e">
        <f>COUNTIFS(#REF!, B264,$B$10:$B$505,"M",#REF!,"Elected")</f>
        <v>#REF!</v>
      </c>
      <c r="L264" s="242">
        <f t="shared" si="10"/>
        <v>0</v>
      </c>
    </row>
    <row r="265" spans="1:12" x14ac:dyDescent="0.35">
      <c r="A265" s="238" t="e">
        <f>SUMIFS($C$10:$C$505,#REF!, B265)</f>
        <v>#REF!</v>
      </c>
      <c r="B265" t="s">
        <v>2667</v>
      </c>
      <c r="C265" t="s">
        <v>2577</v>
      </c>
      <c r="D265" s="241" t="e">
        <f t="shared" si="7"/>
        <v>#REF!</v>
      </c>
      <c r="E265" s="238" t="e">
        <f>COUNTIFS(#REF!, B265,$B$10:$B$505,"F")</f>
        <v>#REF!</v>
      </c>
      <c r="F265" s="242">
        <f t="shared" si="6"/>
        <v>0</v>
      </c>
      <c r="G265" t="e">
        <f>COUNTIFS(#REF!, B265,$B$10:$B$283,"F",#REF!,"Elected")</f>
        <v>#REF!</v>
      </c>
      <c r="H265" s="243">
        <f t="shared" si="8"/>
        <v>0</v>
      </c>
      <c r="I265" s="244" t="e">
        <f>COUNTIFS(#REF!, B265,$B$10:$B$505,"M")</f>
        <v>#REF!</v>
      </c>
      <c r="J265" s="242">
        <f t="shared" si="9"/>
        <v>0</v>
      </c>
      <c r="K265" t="e">
        <f>COUNTIFS(#REF!, B265,$B$10:$B$505,"M",#REF!,"Elected")</f>
        <v>#REF!</v>
      </c>
      <c r="L265" s="242">
        <f t="shared" si="10"/>
        <v>0</v>
      </c>
    </row>
    <row r="266" spans="1:12" x14ac:dyDescent="0.35">
      <c r="A266" s="238" t="e">
        <f>SUMIFS($C$10:$C$505,#REF!, B266)</f>
        <v>#REF!</v>
      </c>
      <c r="B266" t="s">
        <v>2670</v>
      </c>
      <c r="C266" t="s">
        <v>2578</v>
      </c>
      <c r="D266" s="241" t="e">
        <f t="shared" si="7"/>
        <v>#REF!</v>
      </c>
      <c r="E266" s="238" t="e">
        <f>COUNTIFS(#REF!, B266,$B$10:$B$505,"F")</f>
        <v>#REF!</v>
      </c>
      <c r="F266" s="242">
        <f t="shared" si="6"/>
        <v>0</v>
      </c>
      <c r="G266" t="e">
        <f>COUNTIFS(#REF!, B266,$B$10:$B$283,"F",#REF!,"Elected")</f>
        <v>#REF!</v>
      </c>
      <c r="H266" s="243">
        <f t="shared" si="8"/>
        <v>0</v>
      </c>
      <c r="I266" s="244" t="e">
        <f>COUNTIFS(#REF!, B266,$B$10:$B$505,"M")</f>
        <v>#REF!</v>
      </c>
      <c r="J266" s="242">
        <f t="shared" si="9"/>
        <v>0</v>
      </c>
      <c r="K266" t="e">
        <f>COUNTIFS(#REF!, B266,$B$10:$B$505,"M",#REF!,"Elected")</f>
        <v>#REF!</v>
      </c>
      <c r="L266" s="242">
        <f t="shared" si="10"/>
        <v>0</v>
      </c>
    </row>
    <row r="267" spans="1:12" x14ac:dyDescent="0.35">
      <c r="A267" s="238" t="e">
        <f>SUMIFS($C$10:$C$505,#REF!, B267)</f>
        <v>#REF!</v>
      </c>
      <c r="B267" t="s">
        <v>3494</v>
      </c>
      <c r="C267" t="s">
        <v>2581</v>
      </c>
      <c r="D267" s="241" t="e">
        <f t="shared" si="7"/>
        <v>#REF!</v>
      </c>
      <c r="E267" s="238" t="e">
        <f>COUNTIFS(#REF!, B267,$B$10:$B$505,"F")</f>
        <v>#REF!</v>
      </c>
      <c r="F267" s="242">
        <f t="shared" si="6"/>
        <v>0</v>
      </c>
      <c r="G267" t="e">
        <f>COUNTIFS(#REF!, B267,$B$10:$B$283,"F",#REF!,"Elected")</f>
        <v>#REF!</v>
      </c>
      <c r="H267" s="243">
        <f t="shared" si="8"/>
        <v>0</v>
      </c>
      <c r="I267" s="244" t="e">
        <f>COUNTIFS(#REF!, B267,$B$10:$B$505,"M")</f>
        <v>#REF!</v>
      </c>
      <c r="J267" s="242">
        <f t="shared" si="9"/>
        <v>0</v>
      </c>
      <c r="K267" t="e">
        <f>COUNTIFS(#REF!, B267,$B$10:$B$505,"M",#REF!,"Elected")</f>
        <v>#REF!</v>
      </c>
      <c r="L267" s="242">
        <f t="shared" si="10"/>
        <v>0</v>
      </c>
    </row>
    <row r="268" spans="1:12" x14ac:dyDescent="0.35">
      <c r="A268" s="238" t="e">
        <f>SUMIFS($C$10:$C$505,#REF!, B268)</f>
        <v>#REF!</v>
      </c>
      <c r="B268" t="s">
        <v>3073</v>
      </c>
      <c r="C268" t="s">
        <v>2579</v>
      </c>
      <c r="D268" s="241" t="e">
        <f t="shared" si="7"/>
        <v>#REF!</v>
      </c>
      <c r="E268" s="238" t="e">
        <f>COUNTIFS(#REF!, B268,$B$10:$B$505,"F")</f>
        <v>#REF!</v>
      </c>
      <c r="F268" s="242">
        <f t="shared" si="6"/>
        <v>0</v>
      </c>
      <c r="G268" t="e">
        <f>COUNTIFS(#REF!, B268,$B$10:$B$283,"F",#REF!,"Elected")</f>
        <v>#REF!</v>
      </c>
      <c r="H268" s="243">
        <f t="shared" si="8"/>
        <v>0</v>
      </c>
      <c r="I268" s="244" t="e">
        <f>COUNTIFS(#REF!, B268,$B$10:$B$505,"M")</f>
        <v>#REF!</v>
      </c>
      <c r="J268" s="242">
        <f t="shared" si="9"/>
        <v>0</v>
      </c>
      <c r="K268" t="e">
        <f>COUNTIFS(#REF!, B268,$B$10:$B$505,"M",#REF!,"Elected")</f>
        <v>#REF!</v>
      </c>
      <c r="L268" s="242">
        <f t="shared" si="10"/>
        <v>0</v>
      </c>
    </row>
    <row r="269" spans="1:12" x14ac:dyDescent="0.35">
      <c r="A269" s="238" t="e">
        <f>SUMIFS($C$10:$C$505,#REF!, B269)</f>
        <v>#REF!</v>
      </c>
      <c r="B269" t="s">
        <v>2690</v>
      </c>
      <c r="C269" t="s">
        <v>2585</v>
      </c>
      <c r="D269" s="241" t="e">
        <f t="shared" si="7"/>
        <v>#REF!</v>
      </c>
      <c r="E269" s="238" t="e">
        <f>COUNTIFS(#REF!, B269,$B$10:$B$505,"F")</f>
        <v>#REF!</v>
      </c>
      <c r="F269" s="242">
        <f t="shared" si="6"/>
        <v>0</v>
      </c>
      <c r="G269" t="e">
        <f>COUNTIFS(#REF!, B269,$B$10:$B$283,"F",#REF!,"Elected")</f>
        <v>#REF!</v>
      </c>
      <c r="H269" s="243">
        <f t="shared" si="8"/>
        <v>0</v>
      </c>
      <c r="I269" s="244" t="e">
        <f>COUNTIFS(#REF!, B269,$B$10:$B$505,"M")</f>
        <v>#REF!</v>
      </c>
      <c r="J269" s="242">
        <f t="shared" si="9"/>
        <v>0</v>
      </c>
      <c r="K269" t="e">
        <f>COUNTIFS(#REF!, B269,$B$10:$B$505,"M",#REF!,"Elected")</f>
        <v>#REF!</v>
      </c>
      <c r="L269" s="242">
        <f t="shared" si="10"/>
        <v>0</v>
      </c>
    </row>
    <row r="270" spans="1:12" x14ac:dyDescent="0.35">
      <c r="A270" s="238" t="e">
        <f>SUMIFS($C$10:$C$505,#REF!, B270)</f>
        <v>#REF!</v>
      </c>
      <c r="C270" t="s">
        <v>2591</v>
      </c>
      <c r="D270" s="241" t="e">
        <f t="shared" si="7"/>
        <v>#REF!</v>
      </c>
      <c r="E270" s="238" t="e">
        <f>COUNTIFS(#REF!, B270,$B$10:$B$505,"F")</f>
        <v>#REF!</v>
      </c>
      <c r="F270" s="242">
        <f t="shared" si="6"/>
        <v>0</v>
      </c>
      <c r="G270" t="e">
        <f>COUNTIFS(#REF!, B270,$B$10:$B$283,"F",#REF!,"Elected")</f>
        <v>#REF!</v>
      </c>
      <c r="H270" s="243">
        <f t="shared" si="8"/>
        <v>0</v>
      </c>
      <c r="I270" s="244" t="e">
        <f>COUNTIFS(#REF!, B270,$B$10:$B$505,"M")</f>
        <v>#REF!</v>
      </c>
      <c r="J270" s="242">
        <f t="shared" si="9"/>
        <v>0</v>
      </c>
      <c r="K270" t="e">
        <f>COUNTIFS(#REF!, B270,$B$10:$B$505,"M",#REF!,"Elected")</f>
        <v>#REF!</v>
      </c>
      <c r="L270" s="242">
        <f t="shared" si="10"/>
        <v>0</v>
      </c>
    </row>
    <row r="271" spans="1:12" x14ac:dyDescent="0.35">
      <c r="A271" s="238" t="e">
        <f>SUMIFS($C$10:$C$505,#REF!, B271)</f>
        <v>#REF!</v>
      </c>
      <c r="B271" t="s">
        <v>2664</v>
      </c>
      <c r="C271" t="s">
        <v>2586</v>
      </c>
      <c r="D271" s="241" t="e">
        <f t="shared" si="7"/>
        <v>#REF!</v>
      </c>
      <c r="E271" s="238" t="e">
        <f>COUNTIFS(#REF!, B271,$B$10:$B$505,"F")</f>
        <v>#REF!</v>
      </c>
      <c r="F271" s="242">
        <f t="shared" si="6"/>
        <v>0</v>
      </c>
      <c r="G271" t="e">
        <f>COUNTIFS(#REF!, B271,$B$10:$B$283,"F",#REF!,"Elected")</f>
        <v>#REF!</v>
      </c>
      <c r="H271" s="243">
        <f t="shared" si="8"/>
        <v>0</v>
      </c>
      <c r="I271" s="244" t="e">
        <f>COUNTIFS(#REF!, B271,$B$10:$B$505,"M")</f>
        <v>#REF!</v>
      </c>
      <c r="J271" s="242">
        <f t="shared" si="9"/>
        <v>0</v>
      </c>
      <c r="K271" t="e">
        <f>COUNTIFS(#REF!, B271,$B$10:$B$505,"M",#REF!,"Elected")</f>
        <v>#REF!</v>
      </c>
      <c r="L271" s="242">
        <f t="shared" si="10"/>
        <v>0</v>
      </c>
    </row>
    <row r="272" spans="1:12" x14ac:dyDescent="0.35">
      <c r="A272" s="238" t="e">
        <f>SUMIFS($C$10:$C$505,#REF!, B272)</f>
        <v>#REF!</v>
      </c>
      <c r="B272" t="s">
        <v>2669</v>
      </c>
      <c r="C272" t="s">
        <v>2587</v>
      </c>
      <c r="D272" s="241" t="e">
        <f>E272+I272</f>
        <v>#REF!</v>
      </c>
      <c r="E272" s="238" t="e">
        <f>COUNTIFS(#REF!, B272,$B$10:$B$505,"F")</f>
        <v>#REF!</v>
      </c>
      <c r="F272" s="242">
        <f t="shared" si="6"/>
        <v>0</v>
      </c>
      <c r="G272" t="e">
        <f>COUNTIFS(#REF!, B272,$B$10:$B$283,"F",#REF!,"Elected")</f>
        <v>#REF!</v>
      </c>
      <c r="H272" s="243">
        <f t="shared" si="8"/>
        <v>0</v>
      </c>
      <c r="I272" s="244" t="e">
        <f>COUNTIFS(#REF!, B272,$B$10:$B$505,"M")</f>
        <v>#REF!</v>
      </c>
      <c r="J272" s="242">
        <f t="shared" si="9"/>
        <v>0</v>
      </c>
      <c r="K272" t="e">
        <f>COUNTIFS(#REF!, B272,$B$10:$B$505,"M",#REF!,"Elected")</f>
        <v>#REF!</v>
      </c>
      <c r="L272" s="242">
        <f t="shared" si="10"/>
        <v>0</v>
      </c>
    </row>
    <row r="273" spans="1:12" x14ac:dyDescent="0.35">
      <c r="A273" s="238" t="e">
        <f>SUMIFS($C$10:$C$505,#REF!, B273)</f>
        <v>#REF!</v>
      </c>
      <c r="B273" t="s">
        <v>2928</v>
      </c>
      <c r="C273" t="s">
        <v>2580</v>
      </c>
      <c r="D273" s="241" t="e">
        <f t="shared" si="7"/>
        <v>#REF!</v>
      </c>
      <c r="E273" s="238" t="e">
        <f>COUNTIFS(#REF!, B273,$B$10:$B$505,"F")</f>
        <v>#REF!</v>
      </c>
      <c r="F273" s="242">
        <f t="shared" si="6"/>
        <v>0</v>
      </c>
      <c r="G273" t="e">
        <f>COUNTIFS(#REF!, B273,$B$10:$B$283,"F",#REF!,"Elected")</f>
        <v>#REF!</v>
      </c>
      <c r="H273" s="243">
        <f t="shared" si="8"/>
        <v>0</v>
      </c>
      <c r="I273" s="244" t="e">
        <f>COUNTIFS(#REF!, B273,$B$10:$B$505,"M")</f>
        <v>#REF!</v>
      </c>
      <c r="J273" s="242">
        <f t="shared" si="9"/>
        <v>0</v>
      </c>
      <c r="K273" t="e">
        <f>COUNTIFS(#REF!, B273,$B$10:$B$505,"M",#REF!,"Elected")</f>
        <v>#REF!</v>
      </c>
      <c r="L273" s="242">
        <f t="shared" si="10"/>
        <v>0</v>
      </c>
    </row>
    <row r="274" spans="1:12" x14ac:dyDescent="0.35">
      <c r="A274" s="238" t="e">
        <f>SUMIFS($C$10:$C$505,#REF!, B274)</f>
        <v>#REF!</v>
      </c>
      <c r="C274" t="s">
        <v>2592</v>
      </c>
      <c r="D274" s="241" t="e">
        <f t="shared" si="7"/>
        <v>#REF!</v>
      </c>
      <c r="E274" s="238" t="e">
        <f>COUNTIFS(#REF!, B274,$B$10:$B$505,"F")</f>
        <v>#REF!</v>
      </c>
      <c r="F274" s="242">
        <f t="shared" si="6"/>
        <v>0</v>
      </c>
      <c r="G274" t="e">
        <f>COUNTIFS(#REF!, B274,$B$10:$B$283,"F",#REF!,"Elected")</f>
        <v>#REF!</v>
      </c>
      <c r="H274" s="243">
        <f t="shared" si="8"/>
        <v>0</v>
      </c>
      <c r="I274" s="244" t="e">
        <f>COUNTIFS(#REF!, B274,$B$10:$B$505,"M")</f>
        <v>#REF!</v>
      </c>
      <c r="J274" s="242">
        <f t="shared" si="9"/>
        <v>0</v>
      </c>
      <c r="K274" t="e">
        <f>COUNTIFS(#REF!, B274,$B$10:$B$505,"M",#REF!,"Elected")</f>
        <v>#REF!</v>
      </c>
      <c r="L274" s="242">
        <f t="shared" si="10"/>
        <v>0</v>
      </c>
    </row>
    <row r="275" spans="1:12" x14ac:dyDescent="0.35">
      <c r="A275" s="238" t="e">
        <f>SUMIFS($C$10:$C$505,#REF!, B275)</f>
        <v>#REF!</v>
      </c>
      <c r="B275" t="s">
        <v>2807</v>
      </c>
      <c r="C275" t="s">
        <v>2597</v>
      </c>
      <c r="D275" s="241" t="e">
        <f t="shared" si="7"/>
        <v>#REF!</v>
      </c>
      <c r="E275" s="238" t="e">
        <f>COUNTIFS(#REF!, B275,$B$10:$B$505,"F")</f>
        <v>#REF!</v>
      </c>
      <c r="F275" s="242">
        <f t="shared" si="6"/>
        <v>0</v>
      </c>
      <c r="G275" t="e">
        <f>COUNTIFS(#REF!, B275,$B$10:$B$283,"F",#REF!,"Elected")</f>
        <v>#REF!</v>
      </c>
      <c r="H275" s="243">
        <f t="shared" si="8"/>
        <v>0</v>
      </c>
      <c r="I275" s="244" t="e">
        <f>COUNTIFS(#REF!, B275,$B$10:$B$505,"M")</f>
        <v>#REF!</v>
      </c>
      <c r="J275" s="242">
        <f t="shared" si="9"/>
        <v>0</v>
      </c>
      <c r="K275" t="e">
        <f>COUNTIFS(#REF!, B275,$B$10:$B$505,"M",#REF!,"Elected")</f>
        <v>#REF!</v>
      </c>
      <c r="L275" s="242">
        <f t="shared" si="10"/>
        <v>0</v>
      </c>
    </row>
    <row r="276" spans="1:12" x14ac:dyDescent="0.35">
      <c r="A276" s="238" t="e">
        <f>SUMIFS($C$10:$C$505,#REF!, B276)</f>
        <v>#REF!</v>
      </c>
      <c r="B276" t="s">
        <v>2668</v>
      </c>
      <c r="C276" t="s">
        <v>2588</v>
      </c>
      <c r="D276" s="241" t="e">
        <f t="shared" si="7"/>
        <v>#REF!</v>
      </c>
      <c r="E276" s="238" t="e">
        <f>COUNTIFS(#REF!, B276,$B$10:$B$505,"F")</f>
        <v>#REF!</v>
      </c>
      <c r="F276" s="242">
        <f t="shared" si="6"/>
        <v>0</v>
      </c>
      <c r="G276" t="e">
        <f>COUNTIFS(#REF!, B276,$B$10:$B$283,"F",#REF!,"Elected")</f>
        <v>#REF!</v>
      </c>
      <c r="H276" s="243">
        <f t="shared" si="8"/>
        <v>0</v>
      </c>
      <c r="I276" s="244" t="e">
        <f>COUNTIFS(#REF!, B276,$B$10:$B$505,"M")</f>
        <v>#REF!</v>
      </c>
      <c r="J276" s="242">
        <f t="shared" si="9"/>
        <v>0</v>
      </c>
      <c r="K276" t="e">
        <f>COUNTIFS(#REF!, B276,$B$10:$B$505,"M",#REF!,"Elected")</f>
        <v>#REF!</v>
      </c>
      <c r="L276" s="242">
        <f t="shared" si="10"/>
        <v>0</v>
      </c>
    </row>
    <row r="277" spans="1:12" x14ac:dyDescent="0.35">
      <c r="A277" s="238" t="e">
        <f>SUMIFS($C$10:$C$505,#REF!, B277)</f>
        <v>#REF!</v>
      </c>
      <c r="B277" t="s">
        <v>2692</v>
      </c>
      <c r="C277" t="s">
        <v>2589</v>
      </c>
      <c r="D277" s="241" t="e">
        <f t="shared" si="7"/>
        <v>#REF!</v>
      </c>
      <c r="E277" s="238" t="e">
        <f>COUNTIFS(#REF!, B277,$B$10:$B$505,"F")</f>
        <v>#REF!</v>
      </c>
      <c r="F277" s="242">
        <f t="shared" si="6"/>
        <v>0</v>
      </c>
      <c r="G277" t="e">
        <f>COUNTIFS(#REF!, B277,$B$10:$B$283,"F",#REF!,"Elected")</f>
        <v>#REF!</v>
      </c>
      <c r="H277" s="243">
        <f t="shared" si="8"/>
        <v>0</v>
      </c>
      <c r="I277" s="244" t="e">
        <f>COUNTIFS(#REF!, B277,$B$10:$B$505,"M")</f>
        <v>#REF!</v>
      </c>
      <c r="J277" s="242">
        <f t="shared" si="9"/>
        <v>0</v>
      </c>
      <c r="K277" t="e">
        <f>COUNTIFS(#REF!, B277,$B$10:$B$505,"M",#REF!,"Elected")</f>
        <v>#REF!</v>
      </c>
      <c r="L277" s="242">
        <f t="shared" si="10"/>
        <v>0</v>
      </c>
    </row>
    <row r="278" spans="1:12" x14ac:dyDescent="0.35">
      <c r="A278" s="238" t="e">
        <f>SUMIFS($C$10:$C$505,#REF!, B278)</f>
        <v>#REF!</v>
      </c>
      <c r="B278" t="s">
        <v>2672</v>
      </c>
      <c r="C278" t="s">
        <v>2530</v>
      </c>
      <c r="D278" s="241" t="e">
        <f t="shared" si="7"/>
        <v>#REF!</v>
      </c>
      <c r="E278" s="238" t="e">
        <f>COUNTIFS(#REF!, B278,$B$10:$B$505,"F")</f>
        <v>#REF!</v>
      </c>
      <c r="F278" s="242">
        <f t="shared" si="6"/>
        <v>0</v>
      </c>
      <c r="G278" t="e">
        <f>COUNTIFS(#REF!, B278,$B$10:$B$283,"F",#REF!,"Elected")</f>
        <v>#REF!</v>
      </c>
      <c r="H278" s="243">
        <f t="shared" si="8"/>
        <v>0</v>
      </c>
      <c r="I278" s="244" t="e">
        <f>COUNTIFS(#REF!, B278,$B$10:$B$505,"M")</f>
        <v>#REF!</v>
      </c>
      <c r="J278" s="242">
        <f t="shared" si="9"/>
        <v>0</v>
      </c>
      <c r="K278" t="e">
        <f>COUNTIFS(#REF!, B278,$B$10:$B$505,"M",#REF!,"Elected")</f>
        <v>#REF!</v>
      </c>
      <c r="L278" s="242">
        <f t="shared" si="10"/>
        <v>0</v>
      </c>
    </row>
    <row r="279" spans="1:12" x14ac:dyDescent="0.35">
      <c r="A279" s="238" t="e">
        <f>SUM(A252:A278)</f>
        <v>#REF!</v>
      </c>
      <c r="B279" s="238"/>
      <c r="D279" s="241" t="e">
        <f>SUM(D252:D278)</f>
        <v>#REF!</v>
      </c>
      <c r="E279" s="238" t="e">
        <f>SUM(E252:E278)</f>
        <v>#REF!</v>
      </c>
      <c r="G279" t="e">
        <f>SUM(G252:G278)</f>
        <v>#REF!</v>
      </c>
      <c r="I279" s="244" t="e">
        <f>SUM(I252:I278)</f>
        <v>#REF!</v>
      </c>
      <c r="K279" t="e">
        <f>SUM(K252:K278)</f>
        <v>#REF!</v>
      </c>
    </row>
    <row r="280" spans="1:12" ht="15" thickBot="1" x14ac:dyDescent="0.4"/>
    <row r="281" spans="1:12" x14ac:dyDescent="0.35">
      <c r="C281" s="245" t="s">
        <v>2673</v>
      </c>
      <c r="D281" s="246"/>
      <c r="E281" s="247" t="e">
        <f>E279+I279</f>
        <v>#REF!</v>
      </c>
      <c r="F281" s="246" t="s">
        <v>2674</v>
      </c>
      <c r="G281" s="248"/>
      <c r="H281" s="248"/>
      <c r="I281" s="245" t="s">
        <v>2675</v>
      </c>
      <c r="J281" s="246" t="s">
        <v>2676</v>
      </c>
      <c r="K281" s="249" t="e">
        <f>K279</f>
        <v>#REF!</v>
      </c>
    </row>
    <row r="282" spans="1:12" ht="15" thickBot="1" x14ac:dyDescent="0.4">
      <c r="C282" s="250" t="s">
        <v>2677</v>
      </c>
      <c r="D282" s="251" t="e">
        <f>LEFT(MID(#REF!,FIND("(",#REF!)+1,LEN(#REF!)),FIND(")",MID(#REF!,FIND("(",#REF!)+1,LEN(#REF!)))-1)</f>
        <v>#REF!</v>
      </c>
      <c r="E282" s="251" t="e">
        <f>#REF!</f>
        <v>#REF!</v>
      </c>
      <c r="F282" s="251" t="s">
        <v>2678</v>
      </c>
      <c r="G282" s="252"/>
      <c r="H282" s="252"/>
      <c r="I282" s="253"/>
      <c r="J282" s="240" t="s">
        <v>2679</v>
      </c>
      <c r="K282" s="254" t="e">
        <f>G279</f>
        <v>#REF!</v>
      </c>
    </row>
    <row r="283" spans="1:12" ht="15" thickBot="1" x14ac:dyDescent="0.4">
      <c r="I283" s="250"/>
      <c r="J283" s="251" t="s">
        <v>2680</v>
      </c>
      <c r="K283" s="255" t="e">
        <f>SUM(K281:K282)</f>
        <v>#REF!</v>
      </c>
    </row>
  </sheetData>
  <mergeCells count="273">
    <mergeCell ref="A244:A245"/>
    <mergeCell ref="B244:B245"/>
    <mergeCell ref="C244:C245"/>
    <mergeCell ref="A240:A241"/>
    <mergeCell ref="B240:B241"/>
    <mergeCell ref="C240:C241"/>
    <mergeCell ref="A242:A243"/>
    <mergeCell ref="B242:B243"/>
    <mergeCell ref="C242:C243"/>
    <mergeCell ref="A236:A237"/>
    <mergeCell ref="B236:B237"/>
    <mergeCell ref="C236:C237"/>
    <mergeCell ref="A238:A239"/>
    <mergeCell ref="B238:B239"/>
    <mergeCell ref="C238:C239"/>
    <mergeCell ref="A232:A233"/>
    <mergeCell ref="B232:B233"/>
    <mergeCell ref="C232:C233"/>
    <mergeCell ref="A234:A235"/>
    <mergeCell ref="B234:B235"/>
    <mergeCell ref="C234:C235"/>
    <mergeCell ref="A228:A229"/>
    <mergeCell ref="B228:B229"/>
    <mergeCell ref="C228:C229"/>
    <mergeCell ref="A230:A231"/>
    <mergeCell ref="B230:B231"/>
    <mergeCell ref="C230:C231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196:A197"/>
    <mergeCell ref="B196:B197"/>
    <mergeCell ref="C196:C197"/>
    <mergeCell ref="A198:A199"/>
    <mergeCell ref="B198:B199"/>
    <mergeCell ref="C198:C199"/>
    <mergeCell ref="A192:A193"/>
    <mergeCell ref="B192:B193"/>
    <mergeCell ref="C192:C193"/>
    <mergeCell ref="A194:A195"/>
    <mergeCell ref="B194:B195"/>
    <mergeCell ref="C194:C195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57:A158"/>
    <mergeCell ref="B157:B158"/>
    <mergeCell ref="C157:C158"/>
    <mergeCell ref="A159:A160"/>
    <mergeCell ref="B159:B160"/>
    <mergeCell ref="C159:C160"/>
    <mergeCell ref="A153:A154"/>
    <mergeCell ref="B153:B154"/>
    <mergeCell ref="C153:C154"/>
    <mergeCell ref="A155:A156"/>
    <mergeCell ref="B155:B156"/>
    <mergeCell ref="C155:C156"/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10:A111"/>
    <mergeCell ref="B110:B111"/>
    <mergeCell ref="C110:C111"/>
    <mergeCell ref="A123:A124"/>
    <mergeCell ref="B123:B124"/>
    <mergeCell ref="C123:C124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C38:C39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191"/>
  <sheetViews>
    <sheetView topLeftCell="K1" zoomScale="85" zoomScaleNormal="85" workbookViewId="0">
      <selection activeCell="BE3" sqref="V3:BE189"/>
    </sheetView>
  </sheetViews>
  <sheetFormatPr defaultRowHeight="14.5" x14ac:dyDescent="0.35"/>
  <cols>
    <col min="1" max="1" width="54.453125" bestFit="1" customWidth="1"/>
  </cols>
  <sheetData>
    <row r="1" spans="1:12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12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12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2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2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2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</row>
    <row r="7" spans="1:12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2" x14ac:dyDescent="0.35">
      <c r="A8" s="339" t="s">
        <v>95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</row>
    <row r="9" spans="1:12" x14ac:dyDescent="0.35">
      <c r="A9" s="339" t="s">
        <v>0</v>
      </c>
      <c r="B9" s="339" t="s">
        <v>0</v>
      </c>
      <c r="C9" s="339" t="s">
        <v>17</v>
      </c>
      <c r="D9" t="s">
        <v>2261</v>
      </c>
      <c r="E9" t="s">
        <v>2262</v>
      </c>
      <c r="F9" t="s">
        <v>2263</v>
      </c>
      <c r="G9" t="s">
        <v>2264</v>
      </c>
      <c r="H9" t="s">
        <v>2265</v>
      </c>
      <c r="I9" t="s">
        <v>2266</v>
      </c>
      <c r="J9" t="s">
        <v>2267</v>
      </c>
      <c r="K9" t="s">
        <v>2268</v>
      </c>
      <c r="L9" t="s">
        <v>2269</v>
      </c>
    </row>
    <row r="10" spans="1:12" x14ac:dyDescent="0.35">
      <c r="A10" s="339" t="s">
        <v>3541</v>
      </c>
      <c r="B10" s="339" t="s">
        <v>33</v>
      </c>
      <c r="C10" s="340">
        <v>316</v>
      </c>
      <c r="D10" s="1">
        <v>191</v>
      </c>
      <c r="E10" s="1">
        <v>23</v>
      </c>
      <c r="F10" s="1">
        <v>16</v>
      </c>
      <c r="G10" s="1">
        <v>8</v>
      </c>
      <c r="H10" s="1">
        <v>44</v>
      </c>
      <c r="I10" s="1">
        <v>44</v>
      </c>
      <c r="J10" s="1">
        <v>97</v>
      </c>
      <c r="K10" s="1">
        <v>119</v>
      </c>
      <c r="L10" s="1">
        <v>176</v>
      </c>
    </row>
    <row r="11" spans="1:12" x14ac:dyDescent="0.35">
      <c r="A11" s="339" t="s">
        <v>0</v>
      </c>
      <c r="B11" s="339" t="s">
        <v>0</v>
      </c>
      <c r="C11" s="340">
        <v>316</v>
      </c>
      <c r="D11" s="2">
        <v>507</v>
      </c>
      <c r="E11" s="2">
        <v>530</v>
      </c>
      <c r="F11" s="2">
        <v>546</v>
      </c>
      <c r="G11" s="2">
        <v>554</v>
      </c>
      <c r="H11" s="2">
        <v>598</v>
      </c>
      <c r="I11" s="2">
        <v>642</v>
      </c>
      <c r="J11" s="2">
        <v>739</v>
      </c>
      <c r="K11" s="2">
        <v>858</v>
      </c>
      <c r="L11" s="2">
        <v>1034</v>
      </c>
    </row>
    <row r="12" spans="1:12" x14ac:dyDescent="0.35">
      <c r="A12" s="339" t="s">
        <v>2270</v>
      </c>
      <c r="B12" s="339" t="s">
        <v>33</v>
      </c>
      <c r="C12" s="340">
        <v>1214</v>
      </c>
      <c r="D12" s="1">
        <v>354</v>
      </c>
      <c r="E12" s="1">
        <v>71</v>
      </c>
      <c r="F12" s="1">
        <v>0</v>
      </c>
      <c r="G12" s="1">
        <v>-48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35">
      <c r="A13" s="339" t="s">
        <v>0</v>
      </c>
      <c r="B13" s="339" t="s">
        <v>0</v>
      </c>
      <c r="C13" s="340">
        <v>1214</v>
      </c>
      <c r="D13" s="2">
        <v>1568</v>
      </c>
      <c r="E13" s="2">
        <v>1639</v>
      </c>
      <c r="F13" s="2">
        <v>1639</v>
      </c>
      <c r="G13" s="2">
        <v>1591</v>
      </c>
      <c r="H13" s="2">
        <v>1591</v>
      </c>
      <c r="I13" s="2">
        <v>1591</v>
      </c>
      <c r="J13" s="2">
        <v>1591</v>
      </c>
      <c r="K13" s="2">
        <v>1591</v>
      </c>
      <c r="L13" s="2">
        <v>1591</v>
      </c>
    </row>
    <row r="14" spans="1:12" x14ac:dyDescent="0.35">
      <c r="A14" s="339" t="s">
        <v>2271</v>
      </c>
      <c r="B14" s="339" t="s">
        <v>33</v>
      </c>
      <c r="C14" s="340">
        <v>445</v>
      </c>
      <c r="D14" s="1">
        <v>118</v>
      </c>
      <c r="E14" s="1">
        <v>8</v>
      </c>
      <c r="F14" s="1">
        <v>8</v>
      </c>
      <c r="G14" s="1">
        <v>0</v>
      </c>
      <c r="H14" s="1">
        <v>20</v>
      </c>
      <c r="I14" s="1">
        <v>29</v>
      </c>
      <c r="J14" s="1">
        <v>16</v>
      </c>
      <c r="K14" s="1">
        <v>-644</v>
      </c>
      <c r="L14" s="1">
        <v>0</v>
      </c>
    </row>
    <row r="15" spans="1:12" x14ac:dyDescent="0.35">
      <c r="A15" s="339" t="s">
        <v>0</v>
      </c>
      <c r="B15" s="339" t="s">
        <v>0</v>
      </c>
      <c r="C15" s="340">
        <v>445</v>
      </c>
      <c r="D15" s="2">
        <v>563</v>
      </c>
      <c r="E15" s="2">
        <v>571</v>
      </c>
      <c r="F15" s="2">
        <v>579</v>
      </c>
      <c r="G15" s="2">
        <v>579</v>
      </c>
      <c r="H15" s="2">
        <v>599</v>
      </c>
      <c r="I15" s="2">
        <v>628</v>
      </c>
      <c r="J15" s="2">
        <v>644</v>
      </c>
      <c r="K15" s="2">
        <v>0</v>
      </c>
      <c r="L15" s="2">
        <v>0</v>
      </c>
    </row>
    <row r="16" spans="1:12" x14ac:dyDescent="0.35">
      <c r="A16" s="339" t="s">
        <v>3529</v>
      </c>
      <c r="B16" s="339" t="s">
        <v>31</v>
      </c>
      <c r="C16" s="340">
        <v>364</v>
      </c>
      <c r="D16" s="1">
        <v>113</v>
      </c>
      <c r="E16" s="1">
        <v>12</v>
      </c>
      <c r="F16" s="1">
        <v>19</v>
      </c>
      <c r="G16" s="1">
        <v>9</v>
      </c>
      <c r="H16" s="1">
        <v>36</v>
      </c>
      <c r="I16" s="1">
        <v>76</v>
      </c>
      <c r="J16" s="1">
        <v>25</v>
      </c>
      <c r="K16" s="1">
        <v>106</v>
      </c>
      <c r="L16" s="1">
        <v>-760</v>
      </c>
    </row>
    <row r="17" spans="1:12" x14ac:dyDescent="0.35">
      <c r="A17" s="339" t="s">
        <v>0</v>
      </c>
      <c r="B17" s="339" t="s">
        <v>0</v>
      </c>
      <c r="C17" s="340">
        <v>364</v>
      </c>
      <c r="D17" s="2">
        <v>477</v>
      </c>
      <c r="E17" s="2">
        <v>489</v>
      </c>
      <c r="F17" s="2">
        <v>508</v>
      </c>
      <c r="G17" s="2">
        <v>517</v>
      </c>
      <c r="H17" s="2">
        <v>553</v>
      </c>
      <c r="I17" s="2">
        <v>629</v>
      </c>
      <c r="J17" s="2">
        <v>654</v>
      </c>
      <c r="K17" s="2">
        <v>760</v>
      </c>
      <c r="L17" s="2">
        <v>0</v>
      </c>
    </row>
    <row r="18" spans="1:12" x14ac:dyDescent="0.35">
      <c r="A18" s="339" t="s">
        <v>3538</v>
      </c>
      <c r="B18" s="339" t="s">
        <v>33</v>
      </c>
      <c r="C18" s="340">
        <v>310</v>
      </c>
      <c r="D18" s="1">
        <v>220</v>
      </c>
      <c r="E18" s="1">
        <v>35</v>
      </c>
      <c r="F18" s="1">
        <v>25</v>
      </c>
      <c r="G18" s="1">
        <v>11</v>
      </c>
      <c r="H18" s="1">
        <v>31</v>
      </c>
      <c r="I18" s="1">
        <v>52</v>
      </c>
      <c r="J18" s="1">
        <v>130</v>
      </c>
      <c r="K18" s="1">
        <v>151</v>
      </c>
      <c r="L18" s="1">
        <v>155</v>
      </c>
    </row>
    <row r="19" spans="1:12" x14ac:dyDescent="0.35">
      <c r="A19" s="339" t="s">
        <v>0</v>
      </c>
      <c r="B19" s="339" t="s">
        <v>0</v>
      </c>
      <c r="C19" s="340">
        <v>310</v>
      </c>
      <c r="D19" s="2">
        <v>530</v>
      </c>
      <c r="E19" s="2">
        <v>565</v>
      </c>
      <c r="F19" s="2">
        <v>590</v>
      </c>
      <c r="G19" s="2">
        <v>601</v>
      </c>
      <c r="H19" s="2">
        <v>632</v>
      </c>
      <c r="I19" s="2">
        <v>684</v>
      </c>
      <c r="J19" s="2">
        <v>814</v>
      </c>
      <c r="K19" s="2">
        <v>965</v>
      </c>
      <c r="L19" s="2">
        <v>1120</v>
      </c>
    </row>
    <row r="20" spans="1:12" x14ac:dyDescent="0.35">
      <c r="A20" s="339" t="s">
        <v>2272</v>
      </c>
      <c r="B20" s="339" t="s">
        <v>33</v>
      </c>
      <c r="C20" s="340">
        <v>1371</v>
      </c>
      <c r="D20" s="1">
        <v>409</v>
      </c>
      <c r="E20" s="1">
        <v>-189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35">
      <c r="A21" s="339" t="s">
        <v>0</v>
      </c>
      <c r="B21" s="339" t="s">
        <v>0</v>
      </c>
      <c r="C21" s="340">
        <v>1371</v>
      </c>
      <c r="D21" s="2">
        <v>1780</v>
      </c>
      <c r="E21" s="2">
        <v>1591</v>
      </c>
      <c r="F21" s="2">
        <v>1591</v>
      </c>
      <c r="G21" s="2">
        <v>1591</v>
      </c>
      <c r="H21" s="2">
        <v>1591</v>
      </c>
      <c r="I21" s="2">
        <v>1591</v>
      </c>
      <c r="J21" s="2">
        <v>1591</v>
      </c>
      <c r="K21" s="2">
        <v>1591</v>
      </c>
      <c r="L21" s="2">
        <v>1591</v>
      </c>
    </row>
    <row r="22" spans="1:12" x14ac:dyDescent="0.35">
      <c r="A22" s="339" t="s">
        <v>2273</v>
      </c>
      <c r="B22" s="339" t="s">
        <v>33</v>
      </c>
      <c r="C22" s="340">
        <v>189</v>
      </c>
      <c r="D22" s="1">
        <v>71</v>
      </c>
      <c r="E22" s="1">
        <v>11</v>
      </c>
      <c r="F22" s="1">
        <v>13</v>
      </c>
      <c r="G22" s="1">
        <v>12</v>
      </c>
      <c r="H22" s="1">
        <v>33</v>
      </c>
      <c r="I22" s="1">
        <v>-329</v>
      </c>
      <c r="J22" s="1">
        <v>0</v>
      </c>
      <c r="K22" s="1">
        <v>0</v>
      </c>
      <c r="L22" s="1">
        <v>0</v>
      </c>
    </row>
    <row r="23" spans="1:12" x14ac:dyDescent="0.35">
      <c r="A23" s="339" t="s">
        <v>0</v>
      </c>
      <c r="B23" s="339" t="s">
        <v>0</v>
      </c>
      <c r="C23" s="340">
        <v>189</v>
      </c>
      <c r="D23" s="2">
        <v>260</v>
      </c>
      <c r="E23" s="2">
        <v>271</v>
      </c>
      <c r="F23" s="2">
        <v>284</v>
      </c>
      <c r="G23" s="2">
        <v>296</v>
      </c>
      <c r="H23" s="2">
        <v>329</v>
      </c>
      <c r="I23" s="2">
        <v>0</v>
      </c>
      <c r="J23" s="2">
        <v>0</v>
      </c>
      <c r="K23" s="2">
        <v>0</v>
      </c>
      <c r="L23" s="2">
        <v>0</v>
      </c>
    </row>
    <row r="24" spans="1:12" x14ac:dyDescent="0.35">
      <c r="A24" s="339" t="s">
        <v>3532</v>
      </c>
      <c r="B24" s="339" t="s">
        <v>33</v>
      </c>
      <c r="C24" s="340">
        <v>149</v>
      </c>
      <c r="D24" s="1">
        <v>67</v>
      </c>
      <c r="E24" s="1">
        <v>20</v>
      </c>
      <c r="F24" s="1">
        <v>9</v>
      </c>
      <c r="G24" s="1">
        <v>4</v>
      </c>
      <c r="H24" s="1">
        <v>-249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35">
      <c r="A25" s="339" t="s">
        <v>0</v>
      </c>
      <c r="B25" s="339" t="s">
        <v>0</v>
      </c>
      <c r="C25" s="340">
        <v>149</v>
      </c>
      <c r="D25" s="2">
        <v>216</v>
      </c>
      <c r="E25" s="2">
        <v>236</v>
      </c>
      <c r="F25" s="2">
        <v>245</v>
      </c>
      <c r="G25" s="2">
        <v>249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</row>
    <row r="26" spans="1:12" x14ac:dyDescent="0.35">
      <c r="A26" s="339" t="s">
        <v>3542</v>
      </c>
      <c r="B26" s="339" t="s">
        <v>33</v>
      </c>
      <c r="C26" s="340">
        <v>3782</v>
      </c>
      <c r="D26" s="1">
        <v>-2191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35">
      <c r="A27" s="339" t="s">
        <v>0</v>
      </c>
      <c r="B27" s="339" t="s">
        <v>0</v>
      </c>
      <c r="C27" s="340">
        <v>3782</v>
      </c>
      <c r="D27" s="2">
        <v>1591</v>
      </c>
      <c r="E27" s="2">
        <v>1591</v>
      </c>
      <c r="F27" s="2">
        <v>1591</v>
      </c>
      <c r="G27" s="2">
        <v>1591</v>
      </c>
      <c r="H27" s="2">
        <v>1591</v>
      </c>
      <c r="I27" s="2">
        <v>1591</v>
      </c>
      <c r="J27" s="2">
        <v>1591</v>
      </c>
      <c r="K27" s="2">
        <v>1591</v>
      </c>
      <c r="L27" s="2">
        <v>1591</v>
      </c>
    </row>
    <row r="28" spans="1:12" x14ac:dyDescent="0.35">
      <c r="A28" s="339" t="s">
        <v>2274</v>
      </c>
      <c r="B28" s="339" t="s">
        <v>31</v>
      </c>
      <c r="C28" s="340">
        <v>278</v>
      </c>
      <c r="D28" s="1">
        <v>85</v>
      </c>
      <c r="E28" s="1">
        <v>9</v>
      </c>
      <c r="F28" s="1">
        <v>5</v>
      </c>
      <c r="G28" s="1">
        <v>4</v>
      </c>
      <c r="H28" s="1">
        <v>7</v>
      </c>
      <c r="I28" s="1">
        <v>11</v>
      </c>
      <c r="J28" s="1">
        <v>-399</v>
      </c>
      <c r="K28" s="1">
        <v>0</v>
      </c>
      <c r="L28" s="1">
        <v>0</v>
      </c>
    </row>
    <row r="29" spans="1:12" x14ac:dyDescent="0.35">
      <c r="A29" s="339" t="s">
        <v>0</v>
      </c>
      <c r="B29" s="339" t="s">
        <v>0</v>
      </c>
      <c r="C29" s="340">
        <v>278</v>
      </c>
      <c r="D29" s="2">
        <v>363</v>
      </c>
      <c r="E29" s="2">
        <v>372</v>
      </c>
      <c r="F29" s="2">
        <v>377</v>
      </c>
      <c r="G29" s="2">
        <v>381</v>
      </c>
      <c r="H29" s="2">
        <v>388</v>
      </c>
      <c r="I29" s="2">
        <v>399</v>
      </c>
      <c r="J29" s="2">
        <v>0</v>
      </c>
      <c r="K29" s="2">
        <v>0</v>
      </c>
      <c r="L29" s="2">
        <v>0</v>
      </c>
    </row>
    <row r="30" spans="1:12" x14ac:dyDescent="0.35">
      <c r="A30" s="339" t="s">
        <v>2275</v>
      </c>
      <c r="B30" s="339" t="s">
        <v>33</v>
      </c>
      <c r="C30" s="340">
        <v>1123</v>
      </c>
      <c r="D30" s="1">
        <v>563</v>
      </c>
      <c r="E30" s="1">
        <v>0</v>
      </c>
      <c r="F30" s="1">
        <v>-95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35">
      <c r="A31" s="339" t="s">
        <v>0</v>
      </c>
      <c r="B31" s="339" t="s">
        <v>0</v>
      </c>
      <c r="C31" s="340">
        <v>1123</v>
      </c>
      <c r="D31" s="2">
        <v>1686</v>
      </c>
      <c r="E31" s="2">
        <v>1686</v>
      </c>
      <c r="F31" s="2">
        <v>1591</v>
      </c>
      <c r="G31" s="2">
        <v>1591</v>
      </c>
      <c r="H31" s="2">
        <v>1591</v>
      </c>
      <c r="I31" s="2">
        <v>1591</v>
      </c>
      <c r="J31" s="2">
        <v>1591</v>
      </c>
      <c r="K31" s="2">
        <v>1591</v>
      </c>
      <c r="L31" s="2">
        <v>1591</v>
      </c>
    </row>
    <row r="32" spans="1:12" x14ac:dyDescent="0.35">
      <c r="A32" s="339" t="s">
        <v>47</v>
      </c>
      <c r="B32" s="339" t="s">
        <v>0</v>
      </c>
      <c r="C32" s="341">
        <v>0</v>
      </c>
      <c r="D32" s="1">
        <f>(D10+D12+D14+D16+D18+D20+D22+D24+D26+D28+D30)*(-1)</f>
        <v>0</v>
      </c>
      <c r="E32" s="1">
        <f t="shared" ref="E32:L32" si="0">(E10+E12+E14+E16+E18+E20+E22+E24+E26+E28+E30)*(-1)</f>
        <v>0</v>
      </c>
      <c r="F32" s="1">
        <f t="shared" si="0"/>
        <v>0</v>
      </c>
      <c r="G32" s="1">
        <f t="shared" si="0"/>
        <v>0</v>
      </c>
      <c r="H32" s="1">
        <f t="shared" si="0"/>
        <v>78</v>
      </c>
      <c r="I32" s="1">
        <f t="shared" si="0"/>
        <v>117</v>
      </c>
      <c r="J32" s="1">
        <f t="shared" si="0"/>
        <v>131</v>
      </c>
      <c r="K32" s="1">
        <f t="shared" si="0"/>
        <v>268</v>
      </c>
      <c r="L32" s="1">
        <f t="shared" si="0"/>
        <v>429</v>
      </c>
    </row>
    <row r="33" spans="1:13" x14ac:dyDescent="0.35">
      <c r="A33" s="339" t="s">
        <v>0</v>
      </c>
      <c r="B33" s="339" t="s">
        <v>0</v>
      </c>
      <c r="C33" s="340">
        <v>0</v>
      </c>
      <c r="D33" s="2">
        <v>0</v>
      </c>
      <c r="E33" s="2">
        <v>0</v>
      </c>
      <c r="F33" s="2">
        <v>0</v>
      </c>
      <c r="G33" s="2">
        <v>0</v>
      </c>
      <c r="H33" s="2">
        <v>78</v>
      </c>
      <c r="I33" s="2">
        <v>195</v>
      </c>
      <c r="J33" s="2">
        <v>326</v>
      </c>
      <c r="K33" s="2">
        <v>594</v>
      </c>
      <c r="L33" s="2">
        <v>1023</v>
      </c>
    </row>
    <row r="34" spans="1:13" x14ac:dyDescent="0.35">
      <c r="A34" t="s">
        <v>48</v>
      </c>
      <c r="B34" t="s">
        <v>0</v>
      </c>
      <c r="C34" s="2">
        <v>9541</v>
      </c>
      <c r="D34" s="2">
        <v>9541</v>
      </c>
      <c r="E34" s="2">
        <v>9541</v>
      </c>
      <c r="F34" s="2">
        <v>9541</v>
      </c>
      <c r="G34" s="2">
        <v>9541</v>
      </c>
      <c r="H34" s="2">
        <v>9541</v>
      </c>
      <c r="I34" s="2">
        <v>9541</v>
      </c>
      <c r="J34" s="2">
        <v>9541</v>
      </c>
      <c r="K34" s="2">
        <v>9541</v>
      </c>
      <c r="L34" s="2">
        <v>9541</v>
      </c>
    </row>
    <row r="38" spans="1:13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</row>
    <row r="39" spans="1:13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</row>
    <row r="40" spans="1:13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13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</row>
    <row r="42" spans="1:13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13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13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35">
      <c r="A45" s="339" t="s">
        <v>243</v>
      </c>
      <c r="B45" s="339" t="s">
        <v>2</v>
      </c>
      <c r="C45" s="339" t="s">
        <v>3</v>
      </c>
      <c r="D45" t="s">
        <v>4</v>
      </c>
      <c r="E45" t="s">
        <v>5</v>
      </c>
      <c r="F45" t="s">
        <v>6</v>
      </c>
      <c r="G45" t="s">
        <v>7</v>
      </c>
      <c r="H45" t="s">
        <v>8</v>
      </c>
      <c r="I45" t="s">
        <v>9</v>
      </c>
      <c r="J45" t="s">
        <v>10</v>
      </c>
      <c r="K45" t="s">
        <v>11</v>
      </c>
      <c r="L45" t="s">
        <v>12</v>
      </c>
      <c r="M45" t="s">
        <v>13</v>
      </c>
    </row>
    <row r="46" spans="1:13" x14ac:dyDescent="0.35">
      <c r="A46" s="339" t="s">
        <v>0</v>
      </c>
      <c r="B46" s="339" t="s">
        <v>0</v>
      </c>
      <c r="C46" s="339" t="s">
        <v>17</v>
      </c>
      <c r="D46" t="s">
        <v>2276</v>
      </c>
      <c r="E46" t="s">
        <v>2277</v>
      </c>
      <c r="F46" t="s">
        <v>2278</v>
      </c>
      <c r="G46" t="s">
        <v>2279</v>
      </c>
      <c r="H46" t="s">
        <v>2280</v>
      </c>
      <c r="I46" t="s">
        <v>2281</v>
      </c>
      <c r="J46" t="s">
        <v>2282</v>
      </c>
      <c r="K46" t="s">
        <v>2283</v>
      </c>
      <c r="L46" t="s">
        <v>2284</v>
      </c>
      <c r="M46" t="s">
        <v>2285</v>
      </c>
    </row>
    <row r="47" spans="1:13" x14ac:dyDescent="0.35">
      <c r="A47" s="339" t="s">
        <v>2286</v>
      </c>
      <c r="B47" s="339" t="s">
        <v>31</v>
      </c>
      <c r="C47" s="340">
        <v>573</v>
      </c>
      <c r="D47" s="1">
        <v>0</v>
      </c>
      <c r="E47" s="1">
        <v>5</v>
      </c>
      <c r="F47" s="1">
        <v>0</v>
      </c>
      <c r="G47" s="1">
        <v>22</v>
      </c>
      <c r="H47" s="1">
        <v>14</v>
      </c>
      <c r="I47" s="1">
        <v>13</v>
      </c>
      <c r="J47" s="1">
        <v>8</v>
      </c>
      <c r="K47" s="1">
        <v>-635</v>
      </c>
      <c r="L47" s="1">
        <v>0</v>
      </c>
      <c r="M47" s="1">
        <v>0</v>
      </c>
    </row>
    <row r="48" spans="1:13" x14ac:dyDescent="0.35">
      <c r="A48" s="339" t="s">
        <v>0</v>
      </c>
      <c r="B48" s="339" t="s">
        <v>0</v>
      </c>
      <c r="C48" s="340">
        <v>573</v>
      </c>
      <c r="D48" s="2">
        <v>573</v>
      </c>
      <c r="E48" s="2">
        <v>578</v>
      </c>
      <c r="F48" s="2">
        <v>578</v>
      </c>
      <c r="G48" s="2">
        <v>600</v>
      </c>
      <c r="H48" s="2">
        <v>614</v>
      </c>
      <c r="I48" s="2">
        <v>627</v>
      </c>
      <c r="J48" s="2">
        <v>635</v>
      </c>
      <c r="K48" s="2">
        <v>0</v>
      </c>
      <c r="L48" s="2">
        <v>0</v>
      </c>
      <c r="M48" s="2">
        <v>0</v>
      </c>
    </row>
    <row r="49" spans="1:13" x14ac:dyDescent="0.35">
      <c r="A49" s="339" t="s">
        <v>3539</v>
      </c>
      <c r="B49" s="339" t="s">
        <v>33</v>
      </c>
      <c r="C49" s="340">
        <v>591</v>
      </c>
      <c r="D49" s="1">
        <v>19</v>
      </c>
      <c r="E49" s="1">
        <v>3</v>
      </c>
      <c r="F49" s="1">
        <v>47</v>
      </c>
      <c r="G49" s="1">
        <v>9</v>
      </c>
      <c r="H49" s="1">
        <v>63</v>
      </c>
      <c r="I49" s="1">
        <v>33</v>
      </c>
      <c r="J49" s="1">
        <v>223</v>
      </c>
      <c r="K49" s="1">
        <v>27</v>
      </c>
      <c r="L49" s="1">
        <v>-1015</v>
      </c>
      <c r="M49" s="1">
        <v>0</v>
      </c>
    </row>
    <row r="50" spans="1:13" x14ac:dyDescent="0.35">
      <c r="A50" s="339" t="s">
        <v>0</v>
      </c>
      <c r="B50" s="339" t="s">
        <v>0</v>
      </c>
      <c r="C50" s="340">
        <v>591</v>
      </c>
      <c r="D50" s="2">
        <v>610</v>
      </c>
      <c r="E50" s="2">
        <v>613</v>
      </c>
      <c r="F50" s="2">
        <v>660</v>
      </c>
      <c r="G50" s="2">
        <v>669</v>
      </c>
      <c r="H50" s="2">
        <v>732</v>
      </c>
      <c r="I50" s="2">
        <v>765</v>
      </c>
      <c r="J50" s="2">
        <v>988</v>
      </c>
      <c r="K50" s="2">
        <v>1015</v>
      </c>
      <c r="L50" s="2">
        <v>0</v>
      </c>
      <c r="M50" s="2">
        <v>0</v>
      </c>
    </row>
    <row r="51" spans="1:13" x14ac:dyDescent="0.35">
      <c r="A51" s="339" t="s">
        <v>2287</v>
      </c>
      <c r="B51" s="339" t="s">
        <v>33</v>
      </c>
      <c r="C51" s="340">
        <v>1236</v>
      </c>
      <c r="D51" s="1">
        <v>1</v>
      </c>
      <c r="E51" s="1">
        <v>2</v>
      </c>
      <c r="F51" s="1">
        <v>0</v>
      </c>
      <c r="G51" s="1">
        <v>4</v>
      </c>
      <c r="H51" s="1">
        <v>9</v>
      </c>
      <c r="I51" s="1">
        <v>27</v>
      </c>
      <c r="J51" s="1">
        <v>85</v>
      </c>
      <c r="K51" s="1">
        <v>169</v>
      </c>
      <c r="L51" s="1">
        <v>156</v>
      </c>
      <c r="M51" s="1">
        <v>0</v>
      </c>
    </row>
    <row r="52" spans="1:13" x14ac:dyDescent="0.35">
      <c r="A52" s="339" t="s">
        <v>0</v>
      </c>
      <c r="B52" s="339" t="s">
        <v>0</v>
      </c>
      <c r="C52" s="340">
        <v>1236</v>
      </c>
      <c r="D52" s="2">
        <v>1237</v>
      </c>
      <c r="E52" s="2">
        <v>1239</v>
      </c>
      <c r="F52" s="2">
        <v>1239</v>
      </c>
      <c r="G52" s="2">
        <v>1243</v>
      </c>
      <c r="H52" s="2">
        <v>1252</v>
      </c>
      <c r="I52" s="2">
        <v>1279</v>
      </c>
      <c r="J52" s="2">
        <v>1364</v>
      </c>
      <c r="K52" s="2">
        <v>1533</v>
      </c>
      <c r="L52" s="2">
        <v>1689</v>
      </c>
      <c r="M52" s="2">
        <v>1689</v>
      </c>
    </row>
    <row r="53" spans="1:13" x14ac:dyDescent="0.35">
      <c r="A53" s="339" t="s">
        <v>3543</v>
      </c>
      <c r="B53" s="339" t="s">
        <v>31</v>
      </c>
      <c r="C53" s="340">
        <v>428</v>
      </c>
      <c r="D53" s="1">
        <v>5</v>
      </c>
      <c r="E53" s="1">
        <v>1</v>
      </c>
      <c r="F53" s="1">
        <v>30</v>
      </c>
      <c r="G53" s="1">
        <v>4</v>
      </c>
      <c r="H53" s="1">
        <v>60</v>
      </c>
      <c r="I53" s="1">
        <v>20</v>
      </c>
      <c r="J53" s="1">
        <v>-548</v>
      </c>
      <c r="K53" s="1">
        <v>0</v>
      </c>
      <c r="L53" s="1">
        <v>0</v>
      </c>
      <c r="M53" s="1">
        <v>0</v>
      </c>
    </row>
    <row r="54" spans="1:13" x14ac:dyDescent="0.35">
      <c r="A54" s="339" t="s">
        <v>0</v>
      </c>
      <c r="B54" s="339" t="s">
        <v>0</v>
      </c>
      <c r="C54" s="340">
        <v>428</v>
      </c>
      <c r="D54" s="2">
        <v>433</v>
      </c>
      <c r="E54" s="2">
        <v>434</v>
      </c>
      <c r="F54" s="2">
        <v>464</v>
      </c>
      <c r="G54" s="2">
        <v>468</v>
      </c>
      <c r="H54" s="2">
        <v>528</v>
      </c>
      <c r="I54" s="2">
        <v>548</v>
      </c>
      <c r="J54" s="2">
        <v>0</v>
      </c>
      <c r="K54" s="2">
        <v>0</v>
      </c>
      <c r="L54" s="2">
        <v>0</v>
      </c>
      <c r="M54" s="2">
        <v>0</v>
      </c>
    </row>
    <row r="55" spans="1:13" x14ac:dyDescent="0.35">
      <c r="A55" s="339" t="s">
        <v>2288</v>
      </c>
      <c r="B55" s="339" t="s">
        <v>33</v>
      </c>
      <c r="C55" s="340">
        <v>1045</v>
      </c>
      <c r="D55" s="1">
        <v>2</v>
      </c>
      <c r="E55" s="1">
        <v>5</v>
      </c>
      <c r="F55" s="1">
        <v>0</v>
      </c>
      <c r="G55" s="1">
        <v>14</v>
      </c>
      <c r="H55" s="1">
        <v>39</v>
      </c>
      <c r="I55" s="1">
        <v>9</v>
      </c>
      <c r="J55" s="1">
        <v>11</v>
      </c>
      <c r="K55" s="1">
        <v>100</v>
      </c>
      <c r="L55" s="1">
        <v>38</v>
      </c>
      <c r="M55" s="1">
        <v>24</v>
      </c>
    </row>
    <row r="56" spans="1:13" x14ac:dyDescent="0.35">
      <c r="A56" s="339" t="s">
        <v>0</v>
      </c>
      <c r="B56" s="339" t="s">
        <v>0</v>
      </c>
      <c r="C56" s="340">
        <v>1045</v>
      </c>
      <c r="D56" s="2">
        <v>1047</v>
      </c>
      <c r="E56" s="2">
        <v>1052</v>
      </c>
      <c r="F56" s="2">
        <v>1052</v>
      </c>
      <c r="G56" s="2">
        <v>1066</v>
      </c>
      <c r="H56" s="2">
        <v>1105</v>
      </c>
      <c r="I56" s="2">
        <v>1114</v>
      </c>
      <c r="J56" s="2">
        <v>1125</v>
      </c>
      <c r="K56" s="2">
        <v>1225</v>
      </c>
      <c r="L56" s="2">
        <v>1263</v>
      </c>
      <c r="M56" s="2">
        <v>1287</v>
      </c>
    </row>
    <row r="57" spans="1:13" x14ac:dyDescent="0.35">
      <c r="A57" s="339" t="s">
        <v>2289</v>
      </c>
      <c r="B57" s="339" t="s">
        <v>31</v>
      </c>
      <c r="C57" s="340">
        <v>113</v>
      </c>
      <c r="D57" s="1">
        <v>18</v>
      </c>
      <c r="E57" s="1">
        <v>2</v>
      </c>
      <c r="F57" s="1">
        <v>-133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</row>
    <row r="58" spans="1:13" x14ac:dyDescent="0.35">
      <c r="A58" s="339" t="s">
        <v>0</v>
      </c>
      <c r="B58" s="339" t="s">
        <v>0</v>
      </c>
      <c r="C58" s="340">
        <v>113</v>
      </c>
      <c r="D58" s="2">
        <v>131</v>
      </c>
      <c r="E58" s="2">
        <v>133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</row>
    <row r="59" spans="1:13" x14ac:dyDescent="0.35">
      <c r="A59" s="339" t="s">
        <v>3536</v>
      </c>
      <c r="B59" s="339" t="s">
        <v>31</v>
      </c>
      <c r="C59" s="340">
        <v>175</v>
      </c>
      <c r="D59" s="1">
        <v>0</v>
      </c>
      <c r="E59" s="1">
        <v>20</v>
      </c>
      <c r="F59" s="1">
        <v>1</v>
      </c>
      <c r="G59" s="1">
        <v>-196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</row>
    <row r="60" spans="1:13" x14ac:dyDescent="0.35">
      <c r="A60" s="339" t="s">
        <v>0</v>
      </c>
      <c r="B60" s="339" t="s">
        <v>0</v>
      </c>
      <c r="C60" s="340">
        <v>175</v>
      </c>
      <c r="D60" s="2">
        <v>175</v>
      </c>
      <c r="E60" s="2">
        <v>195</v>
      </c>
      <c r="F60" s="2">
        <v>196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</row>
    <row r="61" spans="1:13" x14ac:dyDescent="0.35">
      <c r="A61" s="339" t="s">
        <v>2290</v>
      </c>
      <c r="B61" s="339" t="s">
        <v>33</v>
      </c>
      <c r="C61" s="340">
        <v>1135</v>
      </c>
      <c r="D61" s="1">
        <v>2</v>
      </c>
      <c r="E61" s="1">
        <v>3</v>
      </c>
      <c r="F61" s="1">
        <v>6</v>
      </c>
      <c r="G61" s="1">
        <v>57</v>
      </c>
      <c r="H61" s="1">
        <v>43</v>
      </c>
      <c r="I61" s="1">
        <v>267</v>
      </c>
      <c r="J61" s="1">
        <v>40</v>
      </c>
      <c r="K61" s="1">
        <v>29</v>
      </c>
      <c r="L61" s="1">
        <v>108</v>
      </c>
      <c r="M61" s="1">
        <v>-60</v>
      </c>
    </row>
    <row r="62" spans="1:13" x14ac:dyDescent="0.35">
      <c r="A62" s="339" t="s">
        <v>0</v>
      </c>
      <c r="B62" s="339" t="s">
        <v>0</v>
      </c>
      <c r="C62" s="340">
        <v>1135</v>
      </c>
      <c r="D62" s="2">
        <v>1137</v>
      </c>
      <c r="E62" s="2">
        <v>1140</v>
      </c>
      <c r="F62" s="2">
        <v>1146</v>
      </c>
      <c r="G62" s="2">
        <v>1203</v>
      </c>
      <c r="H62" s="2">
        <v>1246</v>
      </c>
      <c r="I62" s="2">
        <v>1513</v>
      </c>
      <c r="J62" s="2">
        <v>1553</v>
      </c>
      <c r="K62" s="2">
        <v>1582</v>
      </c>
      <c r="L62" s="2">
        <v>1690</v>
      </c>
      <c r="M62" s="2">
        <v>1630</v>
      </c>
    </row>
    <row r="63" spans="1:13" x14ac:dyDescent="0.35">
      <c r="A63" s="339" t="s">
        <v>3533</v>
      </c>
      <c r="B63" s="339" t="s">
        <v>33</v>
      </c>
      <c r="C63" s="340">
        <v>1457</v>
      </c>
      <c r="D63" s="1">
        <v>9</v>
      </c>
      <c r="E63" s="1">
        <v>34</v>
      </c>
      <c r="F63" s="1">
        <v>2</v>
      </c>
      <c r="G63" s="1">
        <v>67</v>
      </c>
      <c r="H63" s="1">
        <v>21</v>
      </c>
      <c r="I63" s="1">
        <v>42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35">
      <c r="A64" s="339" t="s">
        <v>0</v>
      </c>
      <c r="B64" s="339" t="s">
        <v>0</v>
      </c>
      <c r="C64" s="340">
        <v>1457</v>
      </c>
      <c r="D64" s="2">
        <v>1466</v>
      </c>
      <c r="E64" s="2">
        <v>1500</v>
      </c>
      <c r="F64" s="2">
        <v>1502</v>
      </c>
      <c r="G64" s="2">
        <v>1569</v>
      </c>
      <c r="H64" s="2">
        <v>1590</v>
      </c>
      <c r="I64" s="2">
        <v>1632</v>
      </c>
      <c r="J64" s="2">
        <v>1632</v>
      </c>
      <c r="K64" s="2">
        <v>1632</v>
      </c>
      <c r="L64" s="2">
        <v>1632</v>
      </c>
      <c r="M64" s="2">
        <v>1632</v>
      </c>
    </row>
    <row r="65" spans="1:13" x14ac:dyDescent="0.35">
      <c r="A65" s="339" t="s">
        <v>2291</v>
      </c>
      <c r="B65" s="339" t="s">
        <v>33</v>
      </c>
      <c r="C65" s="340">
        <v>981</v>
      </c>
      <c r="D65" s="1">
        <v>0</v>
      </c>
      <c r="E65" s="1">
        <v>4</v>
      </c>
      <c r="F65" s="1">
        <v>1</v>
      </c>
      <c r="G65" s="1">
        <v>24</v>
      </c>
      <c r="H65" s="1">
        <v>18</v>
      </c>
      <c r="I65" s="1">
        <v>29</v>
      </c>
      <c r="J65" s="1">
        <v>32</v>
      </c>
      <c r="K65" s="1">
        <v>12</v>
      </c>
      <c r="L65" s="1">
        <v>73</v>
      </c>
      <c r="M65" s="1">
        <v>7</v>
      </c>
    </row>
    <row r="66" spans="1:13" x14ac:dyDescent="0.35">
      <c r="A66" s="339" t="s">
        <v>0</v>
      </c>
      <c r="B66" s="339" t="s">
        <v>0</v>
      </c>
      <c r="C66" s="340">
        <v>981</v>
      </c>
      <c r="D66" s="2">
        <v>981</v>
      </c>
      <c r="E66" s="2">
        <v>985</v>
      </c>
      <c r="F66" s="2">
        <v>986</v>
      </c>
      <c r="G66" s="2">
        <v>1010</v>
      </c>
      <c r="H66" s="2">
        <v>1028</v>
      </c>
      <c r="I66" s="2">
        <v>1057</v>
      </c>
      <c r="J66" s="2">
        <v>1089</v>
      </c>
      <c r="K66" s="2">
        <v>1101</v>
      </c>
      <c r="L66" s="2">
        <v>1174</v>
      </c>
      <c r="M66" s="2">
        <v>1181</v>
      </c>
    </row>
    <row r="67" spans="1:13" x14ac:dyDescent="0.35">
      <c r="A67" s="339" t="s">
        <v>2292</v>
      </c>
      <c r="B67" s="339" t="s">
        <v>33</v>
      </c>
      <c r="C67" s="340">
        <v>92</v>
      </c>
      <c r="D67" s="1">
        <v>-92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35">
      <c r="A68" s="339" t="s">
        <v>0</v>
      </c>
      <c r="B68" s="339" t="s">
        <v>0</v>
      </c>
      <c r="C68" s="340">
        <v>92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</row>
    <row r="69" spans="1:13" x14ac:dyDescent="0.35">
      <c r="A69" s="339" t="s">
        <v>2293</v>
      </c>
      <c r="B69" s="339" t="s">
        <v>33</v>
      </c>
      <c r="C69" s="340">
        <v>150</v>
      </c>
      <c r="D69" s="1">
        <v>5</v>
      </c>
      <c r="E69" s="1">
        <v>6</v>
      </c>
      <c r="F69" s="1">
        <v>0</v>
      </c>
      <c r="G69" s="1">
        <v>-161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35">
      <c r="A70" s="339" t="s">
        <v>0</v>
      </c>
      <c r="B70" s="339" t="s">
        <v>0</v>
      </c>
      <c r="C70" s="340">
        <v>150</v>
      </c>
      <c r="D70" s="2">
        <v>155</v>
      </c>
      <c r="E70" s="2">
        <v>161</v>
      </c>
      <c r="F70" s="2">
        <v>161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</row>
    <row r="71" spans="1:13" x14ac:dyDescent="0.35">
      <c r="A71" s="339" t="s">
        <v>3537</v>
      </c>
      <c r="B71" s="339" t="s">
        <v>31</v>
      </c>
      <c r="C71" s="340">
        <v>349</v>
      </c>
      <c r="D71" s="1">
        <v>17</v>
      </c>
      <c r="E71" s="1">
        <v>8</v>
      </c>
      <c r="F71" s="1">
        <v>16</v>
      </c>
      <c r="G71" s="1">
        <v>7</v>
      </c>
      <c r="H71" s="1">
        <v>-397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</row>
    <row r="72" spans="1:13" x14ac:dyDescent="0.35">
      <c r="A72" s="339" t="s">
        <v>0</v>
      </c>
      <c r="B72" s="339" t="s">
        <v>0</v>
      </c>
      <c r="C72" s="340">
        <v>349</v>
      </c>
      <c r="D72" s="2">
        <v>366</v>
      </c>
      <c r="E72" s="2">
        <v>374</v>
      </c>
      <c r="F72" s="2">
        <v>390</v>
      </c>
      <c r="G72" s="2">
        <v>397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</row>
    <row r="73" spans="1:13" x14ac:dyDescent="0.35">
      <c r="A73" s="339" t="s">
        <v>3530</v>
      </c>
      <c r="B73" s="339" t="s">
        <v>31</v>
      </c>
      <c r="C73" s="340">
        <v>121</v>
      </c>
      <c r="D73" s="1">
        <v>1</v>
      </c>
      <c r="E73" s="1">
        <v>-122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</row>
    <row r="74" spans="1:13" x14ac:dyDescent="0.35">
      <c r="A74" s="339" t="s">
        <v>0</v>
      </c>
      <c r="B74" s="339" t="s">
        <v>0</v>
      </c>
      <c r="C74" s="340">
        <v>121</v>
      </c>
      <c r="D74" s="2">
        <v>122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</row>
    <row r="75" spans="1:13" x14ac:dyDescent="0.35">
      <c r="A75" s="339" t="s">
        <v>2294</v>
      </c>
      <c r="B75" s="339" t="s">
        <v>31</v>
      </c>
      <c r="C75" s="340">
        <v>378</v>
      </c>
      <c r="D75" s="1">
        <v>2</v>
      </c>
      <c r="E75" s="1">
        <v>14</v>
      </c>
      <c r="F75" s="1">
        <v>5</v>
      </c>
      <c r="G75" s="1">
        <v>69</v>
      </c>
      <c r="H75" s="1">
        <v>33</v>
      </c>
      <c r="I75" s="1">
        <v>-501</v>
      </c>
      <c r="J75" s="1">
        <v>0</v>
      </c>
      <c r="K75" s="1">
        <v>0</v>
      </c>
      <c r="L75" s="1">
        <v>0</v>
      </c>
      <c r="M75" s="1">
        <v>0</v>
      </c>
    </row>
    <row r="76" spans="1:13" x14ac:dyDescent="0.35">
      <c r="A76" s="339" t="s">
        <v>0</v>
      </c>
      <c r="B76" s="339" t="s">
        <v>0</v>
      </c>
      <c r="C76" s="340">
        <v>378</v>
      </c>
      <c r="D76" s="2">
        <v>380</v>
      </c>
      <c r="E76" s="2">
        <v>394</v>
      </c>
      <c r="F76" s="2">
        <v>399</v>
      </c>
      <c r="G76" s="2">
        <v>468</v>
      </c>
      <c r="H76" s="2">
        <v>501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</row>
    <row r="77" spans="1:13" x14ac:dyDescent="0.35">
      <c r="A77" s="339" t="s">
        <v>2295</v>
      </c>
      <c r="B77" s="339" t="s">
        <v>31</v>
      </c>
      <c r="C77" s="340">
        <v>951</v>
      </c>
      <c r="D77" s="1">
        <v>2</v>
      </c>
      <c r="E77" s="1">
        <v>5</v>
      </c>
      <c r="F77" s="1">
        <v>2</v>
      </c>
      <c r="G77" s="1">
        <v>59</v>
      </c>
      <c r="H77" s="1">
        <v>21</v>
      </c>
      <c r="I77" s="1">
        <v>21</v>
      </c>
      <c r="J77" s="1">
        <v>11</v>
      </c>
      <c r="K77" s="1">
        <v>180</v>
      </c>
      <c r="L77" s="1">
        <v>156</v>
      </c>
      <c r="M77" s="1">
        <v>13</v>
      </c>
    </row>
    <row r="78" spans="1:13" x14ac:dyDescent="0.35">
      <c r="A78" s="339" t="s">
        <v>0</v>
      </c>
      <c r="B78" s="339" t="s">
        <v>0</v>
      </c>
      <c r="C78" s="340">
        <v>951</v>
      </c>
      <c r="D78" s="2">
        <v>953</v>
      </c>
      <c r="E78" s="2">
        <v>958</v>
      </c>
      <c r="F78" s="2">
        <v>960</v>
      </c>
      <c r="G78" s="2">
        <v>1019</v>
      </c>
      <c r="H78" s="2">
        <v>1040</v>
      </c>
      <c r="I78" s="2">
        <v>1061</v>
      </c>
      <c r="J78" s="2">
        <v>1072</v>
      </c>
      <c r="K78" s="2">
        <v>1252</v>
      </c>
      <c r="L78" s="2">
        <v>1408</v>
      </c>
      <c r="M78" s="2">
        <v>1421</v>
      </c>
    </row>
    <row r="79" spans="1:13" x14ac:dyDescent="0.35">
      <c r="A79" s="339" t="s">
        <v>47</v>
      </c>
      <c r="B79" s="339" t="s">
        <v>0</v>
      </c>
      <c r="C79" s="341">
        <v>0</v>
      </c>
      <c r="D79" s="1">
        <f>(D49+D51+D53+D55+D57+D59+D61+D63+D65+D67+D69+D71+D73+D75+D77)*(-1)</f>
        <v>9</v>
      </c>
      <c r="E79" s="1">
        <f t="shared" ref="E79:M79" si="1">(E49+E51+E53+E55+E57+E59+E61+E63+E65+E67+E69+E71+E73+E75+E77)*(-1)</f>
        <v>15</v>
      </c>
      <c r="F79" s="1">
        <f t="shared" si="1"/>
        <v>23</v>
      </c>
      <c r="G79" s="1">
        <f t="shared" si="1"/>
        <v>43</v>
      </c>
      <c r="H79" s="1">
        <f t="shared" si="1"/>
        <v>90</v>
      </c>
      <c r="I79" s="1">
        <f t="shared" si="1"/>
        <v>53</v>
      </c>
      <c r="J79" s="1">
        <f t="shared" si="1"/>
        <v>146</v>
      </c>
      <c r="K79" s="1">
        <f t="shared" si="1"/>
        <v>-517</v>
      </c>
      <c r="L79" s="1">
        <f t="shared" si="1"/>
        <v>484</v>
      </c>
      <c r="M79" s="1">
        <f t="shared" si="1"/>
        <v>16</v>
      </c>
    </row>
    <row r="80" spans="1:13" x14ac:dyDescent="0.35">
      <c r="A80" s="339" t="s">
        <v>0</v>
      </c>
      <c r="B80" s="339" t="s">
        <v>0</v>
      </c>
      <c r="C80" s="340">
        <v>0</v>
      </c>
      <c r="D80" s="2">
        <v>9</v>
      </c>
      <c r="E80" s="2">
        <v>19</v>
      </c>
      <c r="F80" s="2">
        <v>42</v>
      </c>
      <c r="G80" s="2">
        <v>63</v>
      </c>
      <c r="H80" s="2">
        <v>139</v>
      </c>
      <c r="I80" s="2">
        <v>179</v>
      </c>
      <c r="J80" s="2">
        <v>317</v>
      </c>
      <c r="K80" s="2">
        <v>435</v>
      </c>
      <c r="L80" s="2">
        <v>919</v>
      </c>
      <c r="M80" s="2">
        <v>935</v>
      </c>
    </row>
    <row r="81" spans="1:13" x14ac:dyDescent="0.35">
      <c r="A81" t="s">
        <v>48</v>
      </c>
      <c r="B81" t="s">
        <v>0</v>
      </c>
      <c r="C81" s="2">
        <v>9775</v>
      </c>
      <c r="D81" s="2">
        <v>9775</v>
      </c>
      <c r="E81" s="2">
        <v>9775</v>
      </c>
      <c r="F81" s="2">
        <v>9775</v>
      </c>
      <c r="G81" s="2">
        <v>9775</v>
      </c>
      <c r="H81" s="2">
        <v>9775</v>
      </c>
      <c r="I81" s="2">
        <v>9775</v>
      </c>
      <c r="J81" s="2">
        <v>9775</v>
      </c>
      <c r="K81" s="2">
        <v>9775</v>
      </c>
      <c r="L81" s="2">
        <v>9775</v>
      </c>
      <c r="M81" s="2">
        <v>9775</v>
      </c>
    </row>
    <row r="85" spans="1:13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</row>
    <row r="86" spans="1:13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</row>
    <row r="87" spans="1:13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</row>
    <row r="88" spans="1:13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</row>
    <row r="89" spans="1:13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</row>
    <row r="90" spans="1:13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</row>
    <row r="91" spans="1:13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</row>
    <row r="92" spans="1:13" x14ac:dyDescent="0.35">
      <c r="A92" s="339" t="s">
        <v>49</v>
      </c>
      <c r="B92" s="339" t="s">
        <v>2</v>
      </c>
      <c r="C92" s="339" t="s">
        <v>3</v>
      </c>
      <c r="D92" t="s">
        <v>4</v>
      </c>
      <c r="E92" t="s">
        <v>5</v>
      </c>
      <c r="F92" t="s">
        <v>6</v>
      </c>
      <c r="G92" t="s">
        <v>7</v>
      </c>
    </row>
    <row r="93" spans="1:13" x14ac:dyDescent="0.35">
      <c r="A93" s="339" t="s">
        <v>0</v>
      </c>
      <c r="B93" s="339" t="s">
        <v>0</v>
      </c>
      <c r="C93" s="339" t="s">
        <v>17</v>
      </c>
      <c r="D93" t="s">
        <v>2296</v>
      </c>
      <c r="E93" t="s">
        <v>2297</v>
      </c>
      <c r="F93" t="s">
        <v>2298</v>
      </c>
      <c r="G93" t="s">
        <v>2299</v>
      </c>
    </row>
    <row r="94" spans="1:13" x14ac:dyDescent="0.35">
      <c r="A94" s="339" t="s">
        <v>2300</v>
      </c>
      <c r="B94" s="339" t="s">
        <v>33</v>
      </c>
      <c r="C94" s="340">
        <v>2185</v>
      </c>
      <c r="D94" s="1">
        <v>-360</v>
      </c>
      <c r="E94" s="1">
        <v>0</v>
      </c>
      <c r="F94" s="1">
        <v>0</v>
      </c>
      <c r="G94" s="1">
        <v>0</v>
      </c>
    </row>
    <row r="95" spans="1:13" x14ac:dyDescent="0.35">
      <c r="A95" s="339" t="s">
        <v>0</v>
      </c>
      <c r="B95" s="339" t="s">
        <v>0</v>
      </c>
      <c r="C95" s="340">
        <v>2185</v>
      </c>
      <c r="D95" s="2">
        <v>1825</v>
      </c>
      <c r="E95" s="2">
        <v>1825</v>
      </c>
      <c r="F95" s="2">
        <v>1825</v>
      </c>
      <c r="G95" s="2">
        <v>1825</v>
      </c>
    </row>
    <row r="96" spans="1:13" x14ac:dyDescent="0.35">
      <c r="A96" s="339" t="s">
        <v>3540</v>
      </c>
      <c r="B96" s="339" t="s">
        <v>33</v>
      </c>
      <c r="C96" s="340">
        <v>674</v>
      </c>
      <c r="D96" s="1">
        <v>23</v>
      </c>
      <c r="E96" s="1">
        <v>82</v>
      </c>
      <c r="F96" s="1">
        <v>94</v>
      </c>
      <c r="G96" s="1">
        <v>-873</v>
      </c>
    </row>
    <row r="97" spans="1:7" x14ac:dyDescent="0.35">
      <c r="A97" s="339" t="s">
        <v>0</v>
      </c>
      <c r="B97" s="339" t="s">
        <v>0</v>
      </c>
      <c r="C97" s="340">
        <v>674</v>
      </c>
      <c r="D97" s="2">
        <v>697</v>
      </c>
      <c r="E97" s="2">
        <v>779</v>
      </c>
      <c r="F97" s="2">
        <v>873</v>
      </c>
      <c r="G97" s="2">
        <v>0</v>
      </c>
    </row>
    <row r="98" spans="1:7" x14ac:dyDescent="0.35">
      <c r="A98" s="339" t="s">
        <v>2301</v>
      </c>
      <c r="B98" s="339" t="s">
        <v>33</v>
      </c>
      <c r="C98" s="340">
        <v>416</v>
      </c>
      <c r="D98" s="1">
        <v>8</v>
      </c>
      <c r="E98" s="1">
        <v>21</v>
      </c>
      <c r="F98" s="1">
        <v>-445</v>
      </c>
      <c r="G98" s="1">
        <v>0</v>
      </c>
    </row>
    <row r="99" spans="1:7" x14ac:dyDescent="0.35">
      <c r="A99" s="339" t="s">
        <v>0</v>
      </c>
      <c r="B99" s="339" t="s">
        <v>0</v>
      </c>
      <c r="C99" s="340">
        <v>416</v>
      </c>
      <c r="D99" s="2">
        <v>424</v>
      </c>
      <c r="E99" s="2">
        <v>445</v>
      </c>
      <c r="F99" s="2">
        <v>0</v>
      </c>
      <c r="G99" s="2">
        <v>0</v>
      </c>
    </row>
    <row r="100" spans="1:7" x14ac:dyDescent="0.35">
      <c r="A100" s="339" t="s">
        <v>2302</v>
      </c>
      <c r="B100" s="339" t="s">
        <v>33</v>
      </c>
      <c r="C100" s="340">
        <v>270</v>
      </c>
      <c r="D100" s="1">
        <v>7</v>
      </c>
      <c r="E100" s="1">
        <v>-277</v>
      </c>
      <c r="F100" s="1">
        <v>0</v>
      </c>
      <c r="G100" s="1">
        <v>0</v>
      </c>
    </row>
    <row r="101" spans="1:7" x14ac:dyDescent="0.35">
      <c r="A101" s="339" t="s">
        <v>0</v>
      </c>
      <c r="B101" s="339" t="s">
        <v>0</v>
      </c>
      <c r="C101" s="340">
        <v>270</v>
      </c>
      <c r="D101" s="2">
        <v>277</v>
      </c>
      <c r="E101" s="2">
        <v>0</v>
      </c>
      <c r="F101" s="2">
        <v>0</v>
      </c>
      <c r="G101" s="2">
        <v>0</v>
      </c>
    </row>
    <row r="102" spans="1:7" x14ac:dyDescent="0.35">
      <c r="A102" s="339" t="s">
        <v>2303</v>
      </c>
      <c r="B102" s="339" t="s">
        <v>33</v>
      </c>
      <c r="C102" s="340">
        <v>1630</v>
      </c>
      <c r="D102" s="1">
        <v>147</v>
      </c>
      <c r="E102" s="1">
        <v>20</v>
      </c>
      <c r="F102" s="1">
        <v>36</v>
      </c>
      <c r="G102" s="1">
        <v>0</v>
      </c>
    </row>
    <row r="103" spans="1:7" x14ac:dyDescent="0.35">
      <c r="A103" s="339" t="s">
        <v>0</v>
      </c>
      <c r="B103" s="339" t="s">
        <v>0</v>
      </c>
      <c r="C103" s="340">
        <v>1630</v>
      </c>
      <c r="D103" s="2">
        <v>1777</v>
      </c>
      <c r="E103" s="2">
        <v>1797</v>
      </c>
      <c r="F103" s="2">
        <v>1833</v>
      </c>
      <c r="G103" s="2">
        <v>1833</v>
      </c>
    </row>
    <row r="104" spans="1:7" x14ac:dyDescent="0.35">
      <c r="A104" s="339" t="s">
        <v>2304</v>
      </c>
      <c r="B104" s="339" t="s">
        <v>33</v>
      </c>
      <c r="C104" s="340">
        <v>1480</v>
      </c>
      <c r="D104" s="1">
        <v>32</v>
      </c>
      <c r="E104" s="1">
        <v>10</v>
      </c>
      <c r="F104" s="1">
        <v>36</v>
      </c>
      <c r="G104" s="1">
        <v>268</v>
      </c>
    </row>
    <row r="105" spans="1:7" x14ac:dyDescent="0.35">
      <c r="A105" s="339" t="s">
        <v>0</v>
      </c>
      <c r="B105" s="339" t="s">
        <v>0</v>
      </c>
      <c r="C105" s="340">
        <v>1480</v>
      </c>
      <c r="D105" s="2">
        <v>1512</v>
      </c>
      <c r="E105" s="2">
        <v>1522</v>
      </c>
      <c r="F105" s="2">
        <v>1558</v>
      </c>
      <c r="G105" s="2">
        <v>1826</v>
      </c>
    </row>
    <row r="106" spans="1:7" x14ac:dyDescent="0.35">
      <c r="A106" s="339" t="s">
        <v>3181</v>
      </c>
      <c r="B106" s="339" t="s">
        <v>33</v>
      </c>
      <c r="C106" s="340">
        <v>1025</v>
      </c>
      <c r="D106" s="1">
        <v>68</v>
      </c>
      <c r="E106" s="1">
        <v>81</v>
      </c>
      <c r="F106" s="1">
        <v>79</v>
      </c>
      <c r="G106" s="1">
        <v>212</v>
      </c>
    </row>
    <row r="107" spans="1:7" x14ac:dyDescent="0.35">
      <c r="A107" s="339" t="s">
        <v>0</v>
      </c>
      <c r="B107" s="339" t="s">
        <v>0</v>
      </c>
      <c r="C107" s="340">
        <v>1025</v>
      </c>
      <c r="D107" s="2">
        <v>1093</v>
      </c>
      <c r="E107" s="2">
        <v>1174</v>
      </c>
      <c r="F107" s="2">
        <v>1253</v>
      </c>
      <c r="G107" s="2">
        <v>1465</v>
      </c>
    </row>
    <row r="108" spans="1:7" x14ac:dyDescent="0.35">
      <c r="A108" s="339" t="s">
        <v>3534</v>
      </c>
      <c r="B108" s="339" t="s">
        <v>33</v>
      </c>
      <c r="C108" s="340">
        <v>1441</v>
      </c>
      <c r="D108" s="1">
        <v>75</v>
      </c>
      <c r="E108" s="1">
        <v>21</v>
      </c>
      <c r="F108" s="1">
        <v>126</v>
      </c>
      <c r="G108" s="1">
        <v>188</v>
      </c>
    </row>
    <row r="109" spans="1:7" x14ac:dyDescent="0.35">
      <c r="A109" s="339" t="s">
        <v>0</v>
      </c>
      <c r="B109" s="339" t="s">
        <v>0</v>
      </c>
      <c r="C109" s="340">
        <v>1441</v>
      </c>
      <c r="D109" s="2">
        <v>1516</v>
      </c>
      <c r="E109" s="2">
        <v>1537</v>
      </c>
      <c r="F109" s="2">
        <v>1663</v>
      </c>
      <c r="G109" s="2">
        <v>1851</v>
      </c>
    </row>
    <row r="110" spans="1:7" x14ac:dyDescent="0.35">
      <c r="A110" s="339" t="s">
        <v>47</v>
      </c>
      <c r="B110" s="339" t="s">
        <v>0</v>
      </c>
      <c r="C110" s="341">
        <v>0</v>
      </c>
      <c r="D110" s="1">
        <f>(D94+D96+D98+D100+D102+D104+D106+D108)*(-1)</f>
        <v>0</v>
      </c>
      <c r="E110" s="1">
        <f t="shared" ref="E110:G110" si="2">(E94+E96+E98+E100+E102+E104+E106+E108)*(-1)</f>
        <v>42</v>
      </c>
      <c r="F110" s="1">
        <f t="shared" si="2"/>
        <v>74</v>
      </c>
      <c r="G110" s="1">
        <f t="shared" si="2"/>
        <v>205</v>
      </c>
    </row>
    <row r="111" spans="1:7" x14ac:dyDescent="0.35">
      <c r="A111" s="339" t="s">
        <v>0</v>
      </c>
      <c r="B111" s="339" t="s">
        <v>0</v>
      </c>
      <c r="C111" s="340">
        <v>0</v>
      </c>
      <c r="D111" s="2">
        <v>0</v>
      </c>
      <c r="E111" s="2">
        <v>42</v>
      </c>
      <c r="F111" s="2">
        <v>116</v>
      </c>
      <c r="G111" s="2">
        <v>321</v>
      </c>
    </row>
    <row r="112" spans="1:7" x14ac:dyDescent="0.35">
      <c r="A112" t="s">
        <v>48</v>
      </c>
      <c r="B112" t="s">
        <v>0</v>
      </c>
      <c r="C112" s="2">
        <v>9121</v>
      </c>
      <c r="D112" s="2">
        <v>9121</v>
      </c>
      <c r="E112" s="2">
        <v>9121</v>
      </c>
      <c r="F112" s="2">
        <v>9121</v>
      </c>
      <c r="G112" s="2">
        <v>9121</v>
      </c>
    </row>
    <row r="116" spans="1:11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</row>
    <row r="117" spans="1:11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</row>
    <row r="118" spans="1:11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</row>
    <row r="119" spans="1:11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</row>
    <row r="120" spans="1:11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</row>
    <row r="121" spans="1:11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</row>
    <row r="122" spans="1:11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</row>
    <row r="123" spans="1:11" x14ac:dyDescent="0.35">
      <c r="A123" s="339" t="s">
        <v>79</v>
      </c>
      <c r="B123" s="339" t="s">
        <v>2</v>
      </c>
      <c r="C123" s="339" t="s">
        <v>3</v>
      </c>
      <c r="D123" t="s">
        <v>4</v>
      </c>
      <c r="E123" t="s">
        <v>5</v>
      </c>
      <c r="F123" t="s">
        <v>6</v>
      </c>
      <c r="G123" t="s">
        <v>7</v>
      </c>
      <c r="H123" t="s">
        <v>8</v>
      </c>
      <c r="I123" t="s">
        <v>9</v>
      </c>
      <c r="J123" t="s">
        <v>10</v>
      </c>
      <c r="K123" t="s">
        <v>11</v>
      </c>
    </row>
    <row r="124" spans="1:11" x14ac:dyDescent="0.35">
      <c r="A124" s="339" t="s">
        <v>0</v>
      </c>
      <c r="B124" s="339" t="s">
        <v>0</v>
      </c>
      <c r="C124" s="339" t="s">
        <v>17</v>
      </c>
      <c r="D124" t="s">
        <v>2305</v>
      </c>
      <c r="E124" t="s">
        <v>2306</v>
      </c>
      <c r="F124" t="s">
        <v>2307</v>
      </c>
      <c r="G124" t="s">
        <v>2308</v>
      </c>
      <c r="H124" t="s">
        <v>2309</v>
      </c>
      <c r="I124" t="s">
        <v>2310</v>
      </c>
      <c r="J124" t="s">
        <v>2311</v>
      </c>
      <c r="K124" t="s">
        <v>2312</v>
      </c>
    </row>
    <row r="125" spans="1:11" x14ac:dyDescent="0.35">
      <c r="A125" s="339" t="s">
        <v>3535</v>
      </c>
      <c r="B125" s="339" t="s">
        <v>31</v>
      </c>
      <c r="C125" s="340">
        <v>537</v>
      </c>
      <c r="D125" s="1">
        <v>43</v>
      </c>
      <c r="E125" s="1">
        <v>8</v>
      </c>
      <c r="F125" s="1">
        <v>7</v>
      </c>
      <c r="G125" s="1">
        <v>7</v>
      </c>
      <c r="H125" s="1">
        <v>56</v>
      </c>
      <c r="I125" s="1">
        <v>37</v>
      </c>
      <c r="J125" s="1">
        <v>182</v>
      </c>
      <c r="K125" s="1">
        <v>-877</v>
      </c>
    </row>
    <row r="126" spans="1:11" x14ac:dyDescent="0.35">
      <c r="A126" s="339" t="s">
        <v>0</v>
      </c>
      <c r="B126" s="339" t="s">
        <v>0</v>
      </c>
      <c r="C126" s="340">
        <v>537</v>
      </c>
      <c r="D126" s="2">
        <v>580</v>
      </c>
      <c r="E126" s="2">
        <v>588</v>
      </c>
      <c r="F126" s="2">
        <v>595</v>
      </c>
      <c r="G126" s="2">
        <v>602</v>
      </c>
      <c r="H126" s="2">
        <v>658</v>
      </c>
      <c r="I126" s="2">
        <v>695</v>
      </c>
      <c r="J126" s="2">
        <v>877</v>
      </c>
      <c r="K126" s="2">
        <v>0</v>
      </c>
    </row>
    <row r="127" spans="1:11" x14ac:dyDescent="0.35">
      <c r="A127" s="339" t="s">
        <v>2313</v>
      </c>
      <c r="B127" s="339" t="s">
        <v>33</v>
      </c>
      <c r="C127" s="340">
        <v>939</v>
      </c>
      <c r="D127" s="1">
        <v>42</v>
      </c>
      <c r="E127" s="1">
        <v>14</v>
      </c>
      <c r="F127" s="1">
        <v>7</v>
      </c>
      <c r="G127" s="1">
        <v>4</v>
      </c>
      <c r="H127" s="1">
        <v>11</v>
      </c>
      <c r="I127" s="1">
        <v>12</v>
      </c>
      <c r="J127" s="1">
        <v>47</v>
      </c>
      <c r="K127" s="1">
        <v>146</v>
      </c>
    </row>
    <row r="128" spans="1:11" x14ac:dyDescent="0.35">
      <c r="A128" s="339" t="s">
        <v>0</v>
      </c>
      <c r="B128" s="339" t="s">
        <v>0</v>
      </c>
      <c r="C128" s="340">
        <v>939</v>
      </c>
      <c r="D128" s="2">
        <v>981</v>
      </c>
      <c r="E128" s="2">
        <v>995</v>
      </c>
      <c r="F128" s="2">
        <v>1002</v>
      </c>
      <c r="G128" s="2">
        <v>1006</v>
      </c>
      <c r="H128" s="2">
        <v>1017</v>
      </c>
      <c r="I128" s="2">
        <v>1029</v>
      </c>
      <c r="J128" s="2">
        <v>1076</v>
      </c>
      <c r="K128" s="2">
        <v>1222</v>
      </c>
    </row>
    <row r="129" spans="1:11" x14ac:dyDescent="0.35">
      <c r="A129" s="339" t="s">
        <v>2314</v>
      </c>
      <c r="B129" s="339" t="s">
        <v>31</v>
      </c>
      <c r="C129" s="340">
        <v>976</v>
      </c>
      <c r="D129" s="1">
        <v>33</v>
      </c>
      <c r="E129" s="1">
        <v>8</v>
      </c>
      <c r="F129" s="1">
        <v>6</v>
      </c>
      <c r="G129" s="1">
        <v>6</v>
      </c>
      <c r="H129" s="1">
        <v>19</v>
      </c>
      <c r="I129" s="1">
        <v>12</v>
      </c>
      <c r="J129" s="1">
        <v>73</v>
      </c>
      <c r="K129" s="1">
        <v>125</v>
      </c>
    </row>
    <row r="130" spans="1:11" x14ac:dyDescent="0.35">
      <c r="A130" s="339" t="s">
        <v>0</v>
      </c>
      <c r="B130" s="339" t="s">
        <v>0</v>
      </c>
      <c r="C130" s="340">
        <v>976</v>
      </c>
      <c r="D130" s="2">
        <v>1009</v>
      </c>
      <c r="E130" s="2">
        <v>1017</v>
      </c>
      <c r="F130" s="2">
        <v>1023</v>
      </c>
      <c r="G130" s="2">
        <v>1029</v>
      </c>
      <c r="H130" s="2">
        <v>1048</v>
      </c>
      <c r="I130" s="2">
        <v>1060</v>
      </c>
      <c r="J130" s="2">
        <v>1133</v>
      </c>
      <c r="K130" s="2">
        <v>1258</v>
      </c>
    </row>
    <row r="131" spans="1:11" x14ac:dyDescent="0.35">
      <c r="A131" s="339" t="s">
        <v>3544</v>
      </c>
      <c r="B131" s="339" t="s">
        <v>33</v>
      </c>
      <c r="C131" s="340">
        <v>1696</v>
      </c>
      <c r="D131" s="1">
        <v>-372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</row>
    <row r="132" spans="1:11" x14ac:dyDescent="0.35">
      <c r="A132" s="339" t="s">
        <v>0</v>
      </c>
      <c r="B132" s="339" t="s">
        <v>0</v>
      </c>
      <c r="C132" s="340">
        <v>1696</v>
      </c>
      <c r="D132" s="2">
        <v>1324</v>
      </c>
      <c r="E132" s="2">
        <v>1324</v>
      </c>
      <c r="F132" s="2">
        <v>1324</v>
      </c>
      <c r="G132" s="2">
        <v>1324</v>
      </c>
      <c r="H132" s="2">
        <v>1324</v>
      </c>
      <c r="I132" s="2">
        <v>1324</v>
      </c>
      <c r="J132" s="2">
        <v>1324</v>
      </c>
      <c r="K132" s="2">
        <v>1324</v>
      </c>
    </row>
    <row r="133" spans="1:11" x14ac:dyDescent="0.35">
      <c r="A133" s="339" t="s">
        <v>2315</v>
      </c>
      <c r="B133" s="339" t="s">
        <v>33</v>
      </c>
      <c r="C133" s="340">
        <v>966</v>
      </c>
      <c r="D133" s="1">
        <v>35</v>
      </c>
      <c r="E133" s="1">
        <v>9</v>
      </c>
      <c r="F133" s="1">
        <v>4</v>
      </c>
      <c r="G133" s="1">
        <v>4</v>
      </c>
      <c r="H133" s="1">
        <v>11</v>
      </c>
      <c r="I133" s="1">
        <v>27</v>
      </c>
      <c r="J133" s="1">
        <v>63</v>
      </c>
      <c r="K133" s="1">
        <v>147</v>
      </c>
    </row>
    <row r="134" spans="1:11" x14ac:dyDescent="0.35">
      <c r="A134" s="339" t="s">
        <v>0</v>
      </c>
      <c r="B134" s="339" t="s">
        <v>0</v>
      </c>
      <c r="C134" s="340">
        <v>966</v>
      </c>
      <c r="D134" s="2">
        <v>1001</v>
      </c>
      <c r="E134" s="2">
        <v>1010</v>
      </c>
      <c r="F134" s="2">
        <v>1014</v>
      </c>
      <c r="G134" s="2">
        <v>1018</v>
      </c>
      <c r="H134" s="2">
        <v>1029</v>
      </c>
      <c r="I134" s="2">
        <v>1056</v>
      </c>
      <c r="J134" s="2">
        <v>1119</v>
      </c>
      <c r="K134" s="2">
        <v>1266</v>
      </c>
    </row>
    <row r="135" spans="1:11" x14ac:dyDescent="0.35">
      <c r="A135" s="339" t="s">
        <v>2316</v>
      </c>
      <c r="B135" s="339" t="s">
        <v>33</v>
      </c>
      <c r="C135" s="340">
        <v>1322</v>
      </c>
      <c r="D135" s="1">
        <v>65</v>
      </c>
      <c r="E135" s="1">
        <v>-63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</row>
    <row r="136" spans="1:11" x14ac:dyDescent="0.35">
      <c r="A136" s="339" t="s">
        <v>0</v>
      </c>
      <c r="B136" s="339" t="s">
        <v>0</v>
      </c>
      <c r="C136" s="340">
        <v>1322</v>
      </c>
      <c r="D136" s="2">
        <v>1387</v>
      </c>
      <c r="E136" s="2">
        <v>1324</v>
      </c>
      <c r="F136" s="2">
        <v>1324</v>
      </c>
      <c r="G136" s="2">
        <v>1324</v>
      </c>
      <c r="H136" s="2">
        <v>1324</v>
      </c>
      <c r="I136" s="2">
        <v>1324</v>
      </c>
      <c r="J136" s="2">
        <v>1324</v>
      </c>
      <c r="K136" s="2">
        <v>1324</v>
      </c>
    </row>
    <row r="137" spans="1:11" x14ac:dyDescent="0.35">
      <c r="A137" s="339" t="s">
        <v>2317</v>
      </c>
      <c r="B137" s="339" t="s">
        <v>33</v>
      </c>
      <c r="C137" s="340">
        <v>759</v>
      </c>
      <c r="D137" s="1">
        <v>25</v>
      </c>
      <c r="E137" s="1">
        <v>4</v>
      </c>
      <c r="F137" s="1">
        <v>8</v>
      </c>
      <c r="G137" s="1">
        <v>1</v>
      </c>
      <c r="H137" s="1">
        <v>24</v>
      </c>
      <c r="I137" s="1">
        <v>19</v>
      </c>
      <c r="J137" s="1">
        <v>73</v>
      </c>
      <c r="K137" s="1">
        <v>135</v>
      </c>
    </row>
    <row r="138" spans="1:11" x14ac:dyDescent="0.35">
      <c r="A138" s="339" t="s">
        <v>0</v>
      </c>
      <c r="B138" s="339" t="s">
        <v>0</v>
      </c>
      <c r="C138" s="340">
        <v>759</v>
      </c>
      <c r="D138" s="2">
        <v>784</v>
      </c>
      <c r="E138" s="2">
        <v>788</v>
      </c>
      <c r="F138" s="2">
        <v>796</v>
      </c>
      <c r="G138" s="2">
        <v>797</v>
      </c>
      <c r="H138" s="2">
        <v>821</v>
      </c>
      <c r="I138" s="2">
        <v>840</v>
      </c>
      <c r="J138" s="2">
        <v>913</v>
      </c>
      <c r="K138" s="2">
        <v>1048</v>
      </c>
    </row>
    <row r="139" spans="1:11" x14ac:dyDescent="0.35">
      <c r="A139" s="339" t="s">
        <v>3545</v>
      </c>
      <c r="B139" s="339" t="s">
        <v>33</v>
      </c>
      <c r="C139" s="340">
        <v>179</v>
      </c>
      <c r="D139" s="1">
        <v>43</v>
      </c>
      <c r="E139" s="1">
        <v>4</v>
      </c>
      <c r="F139" s="1">
        <v>3</v>
      </c>
      <c r="G139" s="1">
        <v>-229</v>
      </c>
      <c r="H139" s="1">
        <v>0</v>
      </c>
      <c r="I139" s="1">
        <v>0</v>
      </c>
      <c r="J139" s="1">
        <v>0</v>
      </c>
      <c r="K139" s="1">
        <v>0</v>
      </c>
    </row>
    <row r="140" spans="1:11" x14ac:dyDescent="0.35">
      <c r="A140" s="339" t="s">
        <v>0</v>
      </c>
      <c r="B140" s="339" t="s">
        <v>0</v>
      </c>
      <c r="C140" s="340">
        <v>179</v>
      </c>
      <c r="D140" s="2">
        <v>222</v>
      </c>
      <c r="E140" s="2">
        <v>226</v>
      </c>
      <c r="F140" s="2">
        <v>229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</row>
    <row r="141" spans="1:11" x14ac:dyDescent="0.35">
      <c r="A141" s="339" t="s">
        <v>2318</v>
      </c>
      <c r="B141" s="339" t="s">
        <v>31</v>
      </c>
      <c r="C141" s="340">
        <v>369</v>
      </c>
      <c r="D141" s="1">
        <v>23</v>
      </c>
      <c r="E141" s="1">
        <v>0</v>
      </c>
      <c r="F141" s="1">
        <v>4</v>
      </c>
      <c r="G141" s="1">
        <v>118</v>
      </c>
      <c r="H141" s="1">
        <v>23</v>
      </c>
      <c r="I141" s="1">
        <v>-537</v>
      </c>
      <c r="J141" s="1">
        <v>0</v>
      </c>
      <c r="K141" s="1">
        <v>0</v>
      </c>
    </row>
    <row r="142" spans="1:11" x14ac:dyDescent="0.35">
      <c r="A142" s="339" t="s">
        <v>0</v>
      </c>
      <c r="B142" s="339" t="s">
        <v>0</v>
      </c>
      <c r="C142" s="340">
        <v>369</v>
      </c>
      <c r="D142" s="2">
        <v>392</v>
      </c>
      <c r="E142" s="2">
        <v>392</v>
      </c>
      <c r="F142" s="2">
        <v>396</v>
      </c>
      <c r="G142" s="2">
        <v>514</v>
      </c>
      <c r="H142" s="2">
        <v>537</v>
      </c>
      <c r="I142" s="2">
        <v>0</v>
      </c>
      <c r="J142" s="2">
        <v>0</v>
      </c>
      <c r="K142" s="2">
        <v>0</v>
      </c>
    </row>
    <row r="143" spans="1:11" x14ac:dyDescent="0.35">
      <c r="A143" s="339" t="s">
        <v>2319</v>
      </c>
      <c r="B143" s="339" t="s">
        <v>31</v>
      </c>
      <c r="C143" s="340">
        <v>572</v>
      </c>
      <c r="D143" s="1">
        <v>35</v>
      </c>
      <c r="E143" s="1">
        <v>4</v>
      </c>
      <c r="F143" s="1">
        <v>142</v>
      </c>
      <c r="G143" s="1">
        <v>16</v>
      </c>
      <c r="H143" s="1">
        <v>61</v>
      </c>
      <c r="I143" s="1">
        <v>56</v>
      </c>
      <c r="J143" s="1">
        <v>56</v>
      </c>
      <c r="K143" s="1">
        <v>111</v>
      </c>
    </row>
    <row r="144" spans="1:11" x14ac:dyDescent="0.35">
      <c r="A144" s="339" t="s">
        <v>0</v>
      </c>
      <c r="B144" s="339" t="s">
        <v>0</v>
      </c>
      <c r="C144" s="340">
        <v>572</v>
      </c>
      <c r="D144" s="2">
        <v>607</v>
      </c>
      <c r="E144" s="2">
        <v>611</v>
      </c>
      <c r="F144" s="2">
        <v>753</v>
      </c>
      <c r="G144" s="2">
        <v>769</v>
      </c>
      <c r="H144" s="2">
        <v>830</v>
      </c>
      <c r="I144" s="2">
        <v>886</v>
      </c>
      <c r="J144" s="2">
        <v>942</v>
      </c>
      <c r="K144" s="2">
        <v>1053</v>
      </c>
    </row>
    <row r="145" spans="1:12" x14ac:dyDescent="0.35">
      <c r="A145" s="339" t="s">
        <v>2320</v>
      </c>
      <c r="B145" s="339" t="s">
        <v>31</v>
      </c>
      <c r="C145" s="340">
        <v>318</v>
      </c>
      <c r="D145" s="1">
        <v>7</v>
      </c>
      <c r="E145" s="1">
        <v>1</v>
      </c>
      <c r="F145" s="1">
        <v>9</v>
      </c>
      <c r="G145" s="1">
        <v>12</v>
      </c>
      <c r="H145" s="1">
        <v>-347</v>
      </c>
      <c r="I145" s="1">
        <v>0</v>
      </c>
      <c r="J145" s="1">
        <v>0</v>
      </c>
      <c r="K145" s="1">
        <v>0</v>
      </c>
    </row>
    <row r="146" spans="1:12" x14ac:dyDescent="0.35">
      <c r="A146" s="339" t="s">
        <v>0</v>
      </c>
      <c r="B146" s="339" t="s">
        <v>0</v>
      </c>
      <c r="C146" s="340">
        <v>318</v>
      </c>
      <c r="D146" s="2">
        <v>325</v>
      </c>
      <c r="E146" s="2">
        <v>326</v>
      </c>
      <c r="F146" s="2">
        <v>335</v>
      </c>
      <c r="G146" s="2">
        <v>347</v>
      </c>
      <c r="H146" s="2">
        <v>0</v>
      </c>
      <c r="I146" s="2">
        <v>0</v>
      </c>
      <c r="J146" s="2">
        <v>0</v>
      </c>
      <c r="K146" s="2">
        <v>0</v>
      </c>
    </row>
    <row r="147" spans="1:12" x14ac:dyDescent="0.35">
      <c r="A147" s="339" t="s">
        <v>2321</v>
      </c>
      <c r="B147" s="339" t="s">
        <v>33</v>
      </c>
      <c r="C147" s="340">
        <v>199</v>
      </c>
      <c r="D147" s="1">
        <v>10</v>
      </c>
      <c r="E147" s="1">
        <v>1</v>
      </c>
      <c r="F147" s="1">
        <v>-210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</row>
    <row r="148" spans="1:12" x14ac:dyDescent="0.35">
      <c r="A148" s="339" t="s">
        <v>0</v>
      </c>
      <c r="B148" s="339" t="s">
        <v>0</v>
      </c>
      <c r="C148" s="340">
        <v>199</v>
      </c>
      <c r="D148" s="2">
        <v>209</v>
      </c>
      <c r="E148" s="2">
        <v>210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</row>
    <row r="149" spans="1:12" x14ac:dyDescent="0.35">
      <c r="A149" s="339" t="s">
        <v>3531</v>
      </c>
      <c r="B149" s="339" t="s">
        <v>31</v>
      </c>
      <c r="C149" s="340">
        <v>431</v>
      </c>
      <c r="D149" s="1">
        <v>11</v>
      </c>
      <c r="E149" s="1">
        <v>2</v>
      </c>
      <c r="F149" s="1">
        <v>2</v>
      </c>
      <c r="G149" s="1">
        <v>6</v>
      </c>
      <c r="H149" s="1">
        <v>108</v>
      </c>
      <c r="I149" s="1">
        <v>17</v>
      </c>
      <c r="J149" s="1">
        <v>-577</v>
      </c>
      <c r="K149" s="1">
        <v>0</v>
      </c>
    </row>
    <row r="150" spans="1:12" x14ac:dyDescent="0.35">
      <c r="A150" s="339" t="s">
        <v>0</v>
      </c>
      <c r="B150" s="339" t="s">
        <v>0</v>
      </c>
      <c r="C150" s="340">
        <v>431</v>
      </c>
      <c r="D150" s="2">
        <v>442</v>
      </c>
      <c r="E150" s="2">
        <v>444</v>
      </c>
      <c r="F150" s="2">
        <v>446</v>
      </c>
      <c r="G150" s="2">
        <v>452</v>
      </c>
      <c r="H150" s="2">
        <v>560</v>
      </c>
      <c r="I150" s="2">
        <v>577</v>
      </c>
      <c r="J150" s="2">
        <v>0</v>
      </c>
      <c r="K150" s="2">
        <v>0</v>
      </c>
    </row>
    <row r="151" spans="1:12" x14ac:dyDescent="0.35">
      <c r="A151" s="339" t="s">
        <v>47</v>
      </c>
      <c r="B151" s="339" t="s">
        <v>0</v>
      </c>
      <c r="C151" s="341">
        <v>0</v>
      </c>
      <c r="D151" s="1">
        <f>(D125+D127+D129+D131+D133+D135+D137+D139+D141+D143+D145+D147+D149)*(-1)</f>
        <v>0</v>
      </c>
      <c r="E151" s="1">
        <f t="shared" ref="E151:K151" si="3">(E125+E127+E129+E131+E133+E135+E137+E139+E141+E143+E145+E147+E149)*(-1)</f>
        <v>8</v>
      </c>
      <c r="F151" s="1">
        <f t="shared" si="3"/>
        <v>18</v>
      </c>
      <c r="G151" s="1">
        <f t="shared" si="3"/>
        <v>55</v>
      </c>
      <c r="H151" s="1">
        <f t="shared" si="3"/>
        <v>34</v>
      </c>
      <c r="I151" s="1">
        <f t="shared" si="3"/>
        <v>357</v>
      </c>
      <c r="J151" s="1">
        <f t="shared" si="3"/>
        <v>83</v>
      </c>
      <c r="K151" s="1">
        <f t="shared" si="3"/>
        <v>213</v>
      </c>
    </row>
    <row r="152" spans="1:12" x14ac:dyDescent="0.35">
      <c r="A152" s="339" t="s">
        <v>0</v>
      </c>
      <c r="B152" s="339" t="s">
        <v>0</v>
      </c>
      <c r="C152" s="340">
        <v>0</v>
      </c>
      <c r="D152" s="2">
        <v>0</v>
      </c>
      <c r="E152" s="2">
        <v>8</v>
      </c>
      <c r="F152" s="2">
        <v>26</v>
      </c>
      <c r="G152" s="2">
        <v>81</v>
      </c>
      <c r="H152" s="2">
        <v>115</v>
      </c>
      <c r="I152" s="2">
        <v>472</v>
      </c>
      <c r="J152" s="2">
        <v>555</v>
      </c>
      <c r="K152" s="2">
        <v>768</v>
      </c>
    </row>
    <row r="153" spans="1:12" x14ac:dyDescent="0.35">
      <c r="A153" t="s">
        <v>48</v>
      </c>
      <c r="B153" t="s">
        <v>0</v>
      </c>
      <c r="C153" s="2">
        <v>9263</v>
      </c>
      <c r="D153" s="2">
        <v>9263</v>
      </c>
      <c r="E153" s="2">
        <v>9263</v>
      </c>
      <c r="F153" s="2">
        <v>9263</v>
      </c>
      <c r="G153" s="2">
        <v>9263</v>
      </c>
      <c r="H153" s="2">
        <v>9263</v>
      </c>
      <c r="I153" s="2">
        <v>9263</v>
      </c>
      <c r="J153" s="2">
        <v>9263</v>
      </c>
      <c r="K153" s="2">
        <v>9263</v>
      </c>
    </row>
    <row r="157" spans="1:12" x14ac:dyDescent="0.35">
      <c r="A157" s="2"/>
      <c r="B157" s="2"/>
      <c r="C157" s="2"/>
      <c r="D157" s="2"/>
      <c r="E157" s="2"/>
      <c r="F157" s="2"/>
      <c r="G157" s="2"/>
      <c r="H157" s="239" t="s">
        <v>2648</v>
      </c>
      <c r="I157" s="2"/>
      <c r="J157" s="2"/>
      <c r="K157" s="2"/>
      <c r="L157" s="239" t="s">
        <v>2649</v>
      </c>
    </row>
    <row r="158" spans="1:12" x14ac:dyDescent="0.35">
      <c r="D158" s="240" t="s">
        <v>2529</v>
      </c>
      <c r="E158" s="240" t="s">
        <v>2650</v>
      </c>
      <c r="F158" s="240" t="s">
        <v>2651</v>
      </c>
      <c r="G158" s="240" t="s">
        <v>2650</v>
      </c>
      <c r="H158" s="240" t="s">
        <v>2652</v>
      </c>
      <c r="I158" s="240" t="s">
        <v>2653</v>
      </c>
      <c r="J158" s="240" t="s">
        <v>2649</v>
      </c>
      <c r="K158" s="240" t="s">
        <v>2654</v>
      </c>
      <c r="L158" s="240" t="s">
        <v>2652</v>
      </c>
    </row>
    <row r="159" spans="1:12" x14ac:dyDescent="0.35">
      <c r="D159" s="240" t="s">
        <v>2655</v>
      </c>
      <c r="E159" s="240" t="s">
        <v>2655</v>
      </c>
      <c r="F159" s="240" t="s">
        <v>2652</v>
      </c>
      <c r="G159" s="240" t="s">
        <v>2656</v>
      </c>
      <c r="H159" s="240" t="s">
        <v>2656</v>
      </c>
      <c r="I159" s="240" t="s">
        <v>2655</v>
      </c>
      <c r="J159" s="240" t="s">
        <v>2652</v>
      </c>
      <c r="K159" s="240" t="s">
        <v>2656</v>
      </c>
      <c r="L159" s="240" t="s">
        <v>2656</v>
      </c>
    </row>
    <row r="160" spans="1:12" x14ac:dyDescent="0.35">
      <c r="A160" s="238" t="e">
        <f>SUMIFS($C$10:$C$505,#REF!, B160)</f>
        <v>#REF!</v>
      </c>
      <c r="B160" t="s">
        <v>2657</v>
      </c>
      <c r="C160" t="s">
        <v>2535</v>
      </c>
      <c r="D160" s="241" t="e">
        <f>E160+I160</f>
        <v>#REF!</v>
      </c>
      <c r="E160" s="238" t="e">
        <f>COUNTIFS(#REF!, B160,$B$10:$B$505,"F")</f>
        <v>#REF!</v>
      </c>
      <c r="F160" s="242">
        <f t="shared" ref="F160:F186" si="4">IFERROR(E160/D160,0)</f>
        <v>0</v>
      </c>
      <c r="G160" t="e">
        <f>COUNTIFS(#REF!, B160,$B$10:$B$505,"F",#REF!,"Elected")</f>
        <v>#REF!</v>
      </c>
      <c r="H160" s="243">
        <f>IFERROR(G160/D160,0)</f>
        <v>0</v>
      </c>
      <c r="I160" s="244" t="e">
        <f>COUNTIFS(#REF!, B160,$B$10:$B$505,"M")</f>
        <v>#REF!</v>
      </c>
      <c r="J160" s="242">
        <f>IFERROR(I160/D160,0)</f>
        <v>0</v>
      </c>
      <c r="K160" t="e">
        <f>COUNTIFS(#REF!, B160,$B$10:$B$505,"M",#REF!,"Elected")</f>
        <v>#REF!</v>
      </c>
      <c r="L160" s="242">
        <f>IFERROR(K160/D160,0)</f>
        <v>0</v>
      </c>
    </row>
    <row r="161" spans="1:12" x14ac:dyDescent="0.35">
      <c r="A161" s="238" t="e">
        <f>SUMIFS($C$10:$C$505,#REF!, B161)</f>
        <v>#REF!</v>
      </c>
      <c r="B161" t="s">
        <v>2658</v>
      </c>
      <c r="C161" t="s">
        <v>2534</v>
      </c>
      <c r="D161" s="241" t="e">
        <f t="shared" ref="D161:D186" si="5">E161+I161</f>
        <v>#REF!</v>
      </c>
      <c r="E161" s="238" t="e">
        <f>COUNTIFS(#REF!, B161,$B$10:$B$505,"F")</f>
        <v>#REF!</v>
      </c>
      <c r="F161" s="242">
        <f t="shared" si="4"/>
        <v>0</v>
      </c>
      <c r="G161" t="e">
        <f>COUNTIFS(#REF!, B161,$B$10:$B$283,"F",#REF!,"Elected")</f>
        <v>#REF!</v>
      </c>
      <c r="H161" s="243">
        <f t="shared" ref="H161:H186" si="6">IFERROR(G161/D161,0)</f>
        <v>0</v>
      </c>
      <c r="I161" s="244" t="e">
        <f>COUNTIFS(#REF!, B161,$B$10:$B$505,"M")</f>
        <v>#REF!</v>
      </c>
      <c r="J161" s="242">
        <f t="shared" ref="J161:J186" si="7">IFERROR(I161/D161,0)</f>
        <v>0</v>
      </c>
      <c r="K161" t="e">
        <f>COUNTIFS(#REF!, B161,$B$10:$B$505,"M",#REF!,"Elected")</f>
        <v>#REF!</v>
      </c>
      <c r="L161" s="242">
        <f t="shared" ref="L161:L186" si="8">IFERROR(K161/D161,0)</f>
        <v>0</v>
      </c>
    </row>
    <row r="162" spans="1:12" x14ac:dyDescent="0.35">
      <c r="A162" s="238" t="e">
        <f>SUMIFS($C$10:$C$505,#REF!, B162)</f>
        <v>#REF!</v>
      </c>
      <c r="B162" t="s">
        <v>2659</v>
      </c>
      <c r="C162" t="s">
        <v>2536</v>
      </c>
      <c r="D162" s="241" t="e">
        <f t="shared" si="5"/>
        <v>#REF!</v>
      </c>
      <c r="E162" s="238" t="e">
        <f>COUNTIFS(#REF!, B162,$B$10:$B$505,"F")</f>
        <v>#REF!</v>
      </c>
      <c r="F162" s="242">
        <f t="shared" si="4"/>
        <v>0</v>
      </c>
      <c r="G162" t="e">
        <f>COUNTIFS(#REF!, B162,$B$10:$B$283,"F",#REF!,"Elected")</f>
        <v>#REF!</v>
      </c>
      <c r="H162" s="243">
        <f t="shared" si="6"/>
        <v>0</v>
      </c>
      <c r="I162" s="244" t="e">
        <f>COUNTIFS(#REF!, B162,$B$10:$B$505,"M")</f>
        <v>#REF!</v>
      </c>
      <c r="J162" s="242">
        <f t="shared" si="7"/>
        <v>0</v>
      </c>
      <c r="K162" t="e">
        <f>COUNTIFS(#REF!, B162,$B$10:$B$505,"M",#REF!,"Elected")</f>
        <v>#REF!</v>
      </c>
      <c r="L162" s="242">
        <f t="shared" si="8"/>
        <v>0</v>
      </c>
    </row>
    <row r="163" spans="1:12" x14ac:dyDescent="0.35">
      <c r="A163" s="238" t="e">
        <f>SUMIFS($C$10:$C$505,#REF!, B163)</f>
        <v>#REF!</v>
      </c>
      <c r="B163" t="s">
        <v>2661</v>
      </c>
      <c r="C163" t="s">
        <v>2727</v>
      </c>
      <c r="D163" s="241" t="e">
        <f t="shared" si="5"/>
        <v>#REF!</v>
      </c>
      <c r="E163" s="238" t="e">
        <f>COUNTIFS(#REF!, B163,$B$10:$B$505,"F")</f>
        <v>#REF!</v>
      </c>
      <c r="F163" s="242">
        <f t="shared" si="4"/>
        <v>0</v>
      </c>
      <c r="G163" t="e">
        <f>COUNTIFS(#REF!, B163,$B$10:$B$283,"F",#REF!,"Elected")</f>
        <v>#REF!</v>
      </c>
      <c r="H163" s="243">
        <f t="shared" si="6"/>
        <v>0</v>
      </c>
      <c r="I163" s="244" t="e">
        <f>COUNTIFS(#REF!, B163,$B$10:$B$505,"M")</f>
        <v>#REF!</v>
      </c>
      <c r="J163" s="242">
        <f t="shared" si="7"/>
        <v>0</v>
      </c>
      <c r="K163" t="e">
        <f>COUNTIFS(#REF!, B163,$B$10:$B$505,"M",#REF!,"Elected")</f>
        <v>#REF!</v>
      </c>
      <c r="L163" s="242">
        <f t="shared" si="8"/>
        <v>0</v>
      </c>
    </row>
    <row r="164" spans="1:12" x14ac:dyDescent="0.35">
      <c r="A164" s="238" t="e">
        <f>SUMIFS($C$10:$C$505,#REF!, B164)</f>
        <v>#REF!</v>
      </c>
      <c r="B164" t="s">
        <v>2663</v>
      </c>
      <c r="C164" t="s">
        <v>2574</v>
      </c>
      <c r="D164" s="241" t="e">
        <f t="shared" si="5"/>
        <v>#REF!</v>
      </c>
      <c r="E164" s="238" t="e">
        <f>COUNTIFS(#REF!, B164,$B$10:$B$505,"F")</f>
        <v>#REF!</v>
      </c>
      <c r="F164" s="242">
        <f t="shared" si="4"/>
        <v>0</v>
      </c>
      <c r="G164" t="e">
        <f>COUNTIFS(#REF!, B164,$B$10:$B$283,"F",#REF!,"Elected")</f>
        <v>#REF!</v>
      </c>
      <c r="H164" s="243">
        <f t="shared" si="6"/>
        <v>0</v>
      </c>
      <c r="I164" s="244" t="e">
        <f>COUNTIFS(#REF!, B164,$B$10:$B$505,"M")</f>
        <v>#REF!</v>
      </c>
      <c r="J164" s="242">
        <f t="shared" si="7"/>
        <v>0</v>
      </c>
      <c r="K164" t="e">
        <f>COUNTIFS(#REF!, B164,$B$10:$B$505,"M",#REF!,"Elected")</f>
        <v>#REF!</v>
      </c>
      <c r="L164" s="242">
        <f t="shared" si="8"/>
        <v>0</v>
      </c>
    </row>
    <row r="165" spans="1:12" x14ac:dyDescent="0.35">
      <c r="A165" s="238" t="e">
        <f>SUMIFS($C$10:$C$505,#REF!, B165)</f>
        <v>#REF!</v>
      </c>
      <c r="B165" t="s">
        <v>2689</v>
      </c>
      <c r="C165" t="s">
        <v>2573</v>
      </c>
      <c r="D165" s="241" t="e">
        <f t="shared" si="5"/>
        <v>#REF!</v>
      </c>
      <c r="E165" s="238" t="e">
        <f>COUNTIFS(#REF!, B165,$B$10:$B$505,"F")</f>
        <v>#REF!</v>
      </c>
      <c r="F165" s="242">
        <f t="shared" si="4"/>
        <v>0</v>
      </c>
      <c r="G165" t="e">
        <f>COUNTIFS(#REF!, B165,$B$10:$B$283,"F",#REF!,"Elected")</f>
        <v>#REF!</v>
      </c>
      <c r="H165" s="243">
        <f t="shared" si="6"/>
        <v>0</v>
      </c>
      <c r="I165" s="244" t="e">
        <f>COUNTIFS(#REF!, B165,$B$10:$B$505,"M")</f>
        <v>#REF!</v>
      </c>
      <c r="J165" s="242">
        <f t="shared" si="7"/>
        <v>0</v>
      </c>
      <c r="K165" t="e">
        <f>COUNTIFS(#REF!, B165,$B$10:$B$505,"M",#REF!,"Elected")</f>
        <v>#REF!</v>
      </c>
      <c r="L165" s="242">
        <f t="shared" si="8"/>
        <v>0</v>
      </c>
    </row>
    <row r="166" spans="1:12" x14ac:dyDescent="0.35">
      <c r="A166" s="238" t="e">
        <f>SUMIFS($C$10:$C$505,#REF!, B166)</f>
        <v>#REF!</v>
      </c>
      <c r="B166" t="s">
        <v>2662</v>
      </c>
      <c r="C166" t="s">
        <v>2575</v>
      </c>
      <c r="D166" s="241" t="e">
        <f t="shared" si="5"/>
        <v>#REF!</v>
      </c>
      <c r="E166" s="238" t="e">
        <f>COUNTIFS(#REF!, B166,$B$10:$B$505,"F")</f>
        <v>#REF!</v>
      </c>
      <c r="F166" s="242">
        <f t="shared" si="4"/>
        <v>0</v>
      </c>
      <c r="G166" t="e">
        <f>COUNTIFS(#REF!, B166,$B$10:$B$283,"F",#REF!,"Elected")</f>
        <v>#REF!</v>
      </c>
      <c r="H166" s="243">
        <f t="shared" si="6"/>
        <v>0</v>
      </c>
      <c r="I166" s="244" t="e">
        <f>COUNTIFS(#REF!, B166,$B$10:$B$505,"M")</f>
        <v>#REF!</v>
      </c>
      <c r="J166" s="242">
        <f t="shared" si="7"/>
        <v>0</v>
      </c>
      <c r="K166" t="e">
        <f>COUNTIFS(#REF!, B166,$B$10:$B$505,"M",#REF!,"Elected")</f>
        <v>#REF!</v>
      </c>
      <c r="L166" s="242">
        <f t="shared" si="8"/>
        <v>0</v>
      </c>
    </row>
    <row r="167" spans="1:12" x14ac:dyDescent="0.35">
      <c r="A167" s="238" t="e">
        <f>SUMIFS($C$10:$C$505,#REF!, B167)</f>
        <v>#REF!</v>
      </c>
      <c r="B167" t="s">
        <v>2660</v>
      </c>
      <c r="C167" t="s">
        <v>2594</v>
      </c>
      <c r="D167" s="241" t="e">
        <f t="shared" si="5"/>
        <v>#REF!</v>
      </c>
      <c r="E167" s="238" t="e">
        <f>COUNTIFS(#REF!, B167,$B$10:$B$505,"F")</f>
        <v>#REF!</v>
      </c>
      <c r="F167" s="242">
        <f t="shared" si="4"/>
        <v>0</v>
      </c>
      <c r="G167" t="e">
        <f>COUNTIFS(#REF!, B167,$B$10:$B$283,"F",#REF!,"Elected")</f>
        <v>#REF!</v>
      </c>
      <c r="H167" s="243">
        <f t="shared" si="6"/>
        <v>0</v>
      </c>
      <c r="I167" s="244" t="e">
        <f>COUNTIFS(#REF!, B167,$B$10:$B$505,"M")</f>
        <v>#REF!</v>
      </c>
      <c r="J167" s="242">
        <f t="shared" si="7"/>
        <v>0</v>
      </c>
      <c r="K167" t="e">
        <f>COUNTIFS(#REF!, B167,$B$10:$B$505,"M",#REF!,"Elected")</f>
        <v>#REF!</v>
      </c>
      <c r="L167" s="242">
        <f t="shared" si="8"/>
        <v>0</v>
      </c>
    </row>
    <row r="168" spans="1:12" x14ac:dyDescent="0.35">
      <c r="A168" s="238" t="e">
        <f>SUMIFS($C$10:$C$505,#REF!, B168)</f>
        <v>#REF!</v>
      </c>
      <c r="B168" t="s">
        <v>3107</v>
      </c>
      <c r="C168" t="s">
        <v>2576</v>
      </c>
      <c r="D168" s="241" t="e">
        <f t="shared" si="5"/>
        <v>#REF!</v>
      </c>
      <c r="E168" s="238" t="e">
        <f>COUNTIFS(#REF!, B168,$B$10:$B$505,"F")</f>
        <v>#REF!</v>
      </c>
      <c r="F168" s="242">
        <f t="shared" si="4"/>
        <v>0</v>
      </c>
      <c r="G168" t="e">
        <f>COUNTIFS(#REF!, B168,$B$10:$B$283,"F",#REF!,"Elected")</f>
        <v>#REF!</v>
      </c>
      <c r="H168" s="243">
        <f t="shared" si="6"/>
        <v>0</v>
      </c>
      <c r="I168" s="244" t="e">
        <f>COUNTIFS(#REF!, B168,$B$10:$B$505,"M")</f>
        <v>#REF!</v>
      </c>
      <c r="J168" s="242">
        <f t="shared" si="7"/>
        <v>0</v>
      </c>
      <c r="K168" t="e">
        <f>COUNTIFS(#REF!, B168,$B$10:$B$505,"M",#REF!,"Elected")</f>
        <v>#REF!</v>
      </c>
      <c r="L168" s="242">
        <f t="shared" si="8"/>
        <v>0</v>
      </c>
    </row>
    <row r="169" spans="1:12" x14ac:dyDescent="0.35">
      <c r="A169" s="238" t="e">
        <f>SUMIFS($C$10:$C$505,#REF!, B169)</f>
        <v>#REF!</v>
      </c>
      <c r="C169" t="s">
        <v>2590</v>
      </c>
      <c r="D169" s="241" t="e">
        <f t="shared" si="5"/>
        <v>#REF!</v>
      </c>
      <c r="E169" s="238" t="e">
        <f>COUNTIFS(#REF!, B169,$B$10:$B$505,"F")</f>
        <v>#REF!</v>
      </c>
      <c r="F169" s="242">
        <f t="shared" si="4"/>
        <v>0</v>
      </c>
      <c r="G169" t="e">
        <f>COUNTIFS(#REF!, B169,$B$10:$B$283,"F",#REF!,"Elected")</f>
        <v>#REF!</v>
      </c>
      <c r="H169" s="243">
        <f t="shared" si="6"/>
        <v>0</v>
      </c>
      <c r="I169" s="244" t="e">
        <f>COUNTIFS(#REF!, B169,$B$10:$B$505,"M")</f>
        <v>#REF!</v>
      </c>
      <c r="J169" s="242">
        <f t="shared" si="7"/>
        <v>0</v>
      </c>
      <c r="K169" t="e">
        <f>COUNTIFS(#REF!, B169,$B$10:$B$505,"M",#REF!,"Elected")</f>
        <v>#REF!</v>
      </c>
      <c r="L169" s="242">
        <f t="shared" si="8"/>
        <v>0</v>
      </c>
    </row>
    <row r="170" spans="1:12" x14ac:dyDescent="0.35">
      <c r="A170" s="238" t="e">
        <f>SUMIFS($C$10:$C$505,#REF!, B170)</f>
        <v>#REF!</v>
      </c>
      <c r="B170" t="s">
        <v>2671</v>
      </c>
      <c r="C170" t="s">
        <v>2582</v>
      </c>
      <c r="D170" s="241" t="e">
        <f t="shared" si="5"/>
        <v>#REF!</v>
      </c>
      <c r="E170" s="238" t="e">
        <f>COUNTIFS(#REF!, B170,$B$10:$B$505,"F")</f>
        <v>#REF!</v>
      </c>
      <c r="F170" s="242">
        <f t="shared" si="4"/>
        <v>0</v>
      </c>
      <c r="G170" t="e">
        <f>COUNTIFS(#REF!, B170,$B$10:$B$283,"F",#REF!,"Elected")</f>
        <v>#REF!</v>
      </c>
      <c r="H170" s="243">
        <f t="shared" si="6"/>
        <v>0</v>
      </c>
      <c r="I170" s="244" t="e">
        <f>COUNTIFS(#REF!, B170,$B$10:$B$505,"M")</f>
        <v>#REF!</v>
      </c>
      <c r="J170" s="242">
        <f t="shared" si="7"/>
        <v>0</v>
      </c>
      <c r="K170" t="e">
        <f>COUNTIFS(#REF!, B170,$B$10:$B$505,"M",#REF!,"Elected")</f>
        <v>#REF!</v>
      </c>
      <c r="L170" s="242">
        <f t="shared" si="8"/>
        <v>0</v>
      </c>
    </row>
    <row r="171" spans="1:12" x14ac:dyDescent="0.35">
      <c r="A171" s="238" t="e">
        <f>SUMIFS($C$10:$C$505,#REF!, B171)</f>
        <v>#REF!</v>
      </c>
      <c r="B171" t="s">
        <v>2665</v>
      </c>
      <c r="C171" t="s">
        <v>2598</v>
      </c>
      <c r="D171" s="241" t="e">
        <f t="shared" si="5"/>
        <v>#REF!</v>
      </c>
      <c r="E171" s="238" t="e">
        <f>COUNTIFS(#REF!, B171,$B$10:$B$505,"F")</f>
        <v>#REF!</v>
      </c>
      <c r="F171" s="242">
        <f t="shared" si="4"/>
        <v>0</v>
      </c>
      <c r="G171" t="e">
        <f>COUNTIFS(#REF!, B171,$B$10:$B$283,"F",#REF!,"Elected")</f>
        <v>#REF!</v>
      </c>
      <c r="H171" s="243">
        <f t="shared" si="6"/>
        <v>0</v>
      </c>
      <c r="I171" s="244" t="e">
        <f>COUNTIFS(#REF!, B171,$B$10:$B$505,"M")</f>
        <v>#REF!</v>
      </c>
      <c r="J171" s="242">
        <f t="shared" si="7"/>
        <v>0</v>
      </c>
      <c r="K171" t="e">
        <f>COUNTIFS(#REF!, B171,$B$10:$B$505,"M",#REF!,"Elected")</f>
        <v>#REF!</v>
      </c>
      <c r="L171" s="242">
        <f t="shared" si="8"/>
        <v>0</v>
      </c>
    </row>
    <row r="172" spans="1:12" x14ac:dyDescent="0.35">
      <c r="A172" s="238" t="e">
        <f>SUMIFS($C$10:$C$505,#REF!, B172)</f>
        <v>#REF!</v>
      </c>
      <c r="B172" t="s">
        <v>2666</v>
      </c>
      <c r="C172" t="s">
        <v>2584</v>
      </c>
      <c r="D172" s="241" t="e">
        <f t="shared" si="5"/>
        <v>#REF!</v>
      </c>
      <c r="E172" s="238" t="e">
        <f>COUNTIFS(#REF!, B172,$B$10:$B$505,"F")</f>
        <v>#REF!</v>
      </c>
      <c r="F172" s="242">
        <f t="shared" si="4"/>
        <v>0</v>
      </c>
      <c r="G172" t="e">
        <f>COUNTIFS(#REF!, B172,$B$10:$B$283,"F",#REF!,"Elected")</f>
        <v>#REF!</v>
      </c>
      <c r="H172" s="243">
        <f t="shared" si="6"/>
        <v>0</v>
      </c>
      <c r="I172" s="244" t="e">
        <f>COUNTIFS(#REF!, B172,$B$10:$B$505,"M")</f>
        <v>#REF!</v>
      </c>
      <c r="J172" s="242">
        <f t="shared" si="7"/>
        <v>0</v>
      </c>
      <c r="K172" t="e">
        <f>COUNTIFS(#REF!, B172,$B$10:$B$505,"M",#REF!,"Elected")</f>
        <v>#REF!</v>
      </c>
      <c r="L172" s="242">
        <f t="shared" si="8"/>
        <v>0</v>
      </c>
    </row>
    <row r="173" spans="1:12" x14ac:dyDescent="0.35">
      <c r="A173" s="238" t="e">
        <f>SUMIFS($C$10:$C$505,#REF!, B173)</f>
        <v>#REF!</v>
      </c>
      <c r="B173" t="s">
        <v>2667</v>
      </c>
      <c r="C173" t="s">
        <v>2577</v>
      </c>
      <c r="D173" s="241" t="e">
        <f t="shared" si="5"/>
        <v>#REF!</v>
      </c>
      <c r="E173" s="238" t="e">
        <f>COUNTIFS(#REF!, B173,$B$10:$B$505,"F")</f>
        <v>#REF!</v>
      </c>
      <c r="F173" s="242">
        <f t="shared" si="4"/>
        <v>0</v>
      </c>
      <c r="G173" t="e">
        <f>COUNTIFS(#REF!, B173,$B$10:$B$283,"F",#REF!,"Elected")</f>
        <v>#REF!</v>
      </c>
      <c r="H173" s="243">
        <f t="shared" si="6"/>
        <v>0</v>
      </c>
      <c r="I173" s="244" t="e">
        <f>COUNTIFS(#REF!, B173,$B$10:$B$505,"M")</f>
        <v>#REF!</v>
      </c>
      <c r="J173" s="242">
        <f t="shared" si="7"/>
        <v>0</v>
      </c>
      <c r="K173" t="e">
        <f>COUNTIFS(#REF!, B173,$B$10:$B$505,"M",#REF!,"Elected")</f>
        <v>#REF!</v>
      </c>
      <c r="L173" s="242">
        <f t="shared" si="8"/>
        <v>0</v>
      </c>
    </row>
    <row r="174" spans="1:12" x14ac:dyDescent="0.35">
      <c r="A174" s="238" t="e">
        <f>SUMIFS($C$10:$C$505,#REF!, B174)</f>
        <v>#REF!</v>
      </c>
      <c r="B174" t="s">
        <v>2670</v>
      </c>
      <c r="C174" t="s">
        <v>2578</v>
      </c>
      <c r="D174" s="241" t="e">
        <f t="shared" si="5"/>
        <v>#REF!</v>
      </c>
      <c r="E174" s="238" t="e">
        <f>COUNTIFS(#REF!, B174,$B$10:$B$505,"F")</f>
        <v>#REF!</v>
      </c>
      <c r="F174" s="242">
        <f t="shared" si="4"/>
        <v>0</v>
      </c>
      <c r="G174" t="e">
        <f>COUNTIFS(#REF!, B174,$B$10:$B$283,"F",#REF!,"Elected")</f>
        <v>#REF!</v>
      </c>
      <c r="H174" s="243">
        <f t="shared" si="6"/>
        <v>0</v>
      </c>
      <c r="I174" s="244" t="e">
        <f>COUNTIFS(#REF!, B174,$B$10:$B$505,"M")</f>
        <v>#REF!</v>
      </c>
      <c r="J174" s="242">
        <f t="shared" si="7"/>
        <v>0</v>
      </c>
      <c r="K174" t="e">
        <f>COUNTIFS(#REF!, B174,$B$10:$B$505,"M",#REF!,"Elected")</f>
        <v>#REF!</v>
      </c>
      <c r="L174" s="242">
        <f t="shared" si="8"/>
        <v>0</v>
      </c>
    </row>
    <row r="175" spans="1:12" x14ac:dyDescent="0.35">
      <c r="A175" s="238" t="e">
        <f>SUMIFS($C$10:$C$505,#REF!, B175)</f>
        <v>#REF!</v>
      </c>
      <c r="B175" t="s">
        <v>3494</v>
      </c>
      <c r="C175" t="s">
        <v>2581</v>
      </c>
      <c r="D175" s="241" t="e">
        <f t="shared" si="5"/>
        <v>#REF!</v>
      </c>
      <c r="E175" s="238" t="e">
        <f>COUNTIFS(#REF!, B175,$B$10:$B$505,"F")</f>
        <v>#REF!</v>
      </c>
      <c r="F175" s="242">
        <f t="shared" si="4"/>
        <v>0</v>
      </c>
      <c r="G175" t="e">
        <f>COUNTIFS(#REF!, B175,$B$10:$B$283,"F",#REF!,"Elected")</f>
        <v>#REF!</v>
      </c>
      <c r="H175" s="243">
        <f t="shared" si="6"/>
        <v>0</v>
      </c>
      <c r="I175" s="244" t="e">
        <f>COUNTIFS(#REF!, B175,$B$10:$B$505,"M")</f>
        <v>#REF!</v>
      </c>
      <c r="J175" s="242">
        <f t="shared" si="7"/>
        <v>0</v>
      </c>
      <c r="K175" t="e">
        <f>COUNTIFS(#REF!, B175,$B$10:$B$505,"M",#REF!,"Elected")</f>
        <v>#REF!</v>
      </c>
      <c r="L175" s="242">
        <f t="shared" si="8"/>
        <v>0</v>
      </c>
    </row>
    <row r="176" spans="1:12" x14ac:dyDescent="0.35">
      <c r="A176" s="238" t="e">
        <f>SUMIFS($C$10:$C$505,#REF!, B176)</f>
        <v>#REF!</v>
      </c>
      <c r="B176" t="s">
        <v>3073</v>
      </c>
      <c r="C176" t="s">
        <v>2579</v>
      </c>
      <c r="D176" s="241" t="e">
        <f t="shared" si="5"/>
        <v>#REF!</v>
      </c>
      <c r="E176" s="238" t="e">
        <f>COUNTIFS(#REF!, B176,$B$10:$B$505,"F")</f>
        <v>#REF!</v>
      </c>
      <c r="F176" s="242">
        <f t="shared" si="4"/>
        <v>0</v>
      </c>
      <c r="G176" t="e">
        <f>COUNTIFS(#REF!, B176,$B$10:$B$283,"F",#REF!,"Elected")</f>
        <v>#REF!</v>
      </c>
      <c r="H176" s="243">
        <f t="shared" si="6"/>
        <v>0</v>
      </c>
      <c r="I176" s="244" t="e">
        <f>COUNTIFS(#REF!, B176,$B$10:$B$505,"M")</f>
        <v>#REF!</v>
      </c>
      <c r="J176" s="242">
        <f t="shared" si="7"/>
        <v>0</v>
      </c>
      <c r="K176" t="e">
        <f>COUNTIFS(#REF!, B176,$B$10:$B$505,"M",#REF!,"Elected")</f>
        <v>#REF!</v>
      </c>
      <c r="L176" s="242">
        <f t="shared" si="8"/>
        <v>0</v>
      </c>
    </row>
    <row r="177" spans="1:12" x14ac:dyDescent="0.35">
      <c r="A177" s="238" t="e">
        <f>SUMIFS($C$10:$C$505,#REF!, B177)</f>
        <v>#REF!</v>
      </c>
      <c r="B177" t="s">
        <v>2690</v>
      </c>
      <c r="C177" t="s">
        <v>2585</v>
      </c>
      <c r="D177" s="241" t="e">
        <f t="shared" si="5"/>
        <v>#REF!</v>
      </c>
      <c r="E177" s="238" t="e">
        <f>COUNTIFS(#REF!, B177,$B$10:$B$505,"F")</f>
        <v>#REF!</v>
      </c>
      <c r="F177" s="242">
        <f t="shared" si="4"/>
        <v>0</v>
      </c>
      <c r="G177" t="e">
        <f>COUNTIFS(#REF!, B177,$B$10:$B$283,"F",#REF!,"Elected")</f>
        <v>#REF!</v>
      </c>
      <c r="H177" s="243">
        <f t="shared" si="6"/>
        <v>0</v>
      </c>
      <c r="I177" s="244" t="e">
        <f>COUNTIFS(#REF!, B177,$B$10:$B$505,"M")</f>
        <v>#REF!</v>
      </c>
      <c r="J177" s="242">
        <f t="shared" si="7"/>
        <v>0</v>
      </c>
      <c r="K177" t="e">
        <f>COUNTIFS(#REF!, B177,$B$10:$B$505,"M",#REF!,"Elected")</f>
        <v>#REF!</v>
      </c>
      <c r="L177" s="242">
        <f t="shared" si="8"/>
        <v>0</v>
      </c>
    </row>
    <row r="178" spans="1:12" x14ac:dyDescent="0.35">
      <c r="A178" s="238" t="e">
        <f>SUMIFS($C$10:$C$505,#REF!, B178)</f>
        <v>#REF!</v>
      </c>
      <c r="C178" t="s">
        <v>2591</v>
      </c>
      <c r="D178" s="241" t="e">
        <f t="shared" si="5"/>
        <v>#REF!</v>
      </c>
      <c r="E178" s="238" t="e">
        <f>COUNTIFS(#REF!, B178,$B$10:$B$505,"F")</f>
        <v>#REF!</v>
      </c>
      <c r="F178" s="242">
        <f t="shared" si="4"/>
        <v>0</v>
      </c>
      <c r="G178" t="e">
        <f>COUNTIFS(#REF!, B178,$B$10:$B$283,"F",#REF!,"Elected")</f>
        <v>#REF!</v>
      </c>
      <c r="H178" s="243">
        <f t="shared" si="6"/>
        <v>0</v>
      </c>
      <c r="I178" s="244" t="e">
        <f>COUNTIFS(#REF!, B178,$B$10:$B$505,"M")</f>
        <v>#REF!</v>
      </c>
      <c r="J178" s="242">
        <f t="shared" si="7"/>
        <v>0</v>
      </c>
      <c r="K178" t="e">
        <f>COUNTIFS(#REF!, B178,$B$10:$B$505,"M",#REF!,"Elected")</f>
        <v>#REF!</v>
      </c>
      <c r="L178" s="242">
        <f t="shared" si="8"/>
        <v>0</v>
      </c>
    </row>
    <row r="179" spans="1:12" x14ac:dyDescent="0.35">
      <c r="A179" s="238" t="e">
        <f>SUMIFS($C$10:$C$505,#REF!, B179)</f>
        <v>#REF!</v>
      </c>
      <c r="B179" t="s">
        <v>2664</v>
      </c>
      <c r="C179" t="s">
        <v>2586</v>
      </c>
      <c r="D179" s="241" t="e">
        <f t="shared" si="5"/>
        <v>#REF!</v>
      </c>
      <c r="E179" s="238" t="e">
        <f>COUNTIFS(#REF!, B179,$B$10:$B$505,"F")</f>
        <v>#REF!</v>
      </c>
      <c r="F179" s="242">
        <f t="shared" si="4"/>
        <v>0</v>
      </c>
      <c r="G179" t="e">
        <f>COUNTIFS(#REF!, B179,$B$10:$B$283,"F",#REF!,"Elected")</f>
        <v>#REF!</v>
      </c>
      <c r="H179" s="243">
        <f t="shared" si="6"/>
        <v>0</v>
      </c>
      <c r="I179" s="244" t="e">
        <f>COUNTIFS(#REF!, B179,$B$10:$B$505,"M")</f>
        <v>#REF!</v>
      </c>
      <c r="J179" s="242">
        <f t="shared" si="7"/>
        <v>0</v>
      </c>
      <c r="K179" t="e">
        <f>COUNTIFS(#REF!, B179,$B$10:$B$505,"M",#REF!,"Elected")</f>
        <v>#REF!</v>
      </c>
      <c r="L179" s="242">
        <f t="shared" si="8"/>
        <v>0</v>
      </c>
    </row>
    <row r="180" spans="1:12" x14ac:dyDescent="0.35">
      <c r="A180" s="238" t="e">
        <f>SUMIFS($C$10:$C$505,#REF!, B180)</f>
        <v>#REF!</v>
      </c>
      <c r="B180" t="s">
        <v>2669</v>
      </c>
      <c r="C180" t="s">
        <v>2587</v>
      </c>
      <c r="D180" s="241" t="e">
        <f>E180+I180</f>
        <v>#REF!</v>
      </c>
      <c r="E180" s="238" t="e">
        <f>COUNTIFS(#REF!, B180,$B$10:$B$505,"F")</f>
        <v>#REF!</v>
      </c>
      <c r="F180" s="242">
        <f t="shared" si="4"/>
        <v>0</v>
      </c>
      <c r="G180" t="e">
        <f>COUNTIFS(#REF!, B180,$B$10:$B$283,"F",#REF!,"Elected")</f>
        <v>#REF!</v>
      </c>
      <c r="H180" s="243">
        <f t="shared" si="6"/>
        <v>0</v>
      </c>
      <c r="I180" s="244" t="e">
        <f>COUNTIFS(#REF!, B180,$B$10:$B$505,"M")</f>
        <v>#REF!</v>
      </c>
      <c r="J180" s="242">
        <f t="shared" si="7"/>
        <v>0</v>
      </c>
      <c r="K180" t="e">
        <f>COUNTIFS(#REF!, B180,$B$10:$B$505,"M",#REF!,"Elected")</f>
        <v>#REF!</v>
      </c>
      <c r="L180" s="242">
        <f t="shared" si="8"/>
        <v>0</v>
      </c>
    </row>
    <row r="181" spans="1:12" x14ac:dyDescent="0.35">
      <c r="A181" s="238" t="e">
        <f>SUMIFS($C$10:$C$505,#REF!, B181)</f>
        <v>#REF!</v>
      </c>
      <c r="B181" t="s">
        <v>2928</v>
      </c>
      <c r="C181" t="s">
        <v>2580</v>
      </c>
      <c r="D181" s="241" t="e">
        <f t="shared" si="5"/>
        <v>#REF!</v>
      </c>
      <c r="E181" s="238" t="e">
        <f>COUNTIFS(#REF!, B181,$B$10:$B$505,"F")</f>
        <v>#REF!</v>
      </c>
      <c r="F181" s="242">
        <f t="shared" si="4"/>
        <v>0</v>
      </c>
      <c r="G181" t="e">
        <f>COUNTIFS(#REF!, B181,$B$10:$B$283,"F",#REF!,"Elected")</f>
        <v>#REF!</v>
      </c>
      <c r="H181" s="243">
        <f t="shared" si="6"/>
        <v>0</v>
      </c>
      <c r="I181" s="244" t="e">
        <f>COUNTIFS(#REF!, B181,$B$10:$B$505,"M")</f>
        <v>#REF!</v>
      </c>
      <c r="J181" s="242">
        <f t="shared" si="7"/>
        <v>0</v>
      </c>
      <c r="K181" t="e">
        <f>COUNTIFS(#REF!, B181,$B$10:$B$505,"M",#REF!,"Elected")</f>
        <v>#REF!</v>
      </c>
      <c r="L181" s="242">
        <f t="shared" si="8"/>
        <v>0</v>
      </c>
    </row>
    <row r="182" spans="1:12" x14ac:dyDescent="0.35">
      <c r="A182" s="238" t="e">
        <f>SUMIFS($C$10:$C$505,#REF!, B182)</f>
        <v>#REF!</v>
      </c>
      <c r="C182" t="s">
        <v>2592</v>
      </c>
      <c r="D182" s="241" t="e">
        <f t="shared" si="5"/>
        <v>#REF!</v>
      </c>
      <c r="E182" s="238" t="e">
        <f>COUNTIFS(#REF!, B182,$B$10:$B$505,"F")</f>
        <v>#REF!</v>
      </c>
      <c r="F182" s="242">
        <f t="shared" si="4"/>
        <v>0</v>
      </c>
      <c r="G182" t="e">
        <f>COUNTIFS(#REF!, B182,$B$10:$B$283,"F",#REF!,"Elected")</f>
        <v>#REF!</v>
      </c>
      <c r="H182" s="243">
        <f t="shared" si="6"/>
        <v>0</v>
      </c>
      <c r="I182" s="244" t="e">
        <f>COUNTIFS(#REF!, B182,$B$10:$B$505,"M")</f>
        <v>#REF!</v>
      </c>
      <c r="J182" s="242">
        <f t="shared" si="7"/>
        <v>0</v>
      </c>
      <c r="K182" t="e">
        <f>COUNTIFS(#REF!, B182,$B$10:$B$505,"M",#REF!,"Elected")</f>
        <v>#REF!</v>
      </c>
      <c r="L182" s="242">
        <f t="shared" si="8"/>
        <v>0</v>
      </c>
    </row>
    <row r="183" spans="1:12" x14ac:dyDescent="0.35">
      <c r="A183" s="238" t="e">
        <f>SUMIFS($C$10:$C$505,#REF!, B183)</f>
        <v>#REF!</v>
      </c>
      <c r="B183" t="s">
        <v>2807</v>
      </c>
      <c r="C183" t="s">
        <v>2597</v>
      </c>
      <c r="D183" s="241" t="e">
        <f t="shared" si="5"/>
        <v>#REF!</v>
      </c>
      <c r="E183" s="238" t="e">
        <f>COUNTIFS(#REF!, B183,$B$10:$B$505,"F")</f>
        <v>#REF!</v>
      </c>
      <c r="F183" s="242">
        <f t="shared" si="4"/>
        <v>0</v>
      </c>
      <c r="G183" t="e">
        <f>COUNTIFS(#REF!, B183,$B$10:$B$283,"F",#REF!,"Elected")</f>
        <v>#REF!</v>
      </c>
      <c r="H183" s="243">
        <f t="shared" si="6"/>
        <v>0</v>
      </c>
      <c r="I183" s="244" t="e">
        <f>COUNTIFS(#REF!, B183,$B$10:$B$505,"M")</f>
        <v>#REF!</v>
      </c>
      <c r="J183" s="242">
        <f t="shared" si="7"/>
        <v>0</v>
      </c>
      <c r="K183" t="e">
        <f>COUNTIFS(#REF!, B183,$B$10:$B$505,"M",#REF!,"Elected")</f>
        <v>#REF!</v>
      </c>
      <c r="L183" s="242">
        <f t="shared" si="8"/>
        <v>0</v>
      </c>
    </row>
    <row r="184" spans="1:12" x14ac:dyDescent="0.35">
      <c r="A184" s="238" t="e">
        <f>SUMIFS($C$10:$C$505,#REF!, B184)</f>
        <v>#REF!</v>
      </c>
      <c r="B184" t="s">
        <v>2668</v>
      </c>
      <c r="C184" t="s">
        <v>2588</v>
      </c>
      <c r="D184" s="241" t="e">
        <f t="shared" si="5"/>
        <v>#REF!</v>
      </c>
      <c r="E184" s="238" t="e">
        <f>COUNTIFS(#REF!, B184,$B$10:$B$505,"F")</f>
        <v>#REF!</v>
      </c>
      <c r="F184" s="242">
        <f t="shared" si="4"/>
        <v>0</v>
      </c>
      <c r="G184" t="e">
        <f>COUNTIFS(#REF!, B184,$B$10:$B$283,"F",#REF!,"Elected")</f>
        <v>#REF!</v>
      </c>
      <c r="H184" s="243">
        <f t="shared" si="6"/>
        <v>0</v>
      </c>
      <c r="I184" s="244" t="e">
        <f>COUNTIFS(#REF!, B184,$B$10:$B$505,"M")</f>
        <v>#REF!</v>
      </c>
      <c r="J184" s="242">
        <f t="shared" si="7"/>
        <v>0</v>
      </c>
      <c r="K184" t="e">
        <f>COUNTIFS(#REF!, B184,$B$10:$B$505,"M",#REF!,"Elected")</f>
        <v>#REF!</v>
      </c>
      <c r="L184" s="242">
        <f t="shared" si="8"/>
        <v>0</v>
      </c>
    </row>
    <row r="185" spans="1:12" x14ac:dyDescent="0.35">
      <c r="A185" s="238" t="e">
        <f>SUMIFS($C$10:$C$505,#REF!, B185)</f>
        <v>#REF!</v>
      </c>
      <c r="B185" t="s">
        <v>2692</v>
      </c>
      <c r="C185" t="s">
        <v>2589</v>
      </c>
      <c r="D185" s="241" t="e">
        <f t="shared" si="5"/>
        <v>#REF!</v>
      </c>
      <c r="E185" s="238" t="e">
        <f>COUNTIFS(#REF!, B185,$B$10:$B$505,"F")</f>
        <v>#REF!</v>
      </c>
      <c r="F185" s="242">
        <f t="shared" si="4"/>
        <v>0</v>
      </c>
      <c r="G185" t="e">
        <f>COUNTIFS(#REF!, B185,$B$10:$B$283,"F",#REF!,"Elected")</f>
        <v>#REF!</v>
      </c>
      <c r="H185" s="243">
        <f t="shared" si="6"/>
        <v>0</v>
      </c>
      <c r="I185" s="244" t="e">
        <f>COUNTIFS(#REF!, B185,$B$10:$B$505,"M")</f>
        <v>#REF!</v>
      </c>
      <c r="J185" s="242">
        <f t="shared" si="7"/>
        <v>0</v>
      </c>
      <c r="K185" t="e">
        <f>COUNTIFS(#REF!, B185,$B$10:$B$505,"M",#REF!,"Elected")</f>
        <v>#REF!</v>
      </c>
      <c r="L185" s="242">
        <f t="shared" si="8"/>
        <v>0</v>
      </c>
    </row>
    <row r="186" spans="1:12" x14ac:dyDescent="0.35">
      <c r="A186" s="238" t="e">
        <f>SUMIFS($C$10:$C$505,#REF!, B186)</f>
        <v>#REF!</v>
      </c>
      <c r="B186" t="s">
        <v>2672</v>
      </c>
      <c r="C186" t="s">
        <v>2530</v>
      </c>
      <c r="D186" s="241" t="e">
        <f t="shared" si="5"/>
        <v>#REF!</v>
      </c>
      <c r="E186" s="238" t="e">
        <f>COUNTIFS(#REF!, B186,$B$10:$B$505,"F")</f>
        <v>#REF!</v>
      </c>
      <c r="F186" s="242">
        <f t="shared" si="4"/>
        <v>0</v>
      </c>
      <c r="G186" t="e">
        <f>COUNTIFS(#REF!, B186,$B$10:$B$283,"F",#REF!,"Elected")</f>
        <v>#REF!</v>
      </c>
      <c r="H186" s="243">
        <f t="shared" si="6"/>
        <v>0</v>
      </c>
      <c r="I186" s="244" t="e">
        <f>COUNTIFS(#REF!, B186,$B$10:$B$505,"M")</f>
        <v>#REF!</v>
      </c>
      <c r="J186" s="242">
        <f t="shared" si="7"/>
        <v>0</v>
      </c>
      <c r="K186" t="e">
        <f>COUNTIFS(#REF!, B186,$B$10:$B$505,"M",#REF!,"Elected")</f>
        <v>#REF!</v>
      </c>
      <c r="L186" s="242">
        <f t="shared" si="8"/>
        <v>0</v>
      </c>
    </row>
    <row r="187" spans="1:12" x14ac:dyDescent="0.35">
      <c r="A187" s="238" t="e">
        <f>SUM(A160:A186)</f>
        <v>#REF!</v>
      </c>
      <c r="B187" s="238"/>
      <c r="D187" s="241" t="e">
        <f>SUM(D160:D186)</f>
        <v>#REF!</v>
      </c>
      <c r="E187" s="238" t="e">
        <f>SUM(E160:E186)</f>
        <v>#REF!</v>
      </c>
      <c r="G187" t="e">
        <f>SUM(G160:G186)</f>
        <v>#REF!</v>
      </c>
      <c r="I187" s="244" t="e">
        <f>SUM(I160:I186)</f>
        <v>#REF!</v>
      </c>
      <c r="K187" t="e">
        <f>SUM(K160:K186)</f>
        <v>#REF!</v>
      </c>
    </row>
    <row r="188" spans="1:12" ht="15" thickBot="1" x14ac:dyDescent="0.4"/>
    <row r="189" spans="1:12" x14ac:dyDescent="0.35">
      <c r="C189" s="245" t="s">
        <v>2673</v>
      </c>
      <c r="D189" s="246"/>
      <c r="E189" s="247" t="e">
        <f>E187+I187</f>
        <v>#REF!</v>
      </c>
      <c r="F189" s="246" t="s">
        <v>2674</v>
      </c>
      <c r="G189" s="248"/>
      <c r="H189" s="248"/>
      <c r="I189" s="245" t="s">
        <v>2675</v>
      </c>
      <c r="J189" s="246" t="s">
        <v>2676</v>
      </c>
      <c r="K189" s="249" t="e">
        <f>K187</f>
        <v>#REF!</v>
      </c>
    </row>
    <row r="190" spans="1:12" ht="15" thickBot="1" x14ac:dyDescent="0.4">
      <c r="C190" s="250" t="s">
        <v>2677</v>
      </c>
      <c r="D190" s="251" t="e">
        <f>LEFT(MID(#REF!,FIND("(",#REF!)+1,LEN(#REF!)),FIND(")",MID(#REF!,FIND("(",#REF!)+1,LEN(#REF!)))-1)</f>
        <v>#REF!</v>
      </c>
      <c r="E190" s="251" t="e">
        <f>#REF!</f>
        <v>#REF!</v>
      </c>
      <c r="F190" s="251" t="s">
        <v>2678</v>
      </c>
      <c r="G190" s="252"/>
      <c r="H190" s="252"/>
      <c r="I190" s="253"/>
      <c r="J190" s="240" t="s">
        <v>2679</v>
      </c>
      <c r="K190" s="254" t="e">
        <f>G187</f>
        <v>#REF!</v>
      </c>
    </row>
    <row r="191" spans="1:12" ht="15" thickBot="1" x14ac:dyDescent="0.4">
      <c r="I191" s="250"/>
      <c r="J191" s="251" t="s">
        <v>2680</v>
      </c>
      <c r="K191" s="255" t="e">
        <f>SUM(K189:K190)</f>
        <v>#REF!</v>
      </c>
    </row>
  </sheetData>
  <mergeCells count="168">
    <mergeCell ref="A149:A150"/>
    <mergeCell ref="B149:B150"/>
    <mergeCell ref="C149:C150"/>
    <mergeCell ref="A151:A152"/>
    <mergeCell ref="B151:B152"/>
    <mergeCell ref="C151:C152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10:A111"/>
    <mergeCell ref="B110:B111"/>
    <mergeCell ref="C110:C111"/>
    <mergeCell ref="A123:A124"/>
    <mergeCell ref="B123:B124"/>
    <mergeCell ref="C123:C124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79:A80"/>
    <mergeCell ref="B79:B80"/>
    <mergeCell ref="C79:C80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45:A46"/>
    <mergeCell ref="B45:B46"/>
    <mergeCell ref="C45:C46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268"/>
  <sheetViews>
    <sheetView topLeftCell="J1" zoomScale="70" zoomScaleNormal="70" workbookViewId="0">
      <selection activeCell="BD5" sqref="W5:BD264"/>
    </sheetView>
  </sheetViews>
  <sheetFormatPr defaultRowHeight="14.5" x14ac:dyDescent="0.35"/>
  <cols>
    <col min="1" max="1" width="54.453125" bestFit="1" customWidth="1"/>
  </cols>
  <sheetData>
    <row r="1" spans="1:10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10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10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10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10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</row>
    <row r="6" spans="1:10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</row>
    <row r="7" spans="1:10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</row>
    <row r="8" spans="1:10" x14ac:dyDescent="0.35">
      <c r="A8" s="339" t="s">
        <v>107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</row>
    <row r="9" spans="1:10" x14ac:dyDescent="0.35">
      <c r="A9" s="339" t="s">
        <v>0</v>
      </c>
      <c r="B9" s="339" t="s">
        <v>0</v>
      </c>
      <c r="C9" s="339" t="s">
        <v>17</v>
      </c>
      <c r="D9" t="s">
        <v>727</v>
      </c>
      <c r="E9" t="s">
        <v>2322</v>
      </c>
      <c r="F9" t="s">
        <v>2323</v>
      </c>
      <c r="G9" t="s">
        <v>2324</v>
      </c>
      <c r="H9" t="s">
        <v>111</v>
      </c>
      <c r="I9" t="s">
        <v>2325</v>
      </c>
      <c r="J9" t="s">
        <v>2326</v>
      </c>
    </row>
    <row r="10" spans="1:10" x14ac:dyDescent="0.35">
      <c r="A10" s="339" t="s">
        <v>2327</v>
      </c>
      <c r="B10" s="339" t="s">
        <v>33</v>
      </c>
      <c r="C10" s="340">
        <v>1617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-9</v>
      </c>
      <c r="J10" s="1">
        <v>0</v>
      </c>
    </row>
    <row r="11" spans="1:10" x14ac:dyDescent="0.35">
      <c r="A11" s="339" t="s">
        <v>0</v>
      </c>
      <c r="B11" s="339" t="s">
        <v>0</v>
      </c>
      <c r="C11" s="340">
        <v>1617</v>
      </c>
      <c r="D11" s="2">
        <v>1617</v>
      </c>
      <c r="E11" s="2">
        <v>1617</v>
      </c>
      <c r="F11" s="2">
        <v>1617</v>
      </c>
      <c r="G11" s="2">
        <v>1617</v>
      </c>
      <c r="H11" s="2">
        <v>1617</v>
      </c>
      <c r="I11" s="2">
        <v>1608</v>
      </c>
      <c r="J11" s="2">
        <v>1608</v>
      </c>
    </row>
    <row r="12" spans="1:10" x14ac:dyDescent="0.35">
      <c r="A12" s="339" t="s">
        <v>2328</v>
      </c>
      <c r="B12" s="339" t="s">
        <v>33</v>
      </c>
      <c r="C12" s="340">
        <v>2275</v>
      </c>
      <c r="D12" s="1">
        <v>-667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35">
      <c r="A13" s="339" t="s">
        <v>0</v>
      </c>
      <c r="B13" s="339" t="s">
        <v>0</v>
      </c>
      <c r="C13" s="340">
        <v>2275</v>
      </c>
      <c r="D13" s="2">
        <v>1608</v>
      </c>
      <c r="E13" s="2">
        <v>1608</v>
      </c>
      <c r="F13" s="2">
        <v>1608</v>
      </c>
      <c r="G13" s="2">
        <v>1608</v>
      </c>
      <c r="H13" s="2">
        <v>1608</v>
      </c>
      <c r="I13" s="2">
        <v>1608</v>
      </c>
      <c r="J13" s="2">
        <v>1608</v>
      </c>
    </row>
    <row r="14" spans="1:10" x14ac:dyDescent="0.35">
      <c r="A14" s="339" t="s">
        <v>3577</v>
      </c>
      <c r="B14" s="339" t="s">
        <v>33</v>
      </c>
      <c r="C14" s="340">
        <v>259</v>
      </c>
      <c r="D14" s="1">
        <v>38</v>
      </c>
      <c r="E14" s="1">
        <v>11</v>
      </c>
      <c r="F14" s="1">
        <v>-308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35">
      <c r="A15" s="339" t="s">
        <v>0</v>
      </c>
      <c r="B15" s="339" t="s">
        <v>0</v>
      </c>
      <c r="C15" s="340">
        <v>259</v>
      </c>
      <c r="D15" s="2">
        <v>297</v>
      </c>
      <c r="E15" s="2">
        <v>308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x14ac:dyDescent="0.35">
      <c r="A16" s="339" t="s">
        <v>3547</v>
      </c>
      <c r="B16" s="339" t="s">
        <v>33</v>
      </c>
      <c r="C16" s="340">
        <v>296</v>
      </c>
      <c r="D16" s="1">
        <v>14</v>
      </c>
      <c r="E16" s="1">
        <v>8</v>
      </c>
      <c r="F16" s="1">
        <v>16</v>
      </c>
      <c r="G16" s="1">
        <v>-334</v>
      </c>
      <c r="H16" s="1">
        <v>0</v>
      </c>
      <c r="I16" s="1">
        <v>0</v>
      </c>
      <c r="J16" s="1">
        <v>0</v>
      </c>
    </row>
    <row r="17" spans="1:10" x14ac:dyDescent="0.35">
      <c r="A17" s="339" t="s">
        <v>0</v>
      </c>
      <c r="B17" s="339" t="s">
        <v>0</v>
      </c>
      <c r="C17" s="340">
        <v>296</v>
      </c>
      <c r="D17" s="2">
        <v>310</v>
      </c>
      <c r="E17" s="2">
        <v>318</v>
      </c>
      <c r="F17" s="2">
        <v>334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35">
      <c r="A18" s="339" t="s">
        <v>2329</v>
      </c>
      <c r="B18" s="339" t="s">
        <v>33</v>
      </c>
      <c r="C18" s="340">
        <v>937</v>
      </c>
      <c r="D18" s="1">
        <v>249</v>
      </c>
      <c r="E18" s="1">
        <v>3</v>
      </c>
      <c r="F18" s="1">
        <v>38</v>
      </c>
      <c r="G18" s="1">
        <v>13</v>
      </c>
      <c r="H18" s="1">
        <v>56</v>
      </c>
      <c r="I18" s="1">
        <v>1</v>
      </c>
      <c r="J18" s="1">
        <v>170</v>
      </c>
    </row>
    <row r="19" spans="1:10" x14ac:dyDescent="0.35">
      <c r="A19" s="339" t="s">
        <v>0</v>
      </c>
      <c r="B19" s="339" t="s">
        <v>0</v>
      </c>
      <c r="C19" s="340">
        <v>937</v>
      </c>
      <c r="D19" s="2">
        <v>1186</v>
      </c>
      <c r="E19" s="2">
        <v>1189</v>
      </c>
      <c r="F19" s="2">
        <v>1227</v>
      </c>
      <c r="G19" s="2">
        <v>1240</v>
      </c>
      <c r="H19" s="2">
        <v>1296</v>
      </c>
      <c r="I19" s="2">
        <v>1297</v>
      </c>
      <c r="J19" s="2">
        <v>1467</v>
      </c>
    </row>
    <row r="20" spans="1:10" x14ac:dyDescent="0.35">
      <c r="A20" s="339" t="s">
        <v>2330</v>
      </c>
      <c r="B20" s="339" t="s">
        <v>31</v>
      </c>
      <c r="C20" s="340">
        <v>1340</v>
      </c>
      <c r="D20" s="1">
        <v>96</v>
      </c>
      <c r="E20" s="1">
        <v>7</v>
      </c>
      <c r="F20" s="1">
        <v>38</v>
      </c>
      <c r="G20" s="1">
        <v>15</v>
      </c>
      <c r="H20" s="1">
        <v>65</v>
      </c>
      <c r="I20" s="1">
        <v>3</v>
      </c>
      <c r="J20" s="1">
        <v>130</v>
      </c>
    </row>
    <row r="21" spans="1:10" x14ac:dyDescent="0.35">
      <c r="A21" s="339" t="s">
        <v>0</v>
      </c>
      <c r="B21" s="339" t="s">
        <v>0</v>
      </c>
      <c r="C21" s="340">
        <v>1340</v>
      </c>
      <c r="D21" s="2">
        <v>1436</v>
      </c>
      <c r="E21" s="2">
        <v>1443</v>
      </c>
      <c r="F21" s="2">
        <v>1481</v>
      </c>
      <c r="G21" s="2">
        <v>1496</v>
      </c>
      <c r="H21" s="2">
        <v>1561</v>
      </c>
      <c r="I21" s="2">
        <v>1564</v>
      </c>
      <c r="J21" s="2">
        <v>1694</v>
      </c>
    </row>
    <row r="22" spans="1:10" x14ac:dyDescent="0.35">
      <c r="A22" s="339" t="s">
        <v>2331</v>
      </c>
      <c r="B22" s="339" t="s">
        <v>31</v>
      </c>
      <c r="C22" s="340">
        <v>693</v>
      </c>
      <c r="D22" s="1">
        <v>20</v>
      </c>
      <c r="E22" s="1">
        <v>169</v>
      </c>
      <c r="F22" s="1">
        <v>50</v>
      </c>
      <c r="G22" s="1">
        <v>32</v>
      </c>
      <c r="H22" s="1">
        <v>57</v>
      </c>
      <c r="I22" s="1">
        <v>1</v>
      </c>
      <c r="J22" s="1">
        <v>55</v>
      </c>
    </row>
    <row r="23" spans="1:10" x14ac:dyDescent="0.35">
      <c r="A23" s="339" t="s">
        <v>0</v>
      </c>
      <c r="B23" s="339" t="s">
        <v>0</v>
      </c>
      <c r="C23" s="340">
        <v>693</v>
      </c>
      <c r="D23" s="2">
        <v>713</v>
      </c>
      <c r="E23" s="2">
        <v>882</v>
      </c>
      <c r="F23" s="2">
        <v>932</v>
      </c>
      <c r="G23" s="2">
        <v>964</v>
      </c>
      <c r="H23" s="2">
        <v>1021</v>
      </c>
      <c r="I23" s="2">
        <v>1022</v>
      </c>
      <c r="J23" s="2">
        <v>1077</v>
      </c>
    </row>
    <row r="24" spans="1:10" x14ac:dyDescent="0.35">
      <c r="A24" s="339" t="s">
        <v>3550</v>
      </c>
      <c r="B24" s="339" t="s">
        <v>33</v>
      </c>
      <c r="C24" s="340">
        <v>1162</v>
      </c>
      <c r="D24" s="1">
        <v>61</v>
      </c>
      <c r="E24" s="1">
        <v>34</v>
      </c>
      <c r="F24" s="1">
        <v>32</v>
      </c>
      <c r="G24" s="1">
        <v>112</v>
      </c>
      <c r="H24" s="1">
        <v>124</v>
      </c>
      <c r="I24" s="1">
        <v>1</v>
      </c>
      <c r="J24" s="1">
        <v>177</v>
      </c>
    </row>
    <row r="25" spans="1:10" x14ac:dyDescent="0.35">
      <c r="A25" s="339" t="s">
        <v>0</v>
      </c>
      <c r="B25" s="339" t="s">
        <v>0</v>
      </c>
      <c r="C25" s="340">
        <v>1162</v>
      </c>
      <c r="D25" s="2">
        <v>1223</v>
      </c>
      <c r="E25" s="2">
        <v>1257</v>
      </c>
      <c r="F25" s="2">
        <v>1289</v>
      </c>
      <c r="G25" s="2">
        <v>1401</v>
      </c>
      <c r="H25" s="2">
        <v>1525</v>
      </c>
      <c r="I25" s="2">
        <v>1526</v>
      </c>
      <c r="J25" s="2">
        <v>1703</v>
      </c>
    </row>
    <row r="26" spans="1:10" x14ac:dyDescent="0.35">
      <c r="A26" s="339" t="s">
        <v>2332</v>
      </c>
      <c r="B26" s="339" t="s">
        <v>33</v>
      </c>
      <c r="C26" s="340">
        <v>276</v>
      </c>
      <c r="D26" s="1">
        <v>8</v>
      </c>
      <c r="E26" s="1">
        <v>-284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35">
      <c r="A27" s="339" t="s">
        <v>0</v>
      </c>
      <c r="B27" s="339" t="s">
        <v>0</v>
      </c>
      <c r="C27" s="340">
        <v>276</v>
      </c>
      <c r="D27" s="2">
        <v>284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</row>
    <row r="28" spans="1:10" x14ac:dyDescent="0.35">
      <c r="A28" s="339" t="s">
        <v>3551</v>
      </c>
      <c r="B28" s="339" t="s">
        <v>33</v>
      </c>
      <c r="C28" s="340">
        <v>1141</v>
      </c>
      <c r="D28" s="1">
        <v>51</v>
      </c>
      <c r="E28" s="1">
        <v>22</v>
      </c>
      <c r="F28" s="1">
        <v>47</v>
      </c>
      <c r="G28" s="1">
        <v>54</v>
      </c>
      <c r="H28" s="1">
        <v>129</v>
      </c>
      <c r="I28" s="1">
        <v>2</v>
      </c>
      <c r="J28" s="1">
        <v>229</v>
      </c>
    </row>
    <row r="29" spans="1:10" x14ac:dyDescent="0.35">
      <c r="A29" s="339" t="s">
        <v>0</v>
      </c>
      <c r="B29" s="339" t="s">
        <v>0</v>
      </c>
      <c r="C29" s="340">
        <v>1141</v>
      </c>
      <c r="D29" s="2">
        <v>1192</v>
      </c>
      <c r="E29" s="2">
        <v>1214</v>
      </c>
      <c r="F29" s="2">
        <v>1261</v>
      </c>
      <c r="G29" s="2">
        <v>1315</v>
      </c>
      <c r="H29" s="2">
        <v>1444</v>
      </c>
      <c r="I29" s="2">
        <v>1446</v>
      </c>
      <c r="J29" s="2">
        <v>1675</v>
      </c>
    </row>
    <row r="30" spans="1:10" x14ac:dyDescent="0.35">
      <c r="A30" s="339" t="s">
        <v>3546</v>
      </c>
      <c r="B30" s="339" t="s">
        <v>31</v>
      </c>
      <c r="C30" s="340">
        <v>597</v>
      </c>
      <c r="D30" s="1">
        <v>61</v>
      </c>
      <c r="E30" s="1">
        <v>16</v>
      </c>
      <c r="F30" s="1">
        <v>20</v>
      </c>
      <c r="G30" s="1">
        <v>46</v>
      </c>
      <c r="H30" s="1">
        <v>-740</v>
      </c>
      <c r="I30" s="1">
        <v>0</v>
      </c>
      <c r="J30" s="1">
        <v>0</v>
      </c>
    </row>
    <row r="31" spans="1:10" x14ac:dyDescent="0.35">
      <c r="A31" s="339" t="s">
        <v>0</v>
      </c>
      <c r="B31" s="339" t="s">
        <v>0</v>
      </c>
      <c r="C31" s="340">
        <v>597</v>
      </c>
      <c r="D31" s="2">
        <v>658</v>
      </c>
      <c r="E31" s="2">
        <v>674</v>
      </c>
      <c r="F31" s="2">
        <v>694</v>
      </c>
      <c r="G31" s="2">
        <v>740</v>
      </c>
      <c r="H31" s="2">
        <v>0</v>
      </c>
      <c r="I31" s="2">
        <v>0</v>
      </c>
      <c r="J31" s="2">
        <v>0</v>
      </c>
    </row>
    <row r="32" spans="1:10" x14ac:dyDescent="0.35">
      <c r="A32" s="339" t="s">
        <v>3552</v>
      </c>
      <c r="B32" s="339" t="s">
        <v>33</v>
      </c>
      <c r="C32" s="340">
        <v>660</v>
      </c>
      <c r="D32" s="1">
        <v>69</v>
      </c>
      <c r="E32" s="1">
        <v>5</v>
      </c>
      <c r="F32" s="1">
        <v>20</v>
      </c>
      <c r="G32" s="1">
        <v>32</v>
      </c>
      <c r="H32" s="1">
        <v>230</v>
      </c>
      <c r="I32" s="1">
        <v>1</v>
      </c>
      <c r="J32" s="1">
        <v>-1017</v>
      </c>
    </row>
    <row r="33" spans="1:13" x14ac:dyDescent="0.35">
      <c r="A33" s="339" t="s">
        <v>0</v>
      </c>
      <c r="B33" s="339" t="s">
        <v>0</v>
      </c>
      <c r="C33" s="340">
        <v>660</v>
      </c>
      <c r="D33" s="2">
        <v>729</v>
      </c>
      <c r="E33" s="2">
        <v>734</v>
      </c>
      <c r="F33" s="2">
        <v>754</v>
      </c>
      <c r="G33" s="2">
        <v>786</v>
      </c>
      <c r="H33" s="2">
        <v>1016</v>
      </c>
      <c r="I33" s="2">
        <v>1017</v>
      </c>
      <c r="J33" s="2">
        <v>0</v>
      </c>
    </row>
    <row r="34" spans="1:13" x14ac:dyDescent="0.35">
      <c r="A34" s="339" t="s">
        <v>47</v>
      </c>
      <c r="B34" s="339" t="s">
        <v>0</v>
      </c>
      <c r="C34" s="341">
        <v>0</v>
      </c>
      <c r="D34" s="1">
        <f>(D10+D12+D14+D16+D18+D20+D22+D24+D26+D28+D30+D32)*(-1)</f>
        <v>0</v>
      </c>
      <c r="E34" s="1">
        <f t="shared" ref="E34:J34" si="0">(E10+E12+E14+E16+E18+E20+E22+E24+E26+E28+E30+E32)*(-1)</f>
        <v>9</v>
      </c>
      <c r="F34" s="1">
        <f t="shared" si="0"/>
        <v>47</v>
      </c>
      <c r="G34" s="1">
        <f t="shared" si="0"/>
        <v>30</v>
      </c>
      <c r="H34" s="1">
        <f t="shared" si="0"/>
        <v>79</v>
      </c>
      <c r="I34" s="1">
        <f t="shared" si="0"/>
        <v>0</v>
      </c>
      <c r="J34" s="1">
        <f t="shared" si="0"/>
        <v>256</v>
      </c>
    </row>
    <row r="35" spans="1:13" x14ac:dyDescent="0.35">
      <c r="A35" s="339" t="s">
        <v>0</v>
      </c>
      <c r="B35" s="339" t="s">
        <v>0</v>
      </c>
      <c r="C35" s="340">
        <v>0</v>
      </c>
      <c r="D35" s="2">
        <v>0</v>
      </c>
      <c r="E35" s="2">
        <v>9</v>
      </c>
      <c r="F35" s="2">
        <v>56</v>
      </c>
      <c r="G35" s="2">
        <v>86</v>
      </c>
      <c r="H35" s="2">
        <v>165</v>
      </c>
      <c r="I35" s="2">
        <v>165</v>
      </c>
      <c r="J35" s="2">
        <v>421</v>
      </c>
    </row>
    <row r="36" spans="1:13" x14ac:dyDescent="0.35">
      <c r="A36" t="s">
        <v>48</v>
      </c>
      <c r="B36" t="s">
        <v>0</v>
      </c>
      <c r="C36" s="2">
        <v>11253</v>
      </c>
      <c r="D36" s="2">
        <v>11253</v>
      </c>
      <c r="E36" s="2">
        <v>11253</v>
      </c>
      <c r="F36" s="2">
        <v>11253</v>
      </c>
      <c r="G36" s="2">
        <v>11253</v>
      </c>
      <c r="H36" s="2">
        <v>11253</v>
      </c>
      <c r="I36" s="2">
        <v>11253</v>
      </c>
      <c r="J36" s="2">
        <v>11253</v>
      </c>
    </row>
    <row r="40" spans="1:13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13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</row>
    <row r="42" spans="1:13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13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13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</row>
    <row r="45" spans="1:13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13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</row>
    <row r="47" spans="1:13" x14ac:dyDescent="0.35">
      <c r="A47" s="339" t="s">
        <v>647</v>
      </c>
      <c r="B47" s="339" t="s">
        <v>2</v>
      </c>
      <c r="C47" s="339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  <c r="J47" t="s">
        <v>10</v>
      </c>
      <c r="K47" t="s">
        <v>11</v>
      </c>
      <c r="L47" t="s">
        <v>12</v>
      </c>
      <c r="M47" t="s">
        <v>13</v>
      </c>
    </row>
    <row r="48" spans="1:13" x14ac:dyDescent="0.35">
      <c r="A48" s="339" t="s">
        <v>0</v>
      </c>
      <c r="B48" s="339" t="s">
        <v>0</v>
      </c>
      <c r="C48" s="339" t="s">
        <v>17</v>
      </c>
      <c r="D48" t="s">
        <v>2333</v>
      </c>
      <c r="E48" t="s">
        <v>2334</v>
      </c>
      <c r="F48" t="s">
        <v>2335</v>
      </c>
      <c r="G48" t="s">
        <v>2336</v>
      </c>
      <c r="H48" t="s">
        <v>1319</v>
      </c>
      <c r="I48" t="s">
        <v>2337</v>
      </c>
      <c r="J48" t="s">
        <v>2338</v>
      </c>
      <c r="K48" t="s">
        <v>2339</v>
      </c>
      <c r="L48" t="s">
        <v>2340</v>
      </c>
      <c r="M48" t="s">
        <v>2341</v>
      </c>
    </row>
    <row r="49" spans="1:13" x14ac:dyDescent="0.35">
      <c r="A49" s="339" t="s">
        <v>3553</v>
      </c>
      <c r="B49" s="339" t="s">
        <v>33</v>
      </c>
      <c r="C49" s="340">
        <v>1341</v>
      </c>
      <c r="D49" s="1">
        <v>9</v>
      </c>
      <c r="E49" s="1">
        <v>7</v>
      </c>
      <c r="F49" s="1">
        <v>18</v>
      </c>
      <c r="G49" s="1">
        <v>100</v>
      </c>
      <c r="H49" s="1">
        <v>115</v>
      </c>
      <c r="I49" s="1">
        <v>29</v>
      </c>
      <c r="J49" s="1">
        <v>67</v>
      </c>
      <c r="K49" s="1">
        <v>0</v>
      </c>
      <c r="L49" s="1">
        <v>0</v>
      </c>
      <c r="M49" s="1">
        <v>-45</v>
      </c>
    </row>
    <row r="50" spans="1:13" x14ac:dyDescent="0.35">
      <c r="A50" s="339" t="s">
        <v>0</v>
      </c>
      <c r="B50" s="339" t="s">
        <v>0</v>
      </c>
      <c r="C50" s="340">
        <v>1341</v>
      </c>
      <c r="D50" s="2">
        <v>1350</v>
      </c>
      <c r="E50" s="2">
        <v>1357</v>
      </c>
      <c r="F50" s="2">
        <v>1375</v>
      </c>
      <c r="G50" s="2">
        <v>1475</v>
      </c>
      <c r="H50" s="2">
        <v>1590</v>
      </c>
      <c r="I50" s="2">
        <v>1619</v>
      </c>
      <c r="J50" s="2">
        <v>1686</v>
      </c>
      <c r="K50" s="2">
        <v>1686</v>
      </c>
      <c r="L50" s="2">
        <v>1686</v>
      </c>
      <c r="M50" s="2">
        <v>1641</v>
      </c>
    </row>
    <row r="51" spans="1:13" x14ac:dyDescent="0.35">
      <c r="A51" s="339" t="s">
        <v>2342</v>
      </c>
      <c r="B51" s="339" t="s">
        <v>33</v>
      </c>
      <c r="C51" s="340">
        <v>851</v>
      </c>
      <c r="D51" s="1">
        <v>1</v>
      </c>
      <c r="E51" s="1">
        <v>9</v>
      </c>
      <c r="F51" s="1">
        <v>21</v>
      </c>
      <c r="G51" s="1">
        <v>5</v>
      </c>
      <c r="H51" s="1">
        <v>42</v>
      </c>
      <c r="I51" s="1">
        <v>20</v>
      </c>
      <c r="J51" s="1">
        <v>99</v>
      </c>
      <c r="K51" s="1">
        <v>-1048</v>
      </c>
      <c r="L51" s="1">
        <v>0</v>
      </c>
      <c r="M51" s="1">
        <v>0</v>
      </c>
    </row>
    <row r="52" spans="1:13" x14ac:dyDescent="0.35">
      <c r="A52" s="339" t="s">
        <v>0</v>
      </c>
      <c r="B52" s="339" t="s">
        <v>0</v>
      </c>
      <c r="C52" s="340">
        <v>851</v>
      </c>
      <c r="D52" s="2">
        <v>852</v>
      </c>
      <c r="E52" s="2">
        <v>861</v>
      </c>
      <c r="F52" s="2">
        <v>882</v>
      </c>
      <c r="G52" s="2">
        <v>887</v>
      </c>
      <c r="H52" s="2">
        <v>929</v>
      </c>
      <c r="I52" s="2">
        <v>949</v>
      </c>
      <c r="J52" s="2">
        <v>1048</v>
      </c>
      <c r="K52" s="2">
        <v>0</v>
      </c>
      <c r="L52" s="2">
        <v>0</v>
      </c>
      <c r="M52" s="2">
        <v>0</v>
      </c>
    </row>
    <row r="53" spans="1:13" x14ac:dyDescent="0.35">
      <c r="A53" s="339" t="s">
        <v>3554</v>
      </c>
      <c r="B53" s="339" t="s">
        <v>33</v>
      </c>
      <c r="C53" s="340">
        <v>449</v>
      </c>
      <c r="D53" s="1">
        <v>12</v>
      </c>
      <c r="E53" s="1">
        <v>1</v>
      </c>
      <c r="F53" s="1">
        <v>23</v>
      </c>
      <c r="G53" s="1">
        <v>56</v>
      </c>
      <c r="H53" s="1">
        <v>-541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</row>
    <row r="54" spans="1:13" x14ac:dyDescent="0.35">
      <c r="A54" s="339" t="s">
        <v>0</v>
      </c>
      <c r="B54" s="339" t="s">
        <v>0</v>
      </c>
      <c r="C54" s="340">
        <v>449</v>
      </c>
      <c r="D54" s="2">
        <v>461</v>
      </c>
      <c r="E54" s="2">
        <v>462</v>
      </c>
      <c r="F54" s="2">
        <v>485</v>
      </c>
      <c r="G54" s="2">
        <v>541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</row>
    <row r="55" spans="1:13" x14ac:dyDescent="0.35">
      <c r="A55" s="339" t="s">
        <v>2343</v>
      </c>
      <c r="B55" s="339" t="s">
        <v>33</v>
      </c>
      <c r="C55" s="340">
        <v>1175</v>
      </c>
      <c r="D55" s="1">
        <v>2</v>
      </c>
      <c r="E55" s="1">
        <v>14</v>
      </c>
      <c r="F55" s="1">
        <v>18</v>
      </c>
      <c r="G55" s="1">
        <v>5</v>
      </c>
      <c r="H55" s="1">
        <v>23</v>
      </c>
      <c r="I55" s="1">
        <v>3</v>
      </c>
      <c r="J55" s="1">
        <v>36</v>
      </c>
      <c r="K55" s="1">
        <v>123</v>
      </c>
      <c r="L55" s="1">
        <v>35</v>
      </c>
      <c r="M55" s="1">
        <v>7</v>
      </c>
    </row>
    <row r="56" spans="1:13" x14ac:dyDescent="0.35">
      <c r="A56" s="339" t="s">
        <v>0</v>
      </c>
      <c r="B56" s="339" t="s">
        <v>0</v>
      </c>
      <c r="C56" s="340">
        <v>1175</v>
      </c>
      <c r="D56" s="2">
        <v>1177</v>
      </c>
      <c r="E56" s="2">
        <v>1191</v>
      </c>
      <c r="F56" s="2">
        <v>1209</v>
      </c>
      <c r="G56" s="2">
        <v>1214</v>
      </c>
      <c r="H56" s="2">
        <v>1237</v>
      </c>
      <c r="I56" s="2">
        <v>1240</v>
      </c>
      <c r="J56" s="2">
        <v>1276</v>
      </c>
      <c r="K56" s="2">
        <v>1399</v>
      </c>
      <c r="L56" s="2">
        <v>1434</v>
      </c>
      <c r="M56" s="2">
        <v>1441</v>
      </c>
    </row>
    <row r="57" spans="1:13" x14ac:dyDescent="0.35">
      <c r="A57" s="339" t="s">
        <v>3571</v>
      </c>
      <c r="B57" s="339" t="s">
        <v>31</v>
      </c>
      <c r="C57" s="340">
        <v>425</v>
      </c>
      <c r="D57" s="1">
        <v>23</v>
      </c>
      <c r="E57" s="1">
        <v>2</v>
      </c>
      <c r="F57" s="1">
        <v>119</v>
      </c>
      <c r="G57" s="1">
        <v>6</v>
      </c>
      <c r="H57" s="1">
        <v>54</v>
      </c>
      <c r="I57" s="1">
        <v>20</v>
      </c>
      <c r="J57" s="1">
        <v>-649</v>
      </c>
      <c r="K57" s="1">
        <v>0</v>
      </c>
      <c r="L57" s="1">
        <v>0</v>
      </c>
      <c r="M57" s="1">
        <v>0</v>
      </c>
    </row>
    <row r="58" spans="1:13" x14ac:dyDescent="0.35">
      <c r="A58" s="339" t="s">
        <v>0</v>
      </c>
      <c r="B58" s="339" t="s">
        <v>0</v>
      </c>
      <c r="C58" s="340">
        <v>425</v>
      </c>
      <c r="D58" s="2">
        <v>448</v>
      </c>
      <c r="E58" s="2">
        <v>450</v>
      </c>
      <c r="F58" s="2">
        <v>569</v>
      </c>
      <c r="G58" s="2">
        <v>575</v>
      </c>
      <c r="H58" s="2">
        <v>629</v>
      </c>
      <c r="I58" s="2">
        <v>649</v>
      </c>
      <c r="J58" s="2">
        <v>0</v>
      </c>
      <c r="K58" s="2">
        <v>0</v>
      </c>
      <c r="L58" s="2">
        <v>0</v>
      </c>
      <c r="M58" s="2">
        <v>0</v>
      </c>
    </row>
    <row r="59" spans="1:13" x14ac:dyDescent="0.35">
      <c r="A59" s="339" t="s">
        <v>3555</v>
      </c>
      <c r="B59" s="339" t="s">
        <v>33</v>
      </c>
      <c r="C59" s="340">
        <v>977</v>
      </c>
      <c r="D59" s="1">
        <v>7</v>
      </c>
      <c r="E59" s="1">
        <v>3</v>
      </c>
      <c r="F59" s="1">
        <v>8</v>
      </c>
      <c r="G59" s="1">
        <v>89</v>
      </c>
      <c r="H59" s="1">
        <v>72</v>
      </c>
      <c r="I59" s="1">
        <v>42</v>
      </c>
      <c r="J59" s="1">
        <v>62</v>
      </c>
      <c r="K59" s="1">
        <v>126</v>
      </c>
      <c r="L59" s="1">
        <v>19</v>
      </c>
      <c r="M59" s="1">
        <v>16</v>
      </c>
    </row>
    <row r="60" spans="1:13" x14ac:dyDescent="0.35">
      <c r="A60" s="339" t="s">
        <v>0</v>
      </c>
      <c r="B60" s="339" t="s">
        <v>0</v>
      </c>
      <c r="C60" s="340">
        <v>977</v>
      </c>
      <c r="D60" s="2">
        <v>984</v>
      </c>
      <c r="E60" s="2">
        <v>987</v>
      </c>
      <c r="F60" s="2">
        <v>995</v>
      </c>
      <c r="G60" s="2">
        <v>1084</v>
      </c>
      <c r="H60" s="2">
        <v>1156</v>
      </c>
      <c r="I60" s="2">
        <v>1198</v>
      </c>
      <c r="J60" s="2">
        <v>1260</v>
      </c>
      <c r="K60" s="2">
        <v>1386</v>
      </c>
      <c r="L60" s="2">
        <v>1405</v>
      </c>
      <c r="M60" s="2">
        <v>1421</v>
      </c>
    </row>
    <row r="61" spans="1:13" x14ac:dyDescent="0.35">
      <c r="A61" s="339" t="s">
        <v>2344</v>
      </c>
      <c r="B61" s="339" t="s">
        <v>31</v>
      </c>
      <c r="C61" s="340">
        <v>133</v>
      </c>
      <c r="D61" s="1">
        <v>-133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</row>
    <row r="62" spans="1:13" x14ac:dyDescent="0.35">
      <c r="A62" s="339" t="s">
        <v>0</v>
      </c>
      <c r="B62" s="339" t="s">
        <v>0</v>
      </c>
      <c r="C62" s="340">
        <v>133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</row>
    <row r="63" spans="1:13" x14ac:dyDescent="0.35">
      <c r="A63" s="339" t="s">
        <v>2345</v>
      </c>
      <c r="B63" s="339" t="s">
        <v>33</v>
      </c>
      <c r="C63" s="340">
        <v>1702</v>
      </c>
      <c r="D63" s="1">
        <v>0</v>
      </c>
      <c r="E63" s="1">
        <v>-61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</row>
    <row r="64" spans="1:13" x14ac:dyDescent="0.35">
      <c r="A64" s="339" t="s">
        <v>0</v>
      </c>
      <c r="B64" s="339" t="s">
        <v>0</v>
      </c>
      <c r="C64" s="340">
        <v>1702</v>
      </c>
      <c r="D64" s="2">
        <v>1702</v>
      </c>
      <c r="E64" s="2">
        <v>1641</v>
      </c>
      <c r="F64" s="2">
        <v>1641</v>
      </c>
      <c r="G64" s="2">
        <v>1641</v>
      </c>
      <c r="H64" s="2">
        <v>1641</v>
      </c>
      <c r="I64" s="2">
        <v>1641</v>
      </c>
      <c r="J64" s="2">
        <v>1641</v>
      </c>
      <c r="K64" s="2">
        <v>1641</v>
      </c>
      <c r="L64" s="2">
        <v>1641</v>
      </c>
      <c r="M64" s="2">
        <v>1641</v>
      </c>
    </row>
    <row r="65" spans="1:13" x14ac:dyDescent="0.35">
      <c r="A65" s="339" t="s">
        <v>2346</v>
      </c>
      <c r="B65" s="339" t="s">
        <v>33</v>
      </c>
      <c r="C65" s="340">
        <v>1065</v>
      </c>
      <c r="D65" s="1">
        <v>4</v>
      </c>
      <c r="E65" s="1">
        <v>7</v>
      </c>
      <c r="F65" s="1">
        <v>63</v>
      </c>
      <c r="G65" s="1">
        <v>7</v>
      </c>
      <c r="H65" s="1">
        <v>56</v>
      </c>
      <c r="I65" s="1">
        <v>20</v>
      </c>
      <c r="J65" s="1">
        <v>122</v>
      </c>
      <c r="K65" s="1">
        <v>303</v>
      </c>
      <c r="L65" s="1">
        <v>0</v>
      </c>
      <c r="M65" s="1">
        <v>0</v>
      </c>
    </row>
    <row r="66" spans="1:13" x14ac:dyDescent="0.35">
      <c r="A66" s="339" t="s">
        <v>0</v>
      </c>
      <c r="B66" s="339" t="s">
        <v>0</v>
      </c>
      <c r="C66" s="340">
        <v>1065</v>
      </c>
      <c r="D66" s="2">
        <v>1069</v>
      </c>
      <c r="E66" s="2">
        <v>1076</v>
      </c>
      <c r="F66" s="2">
        <v>1139</v>
      </c>
      <c r="G66" s="2">
        <v>1146</v>
      </c>
      <c r="H66" s="2">
        <v>1202</v>
      </c>
      <c r="I66" s="2">
        <v>1222</v>
      </c>
      <c r="J66" s="2">
        <v>1344</v>
      </c>
      <c r="K66" s="2">
        <v>1647</v>
      </c>
      <c r="L66" s="2">
        <v>1647</v>
      </c>
      <c r="M66" s="2">
        <v>1647</v>
      </c>
    </row>
    <row r="67" spans="1:13" x14ac:dyDescent="0.35">
      <c r="A67" s="339" t="s">
        <v>2347</v>
      </c>
      <c r="B67" s="339" t="s">
        <v>33</v>
      </c>
      <c r="C67" s="340">
        <v>389</v>
      </c>
      <c r="D67" s="1">
        <v>2</v>
      </c>
      <c r="E67" s="1">
        <v>1</v>
      </c>
      <c r="F67" s="1">
        <v>8</v>
      </c>
      <c r="G67" s="1">
        <v>-400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</row>
    <row r="68" spans="1:13" x14ac:dyDescent="0.35">
      <c r="A68" s="339" t="s">
        <v>0</v>
      </c>
      <c r="B68" s="339" t="s">
        <v>0</v>
      </c>
      <c r="C68" s="340">
        <v>389</v>
      </c>
      <c r="D68" s="2">
        <v>391</v>
      </c>
      <c r="E68" s="2">
        <v>392</v>
      </c>
      <c r="F68" s="2">
        <v>400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</row>
    <row r="69" spans="1:13" x14ac:dyDescent="0.35">
      <c r="A69" s="339" t="s">
        <v>2348</v>
      </c>
      <c r="B69" s="339" t="s">
        <v>33</v>
      </c>
      <c r="C69" s="340">
        <v>521</v>
      </c>
      <c r="D69" s="1">
        <v>15</v>
      </c>
      <c r="E69" s="1">
        <v>1</v>
      </c>
      <c r="F69" s="1">
        <v>15</v>
      </c>
      <c r="G69" s="1">
        <v>17</v>
      </c>
      <c r="H69" s="1">
        <v>30</v>
      </c>
      <c r="I69" s="1">
        <v>-599</v>
      </c>
      <c r="J69" s="1">
        <v>0</v>
      </c>
      <c r="K69" s="1">
        <v>0</v>
      </c>
      <c r="L69" s="1">
        <v>0</v>
      </c>
      <c r="M69" s="1">
        <v>0</v>
      </c>
    </row>
    <row r="70" spans="1:13" x14ac:dyDescent="0.35">
      <c r="A70" s="339" t="s">
        <v>0</v>
      </c>
      <c r="B70" s="339" t="s">
        <v>0</v>
      </c>
      <c r="C70" s="340">
        <v>521</v>
      </c>
      <c r="D70" s="2">
        <v>536</v>
      </c>
      <c r="E70" s="2">
        <v>537</v>
      </c>
      <c r="F70" s="2">
        <v>552</v>
      </c>
      <c r="G70" s="2">
        <v>569</v>
      </c>
      <c r="H70" s="2">
        <v>599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</row>
    <row r="71" spans="1:13" x14ac:dyDescent="0.35">
      <c r="A71" s="339" t="s">
        <v>2349</v>
      </c>
      <c r="B71" s="339" t="s">
        <v>33</v>
      </c>
      <c r="C71" s="340">
        <v>854</v>
      </c>
      <c r="D71" s="1">
        <v>13</v>
      </c>
      <c r="E71" s="1">
        <v>3</v>
      </c>
      <c r="F71" s="1">
        <v>15</v>
      </c>
      <c r="G71" s="1">
        <v>29</v>
      </c>
      <c r="H71" s="1">
        <v>57</v>
      </c>
      <c r="I71" s="1">
        <v>412</v>
      </c>
      <c r="J71" s="1">
        <v>118</v>
      </c>
      <c r="K71" s="1">
        <v>93</v>
      </c>
      <c r="L71" s="1">
        <v>15</v>
      </c>
      <c r="M71" s="1">
        <v>11</v>
      </c>
    </row>
    <row r="72" spans="1:13" x14ac:dyDescent="0.35">
      <c r="A72" s="339" t="s">
        <v>0</v>
      </c>
      <c r="B72" s="339" t="s">
        <v>0</v>
      </c>
      <c r="C72" s="340">
        <v>854</v>
      </c>
      <c r="D72" s="2">
        <v>867</v>
      </c>
      <c r="E72" s="2">
        <v>870</v>
      </c>
      <c r="F72" s="2">
        <v>885</v>
      </c>
      <c r="G72" s="2">
        <v>914</v>
      </c>
      <c r="H72" s="2">
        <v>971</v>
      </c>
      <c r="I72" s="2">
        <v>1383</v>
      </c>
      <c r="J72" s="2">
        <v>1501</v>
      </c>
      <c r="K72" s="2">
        <v>1594</v>
      </c>
      <c r="L72" s="2">
        <v>1609</v>
      </c>
      <c r="M72" s="2">
        <v>1620</v>
      </c>
    </row>
    <row r="73" spans="1:13" x14ac:dyDescent="0.35">
      <c r="A73" s="339" t="s">
        <v>2350</v>
      </c>
      <c r="B73" s="339" t="s">
        <v>33</v>
      </c>
      <c r="C73" s="340">
        <v>1269</v>
      </c>
      <c r="D73" s="1">
        <v>2</v>
      </c>
      <c r="E73" s="1">
        <v>13</v>
      </c>
      <c r="F73" s="1">
        <v>32</v>
      </c>
      <c r="G73" s="1">
        <v>8</v>
      </c>
      <c r="H73" s="1">
        <v>26</v>
      </c>
      <c r="I73" s="1">
        <v>28</v>
      </c>
      <c r="J73" s="1">
        <v>40</v>
      </c>
      <c r="K73" s="1">
        <v>292</v>
      </c>
      <c r="L73" s="1">
        <v>-69</v>
      </c>
      <c r="M73" s="1">
        <v>0</v>
      </c>
    </row>
    <row r="74" spans="1:13" x14ac:dyDescent="0.35">
      <c r="A74" s="339" t="s">
        <v>0</v>
      </c>
      <c r="B74" s="339" t="s">
        <v>0</v>
      </c>
      <c r="C74" s="340">
        <v>1269</v>
      </c>
      <c r="D74" s="2">
        <v>1271</v>
      </c>
      <c r="E74" s="2">
        <v>1284</v>
      </c>
      <c r="F74" s="2">
        <v>1316</v>
      </c>
      <c r="G74" s="2">
        <v>1324</v>
      </c>
      <c r="H74" s="2">
        <v>1350</v>
      </c>
      <c r="I74" s="2">
        <v>1378</v>
      </c>
      <c r="J74" s="2">
        <v>1418</v>
      </c>
      <c r="K74" s="2">
        <v>1710</v>
      </c>
      <c r="L74" s="2">
        <v>1641</v>
      </c>
      <c r="M74" s="2">
        <v>1641</v>
      </c>
    </row>
    <row r="75" spans="1:13" x14ac:dyDescent="0.35">
      <c r="A75" s="339" t="s">
        <v>3578</v>
      </c>
      <c r="B75" s="339" t="s">
        <v>31</v>
      </c>
      <c r="C75" s="340">
        <v>330</v>
      </c>
      <c r="D75" s="1">
        <v>31</v>
      </c>
      <c r="E75" s="1">
        <v>0</v>
      </c>
      <c r="F75" s="1">
        <v>-361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</row>
    <row r="76" spans="1:13" x14ac:dyDescent="0.35">
      <c r="A76" s="339" t="s">
        <v>0</v>
      </c>
      <c r="B76" s="339" t="s">
        <v>0</v>
      </c>
      <c r="C76" s="340">
        <v>330</v>
      </c>
      <c r="D76" s="2">
        <v>361</v>
      </c>
      <c r="E76" s="2">
        <v>361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</row>
    <row r="77" spans="1:13" x14ac:dyDescent="0.35">
      <c r="A77" s="339" t="s">
        <v>47</v>
      </c>
      <c r="B77" s="339" t="s">
        <v>0</v>
      </c>
      <c r="C77" s="341">
        <v>0</v>
      </c>
      <c r="D77" s="1">
        <f>(D49+D51+D53+D55+D57+D59+D61+D63+D65+D67+D69+D71+D73+D75)*(-1)</f>
        <v>12</v>
      </c>
      <c r="E77" s="1">
        <f t="shared" ref="E77:M77" si="1">(E49+E51+E53+E55+E57+E59+E61+E63+E65+E67+E69+E71+E73+E75)*(-1)</f>
        <v>0</v>
      </c>
      <c r="F77" s="1">
        <f t="shared" si="1"/>
        <v>21</v>
      </c>
      <c r="G77" s="1">
        <f t="shared" si="1"/>
        <v>78</v>
      </c>
      <c r="H77" s="1">
        <f t="shared" si="1"/>
        <v>66</v>
      </c>
      <c r="I77" s="1">
        <f t="shared" si="1"/>
        <v>25</v>
      </c>
      <c r="J77" s="1">
        <f t="shared" si="1"/>
        <v>105</v>
      </c>
      <c r="K77" s="1">
        <f t="shared" si="1"/>
        <v>111</v>
      </c>
      <c r="L77" s="1">
        <f t="shared" si="1"/>
        <v>0</v>
      </c>
      <c r="M77" s="1">
        <f t="shared" si="1"/>
        <v>11</v>
      </c>
    </row>
    <row r="78" spans="1:13" x14ac:dyDescent="0.35">
      <c r="A78" s="339" t="s">
        <v>0</v>
      </c>
      <c r="B78" s="339" t="s">
        <v>0</v>
      </c>
      <c r="C78" s="340">
        <v>0</v>
      </c>
      <c r="D78" s="2">
        <v>12</v>
      </c>
      <c r="E78" s="2">
        <v>12</v>
      </c>
      <c r="F78" s="2">
        <v>33</v>
      </c>
      <c r="G78" s="2">
        <v>111</v>
      </c>
      <c r="H78" s="2">
        <v>177</v>
      </c>
      <c r="I78" s="2">
        <v>202</v>
      </c>
      <c r="J78" s="2">
        <v>307</v>
      </c>
      <c r="K78" s="2">
        <v>418</v>
      </c>
      <c r="L78" s="2">
        <v>418</v>
      </c>
      <c r="M78" s="2">
        <v>429</v>
      </c>
    </row>
    <row r="79" spans="1:13" x14ac:dyDescent="0.35">
      <c r="A79" t="s">
        <v>48</v>
      </c>
      <c r="B79" t="s">
        <v>0</v>
      </c>
      <c r="C79" s="2">
        <v>11481</v>
      </c>
      <c r="D79" s="2">
        <v>11481</v>
      </c>
      <c r="E79" s="2">
        <v>11481</v>
      </c>
      <c r="F79" s="2">
        <v>11481</v>
      </c>
      <c r="G79" s="2">
        <v>11481</v>
      </c>
      <c r="H79" s="2">
        <v>11481</v>
      </c>
      <c r="I79" s="2">
        <v>11481</v>
      </c>
      <c r="J79" s="2">
        <v>11481</v>
      </c>
      <c r="K79" s="2">
        <v>11481</v>
      </c>
      <c r="L79" s="2">
        <v>11481</v>
      </c>
      <c r="M79" s="2">
        <v>11481</v>
      </c>
    </row>
    <row r="83" spans="1:6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</row>
    <row r="84" spans="1:6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</row>
    <row r="85" spans="1:6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</row>
    <row r="86" spans="1:6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</row>
    <row r="87" spans="1:6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</row>
    <row r="88" spans="1:6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</row>
    <row r="89" spans="1:6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</row>
    <row r="90" spans="1:6" x14ac:dyDescent="0.35">
      <c r="A90" s="339" t="s">
        <v>2159</v>
      </c>
      <c r="B90" s="339" t="s">
        <v>2</v>
      </c>
      <c r="C90" s="339" t="s">
        <v>3</v>
      </c>
      <c r="D90" t="s">
        <v>4</v>
      </c>
      <c r="E90" t="s">
        <v>5</v>
      </c>
      <c r="F90" t="s">
        <v>6</v>
      </c>
    </row>
    <row r="91" spans="1:6" x14ac:dyDescent="0.35">
      <c r="A91" s="339" t="s">
        <v>0</v>
      </c>
      <c r="B91" s="339" t="s">
        <v>0</v>
      </c>
      <c r="C91" s="339" t="s">
        <v>17</v>
      </c>
      <c r="D91" t="s">
        <v>2351</v>
      </c>
      <c r="E91" t="s">
        <v>2352</v>
      </c>
      <c r="F91" t="s">
        <v>2353</v>
      </c>
    </row>
    <row r="92" spans="1:6" x14ac:dyDescent="0.35">
      <c r="A92" s="339" t="s">
        <v>2354</v>
      </c>
      <c r="B92" s="339" t="s">
        <v>33</v>
      </c>
      <c r="C92" s="340">
        <v>1461</v>
      </c>
      <c r="D92" s="1">
        <v>64</v>
      </c>
      <c r="E92" s="1">
        <v>-27</v>
      </c>
      <c r="F92" s="1">
        <v>0</v>
      </c>
    </row>
    <row r="93" spans="1:6" x14ac:dyDescent="0.35">
      <c r="A93" s="339" t="s">
        <v>0</v>
      </c>
      <c r="B93" s="339" t="s">
        <v>0</v>
      </c>
      <c r="C93" s="340">
        <v>1461</v>
      </c>
      <c r="D93" s="2">
        <v>1525</v>
      </c>
      <c r="E93" s="2">
        <v>1498</v>
      </c>
      <c r="F93" s="2">
        <v>1498</v>
      </c>
    </row>
    <row r="94" spans="1:6" x14ac:dyDescent="0.35">
      <c r="A94" s="339" t="s">
        <v>3556</v>
      </c>
      <c r="B94" s="339" t="s">
        <v>31</v>
      </c>
      <c r="C94" s="340">
        <v>1720</v>
      </c>
      <c r="D94" s="1">
        <v>-222</v>
      </c>
      <c r="E94" s="1">
        <v>0</v>
      </c>
      <c r="F94" s="1">
        <v>0</v>
      </c>
    </row>
    <row r="95" spans="1:6" x14ac:dyDescent="0.35">
      <c r="A95" s="339" t="s">
        <v>0</v>
      </c>
      <c r="B95" s="339" t="s">
        <v>0</v>
      </c>
      <c r="C95" s="340">
        <v>1720</v>
      </c>
      <c r="D95" s="2">
        <v>1498</v>
      </c>
      <c r="E95" s="2">
        <v>1498</v>
      </c>
      <c r="F95" s="2">
        <v>1498</v>
      </c>
    </row>
    <row r="96" spans="1:6" x14ac:dyDescent="0.35">
      <c r="A96" s="339" t="s">
        <v>3557</v>
      </c>
      <c r="B96" s="339" t="s">
        <v>33</v>
      </c>
      <c r="C96" s="340">
        <v>914</v>
      </c>
      <c r="D96" s="1">
        <v>59</v>
      </c>
      <c r="E96" s="1">
        <v>6</v>
      </c>
      <c r="F96" s="1">
        <v>381</v>
      </c>
    </row>
    <row r="97" spans="1:10" x14ac:dyDescent="0.35">
      <c r="A97" s="339" t="s">
        <v>0</v>
      </c>
      <c r="B97" s="339" t="s">
        <v>0</v>
      </c>
      <c r="C97" s="340">
        <v>914</v>
      </c>
      <c r="D97" s="2">
        <v>973</v>
      </c>
      <c r="E97" s="2">
        <v>979</v>
      </c>
      <c r="F97" s="2">
        <v>1360</v>
      </c>
    </row>
    <row r="98" spans="1:10" x14ac:dyDescent="0.35">
      <c r="A98" s="339" t="s">
        <v>2355</v>
      </c>
      <c r="B98" s="339" t="s">
        <v>33</v>
      </c>
      <c r="C98" s="340">
        <v>1101</v>
      </c>
      <c r="D98" s="1">
        <v>15</v>
      </c>
      <c r="E98" s="1">
        <v>8</v>
      </c>
      <c r="F98" s="1">
        <v>100</v>
      </c>
    </row>
    <row r="99" spans="1:10" x14ac:dyDescent="0.35">
      <c r="A99" s="339" t="s">
        <v>0</v>
      </c>
      <c r="B99" s="339" t="s">
        <v>0</v>
      </c>
      <c r="C99" s="340">
        <v>1101</v>
      </c>
      <c r="D99" s="2">
        <v>1116</v>
      </c>
      <c r="E99" s="2">
        <v>1124</v>
      </c>
      <c r="F99" s="2">
        <v>1224</v>
      </c>
    </row>
    <row r="100" spans="1:10" x14ac:dyDescent="0.35">
      <c r="A100" s="339" t="s">
        <v>2356</v>
      </c>
      <c r="B100" s="339" t="s">
        <v>33</v>
      </c>
      <c r="C100" s="340">
        <v>921</v>
      </c>
      <c r="D100" s="1">
        <v>34</v>
      </c>
      <c r="E100" s="1">
        <v>3</v>
      </c>
      <c r="F100" s="1">
        <v>-958</v>
      </c>
    </row>
    <row r="101" spans="1:10" x14ac:dyDescent="0.35">
      <c r="A101" s="339" t="s">
        <v>0</v>
      </c>
      <c r="B101" s="339" t="s">
        <v>0</v>
      </c>
      <c r="C101" s="340">
        <v>921</v>
      </c>
      <c r="D101" s="2">
        <v>955</v>
      </c>
      <c r="E101" s="2">
        <v>958</v>
      </c>
      <c r="F101" s="2">
        <v>0</v>
      </c>
    </row>
    <row r="102" spans="1:10" x14ac:dyDescent="0.35">
      <c r="A102" s="339" t="s">
        <v>2357</v>
      </c>
      <c r="B102" s="339" t="s">
        <v>33</v>
      </c>
      <c r="C102" s="340">
        <v>1371</v>
      </c>
      <c r="D102" s="1">
        <v>50</v>
      </c>
      <c r="E102" s="1">
        <v>10</v>
      </c>
      <c r="F102" s="1">
        <v>116</v>
      </c>
    </row>
    <row r="103" spans="1:10" x14ac:dyDescent="0.35">
      <c r="A103" s="339" t="s">
        <v>0</v>
      </c>
      <c r="B103" s="339" t="s">
        <v>0</v>
      </c>
      <c r="C103" s="340">
        <v>1371</v>
      </c>
      <c r="D103" s="2">
        <v>1421</v>
      </c>
      <c r="E103" s="2">
        <v>1431</v>
      </c>
      <c r="F103" s="2">
        <v>1547</v>
      </c>
    </row>
    <row r="104" spans="1:10" x14ac:dyDescent="0.35">
      <c r="A104" s="339" t="s">
        <v>47</v>
      </c>
      <c r="B104" s="339" t="s">
        <v>0</v>
      </c>
      <c r="C104" s="341">
        <v>0</v>
      </c>
      <c r="D104" s="1">
        <f>(D92+D94+D96+D98+D100+D102)*(-1)</f>
        <v>0</v>
      </c>
      <c r="E104" s="1">
        <f t="shared" ref="E104:F104" si="2">(E92+E94+E96+E98+E100+E102)*(-1)</f>
        <v>0</v>
      </c>
      <c r="F104" s="1">
        <f t="shared" si="2"/>
        <v>361</v>
      </c>
    </row>
    <row r="105" spans="1:10" x14ac:dyDescent="0.35">
      <c r="A105" s="339" t="s">
        <v>0</v>
      </c>
      <c r="B105" s="339" t="s">
        <v>0</v>
      </c>
      <c r="C105" s="340">
        <v>0</v>
      </c>
      <c r="D105" s="2">
        <v>0</v>
      </c>
      <c r="E105" s="2">
        <v>0</v>
      </c>
      <c r="F105" s="2">
        <v>361</v>
      </c>
    </row>
    <row r="106" spans="1:10" x14ac:dyDescent="0.35">
      <c r="A106" t="s">
        <v>48</v>
      </c>
      <c r="B106" t="s">
        <v>0</v>
      </c>
      <c r="C106" s="2">
        <v>7488</v>
      </c>
      <c r="D106" s="2">
        <v>7488</v>
      </c>
      <c r="E106" s="2">
        <v>7488</v>
      </c>
      <c r="F106" s="2">
        <v>7488</v>
      </c>
    </row>
    <row r="110" spans="1:10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</row>
    <row r="111" spans="1:10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</row>
    <row r="112" spans="1:10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</row>
    <row r="113" spans="1:10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</row>
    <row r="114" spans="1:10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</row>
    <row r="115" spans="1:10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</row>
    <row r="116" spans="1:10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</row>
    <row r="117" spans="1:10" x14ac:dyDescent="0.35">
      <c r="A117" s="339" t="s">
        <v>647</v>
      </c>
      <c r="B117" s="339" t="s">
        <v>2</v>
      </c>
      <c r="C117" s="339" t="s">
        <v>3</v>
      </c>
      <c r="D117" t="s">
        <v>4</v>
      </c>
      <c r="E117" t="s">
        <v>5</v>
      </c>
      <c r="F117" t="s">
        <v>6</v>
      </c>
      <c r="G117" t="s">
        <v>7</v>
      </c>
      <c r="H117" t="s">
        <v>8</v>
      </c>
      <c r="I117" t="s">
        <v>9</v>
      </c>
      <c r="J117" t="s">
        <v>10</v>
      </c>
    </row>
    <row r="118" spans="1:10" x14ac:dyDescent="0.35">
      <c r="A118" s="339" t="s">
        <v>0</v>
      </c>
      <c r="B118" s="339" t="s">
        <v>0</v>
      </c>
      <c r="C118" s="339" t="s">
        <v>17</v>
      </c>
      <c r="D118" t="s">
        <v>2358</v>
      </c>
      <c r="E118" t="s">
        <v>2359</v>
      </c>
      <c r="F118" t="s">
        <v>2360</v>
      </c>
      <c r="G118" t="s">
        <v>2361</v>
      </c>
      <c r="H118" t="s">
        <v>2362</v>
      </c>
      <c r="I118" t="s">
        <v>2363</v>
      </c>
      <c r="J118" t="s">
        <v>2364</v>
      </c>
    </row>
    <row r="119" spans="1:10" x14ac:dyDescent="0.35">
      <c r="A119" s="339" t="s">
        <v>3558</v>
      </c>
      <c r="B119" s="339" t="s">
        <v>33</v>
      </c>
      <c r="C119" s="340">
        <v>1900</v>
      </c>
      <c r="D119" s="1">
        <v>-147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</row>
    <row r="120" spans="1:10" x14ac:dyDescent="0.35">
      <c r="A120" s="339" t="s">
        <v>0</v>
      </c>
      <c r="B120" s="339" t="s">
        <v>0</v>
      </c>
      <c r="C120" s="340">
        <v>1900</v>
      </c>
      <c r="D120" s="2">
        <v>1753</v>
      </c>
      <c r="E120" s="2">
        <v>1753</v>
      </c>
      <c r="F120" s="2">
        <v>1753</v>
      </c>
      <c r="G120" s="2">
        <v>1753</v>
      </c>
      <c r="H120" s="2">
        <v>1753</v>
      </c>
      <c r="I120" s="2">
        <v>1753</v>
      </c>
      <c r="J120" s="2">
        <v>1753</v>
      </c>
    </row>
    <row r="121" spans="1:10" x14ac:dyDescent="0.35">
      <c r="A121" s="339" t="s">
        <v>3569</v>
      </c>
      <c r="B121" s="339" t="s">
        <v>33</v>
      </c>
      <c r="C121" s="340">
        <v>817</v>
      </c>
      <c r="D121" s="1">
        <v>18</v>
      </c>
      <c r="E121" s="1">
        <v>43</v>
      </c>
      <c r="F121" s="1">
        <v>52</v>
      </c>
      <c r="G121" s="1">
        <v>26</v>
      </c>
      <c r="H121" s="1">
        <v>83</v>
      </c>
      <c r="I121" s="1">
        <v>-1039</v>
      </c>
      <c r="J121" s="1">
        <v>0</v>
      </c>
    </row>
    <row r="122" spans="1:10" x14ac:dyDescent="0.35">
      <c r="A122" s="339" t="s">
        <v>0</v>
      </c>
      <c r="B122" s="339" t="s">
        <v>0</v>
      </c>
      <c r="C122" s="340">
        <v>817</v>
      </c>
      <c r="D122" s="2">
        <v>835</v>
      </c>
      <c r="E122" s="2">
        <v>878</v>
      </c>
      <c r="F122" s="2">
        <v>930</v>
      </c>
      <c r="G122" s="2">
        <v>956</v>
      </c>
      <c r="H122" s="2">
        <v>1039</v>
      </c>
      <c r="I122" s="2">
        <v>0</v>
      </c>
      <c r="J122" s="2">
        <v>0</v>
      </c>
    </row>
    <row r="123" spans="1:10" x14ac:dyDescent="0.35">
      <c r="A123" s="339" t="s">
        <v>3559</v>
      </c>
      <c r="B123" s="339" t="s">
        <v>33</v>
      </c>
      <c r="C123" s="340">
        <v>1015</v>
      </c>
      <c r="D123" s="1">
        <v>7</v>
      </c>
      <c r="E123" s="1">
        <v>64</v>
      </c>
      <c r="F123" s="1">
        <v>40</v>
      </c>
      <c r="G123" s="1">
        <v>22</v>
      </c>
      <c r="H123" s="1">
        <v>235</v>
      </c>
      <c r="I123" s="1">
        <v>191</v>
      </c>
      <c r="J123" s="1">
        <v>34</v>
      </c>
    </row>
    <row r="124" spans="1:10" x14ac:dyDescent="0.35">
      <c r="A124" s="339" t="s">
        <v>0</v>
      </c>
      <c r="B124" s="339" t="s">
        <v>0</v>
      </c>
      <c r="C124" s="340">
        <v>1015</v>
      </c>
      <c r="D124" s="2">
        <v>1022</v>
      </c>
      <c r="E124" s="2">
        <v>1086</v>
      </c>
      <c r="F124" s="2">
        <v>1126</v>
      </c>
      <c r="G124" s="2">
        <v>1148</v>
      </c>
      <c r="H124" s="2">
        <v>1383</v>
      </c>
      <c r="I124" s="2">
        <v>1574</v>
      </c>
      <c r="J124" s="2">
        <v>1608</v>
      </c>
    </row>
    <row r="125" spans="1:10" x14ac:dyDescent="0.35">
      <c r="A125" s="339" t="s">
        <v>2365</v>
      </c>
      <c r="B125" s="339" t="s">
        <v>33</v>
      </c>
      <c r="C125" s="340">
        <v>1318</v>
      </c>
      <c r="D125" s="1">
        <v>30</v>
      </c>
      <c r="E125" s="1">
        <v>51</v>
      </c>
      <c r="F125" s="1">
        <v>53</v>
      </c>
      <c r="G125" s="1">
        <v>17</v>
      </c>
      <c r="H125" s="1">
        <v>39</v>
      </c>
      <c r="I125" s="1">
        <v>121</v>
      </c>
      <c r="J125" s="1">
        <v>29</v>
      </c>
    </row>
    <row r="126" spans="1:10" x14ac:dyDescent="0.35">
      <c r="A126" s="339" t="s">
        <v>0</v>
      </c>
      <c r="B126" s="339" t="s">
        <v>0</v>
      </c>
      <c r="C126" s="340">
        <v>1318</v>
      </c>
      <c r="D126" s="2">
        <v>1348</v>
      </c>
      <c r="E126" s="2">
        <v>1399</v>
      </c>
      <c r="F126" s="2">
        <v>1452</v>
      </c>
      <c r="G126" s="2">
        <v>1469</v>
      </c>
      <c r="H126" s="2">
        <v>1508</v>
      </c>
      <c r="I126" s="2">
        <v>1629</v>
      </c>
      <c r="J126" s="2">
        <v>1658</v>
      </c>
    </row>
    <row r="127" spans="1:10" x14ac:dyDescent="0.35">
      <c r="A127" s="339" t="s">
        <v>3560</v>
      </c>
      <c r="B127" s="339" t="s">
        <v>31</v>
      </c>
      <c r="C127" s="340">
        <v>143</v>
      </c>
      <c r="D127" s="1">
        <v>3</v>
      </c>
      <c r="E127" s="1">
        <v>-146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</row>
    <row r="128" spans="1:10" x14ac:dyDescent="0.35">
      <c r="A128" s="339" t="s">
        <v>0</v>
      </c>
      <c r="B128" s="339" t="s">
        <v>0</v>
      </c>
      <c r="C128" s="340">
        <v>143</v>
      </c>
      <c r="D128" s="2">
        <v>146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</row>
    <row r="129" spans="1:10" x14ac:dyDescent="0.35">
      <c r="A129" s="339" t="s">
        <v>3561</v>
      </c>
      <c r="B129" s="339" t="s">
        <v>33</v>
      </c>
      <c r="C129" s="340">
        <v>145</v>
      </c>
      <c r="D129" s="1">
        <v>2</v>
      </c>
      <c r="E129" s="1">
        <v>-147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</row>
    <row r="130" spans="1:10" x14ac:dyDescent="0.35">
      <c r="A130" s="339" t="s">
        <v>0</v>
      </c>
      <c r="B130" s="339" t="s">
        <v>0</v>
      </c>
      <c r="C130" s="340">
        <v>145</v>
      </c>
      <c r="D130" s="2">
        <v>147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</row>
    <row r="131" spans="1:10" x14ac:dyDescent="0.35">
      <c r="A131" s="339" t="s">
        <v>3562</v>
      </c>
      <c r="B131" s="339" t="s">
        <v>33</v>
      </c>
      <c r="C131" s="340">
        <v>134</v>
      </c>
      <c r="D131" s="1">
        <v>3</v>
      </c>
      <c r="E131" s="1">
        <v>-137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</row>
    <row r="132" spans="1:10" x14ac:dyDescent="0.35">
      <c r="A132" s="339" t="s">
        <v>0</v>
      </c>
      <c r="B132" s="339" t="s">
        <v>0</v>
      </c>
      <c r="C132" s="340">
        <v>134</v>
      </c>
      <c r="D132" s="2">
        <v>137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</row>
    <row r="133" spans="1:10" x14ac:dyDescent="0.35">
      <c r="A133" s="339" t="s">
        <v>2366</v>
      </c>
      <c r="B133" s="339" t="s">
        <v>31</v>
      </c>
      <c r="C133" s="340">
        <v>799</v>
      </c>
      <c r="D133" s="1">
        <v>5</v>
      </c>
      <c r="E133" s="1">
        <v>50</v>
      </c>
      <c r="F133" s="1">
        <v>79</v>
      </c>
      <c r="G133" s="1">
        <v>14</v>
      </c>
      <c r="H133" s="1">
        <v>-947</v>
      </c>
      <c r="I133" s="1">
        <v>0</v>
      </c>
      <c r="J133" s="1">
        <v>0</v>
      </c>
    </row>
    <row r="134" spans="1:10" x14ac:dyDescent="0.35">
      <c r="A134" s="339" t="s">
        <v>0</v>
      </c>
      <c r="B134" s="339" t="s">
        <v>0</v>
      </c>
      <c r="C134" s="340">
        <v>799</v>
      </c>
      <c r="D134" s="2">
        <v>804</v>
      </c>
      <c r="E134" s="2">
        <v>854</v>
      </c>
      <c r="F134" s="2">
        <v>933</v>
      </c>
      <c r="G134" s="2">
        <v>947</v>
      </c>
      <c r="H134" s="2">
        <v>0</v>
      </c>
      <c r="I134" s="2">
        <v>0</v>
      </c>
      <c r="J134" s="2">
        <v>0</v>
      </c>
    </row>
    <row r="135" spans="1:10" x14ac:dyDescent="0.35">
      <c r="A135" s="339" t="s">
        <v>3572</v>
      </c>
      <c r="B135" s="339" t="s">
        <v>31</v>
      </c>
      <c r="C135" s="340">
        <v>463</v>
      </c>
      <c r="D135" s="1">
        <v>6</v>
      </c>
      <c r="E135" s="1">
        <v>28</v>
      </c>
      <c r="F135" s="1">
        <v>-497</v>
      </c>
      <c r="G135" s="1">
        <v>0</v>
      </c>
      <c r="H135" s="1">
        <v>0</v>
      </c>
      <c r="I135" s="1">
        <v>0</v>
      </c>
      <c r="J135" s="1">
        <v>0</v>
      </c>
    </row>
    <row r="136" spans="1:10" x14ac:dyDescent="0.35">
      <c r="A136" s="339" t="s">
        <v>0</v>
      </c>
      <c r="B136" s="339" t="s">
        <v>0</v>
      </c>
      <c r="C136" s="340">
        <v>463</v>
      </c>
      <c r="D136" s="2">
        <v>469</v>
      </c>
      <c r="E136" s="2">
        <v>497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</row>
    <row r="137" spans="1:10" x14ac:dyDescent="0.35">
      <c r="A137" s="339" t="s">
        <v>2367</v>
      </c>
      <c r="B137" s="339" t="s">
        <v>31</v>
      </c>
      <c r="C137" s="340">
        <v>1017</v>
      </c>
      <c r="D137" s="1">
        <v>21</v>
      </c>
      <c r="E137" s="1">
        <v>48</v>
      </c>
      <c r="F137" s="1">
        <v>87</v>
      </c>
      <c r="G137" s="1">
        <v>278</v>
      </c>
      <c r="H137" s="1">
        <v>78</v>
      </c>
      <c r="I137" s="1">
        <v>116</v>
      </c>
      <c r="J137" s="1">
        <v>24</v>
      </c>
    </row>
    <row r="138" spans="1:10" x14ac:dyDescent="0.35">
      <c r="A138" s="339" t="s">
        <v>0</v>
      </c>
      <c r="B138" s="339" t="s">
        <v>0</v>
      </c>
      <c r="C138" s="340">
        <v>1017</v>
      </c>
      <c r="D138" s="2">
        <v>1038</v>
      </c>
      <c r="E138" s="2">
        <v>1086</v>
      </c>
      <c r="F138" s="2">
        <v>1173</v>
      </c>
      <c r="G138" s="2">
        <v>1451</v>
      </c>
      <c r="H138" s="2">
        <v>1529</v>
      </c>
      <c r="I138" s="2">
        <v>1645</v>
      </c>
      <c r="J138" s="2">
        <v>1669</v>
      </c>
    </row>
    <row r="139" spans="1:10" x14ac:dyDescent="0.35">
      <c r="A139" s="339" t="s">
        <v>3563</v>
      </c>
      <c r="B139" s="339" t="s">
        <v>33</v>
      </c>
      <c r="C139" s="340">
        <v>1292</v>
      </c>
      <c r="D139" s="1">
        <v>23</v>
      </c>
      <c r="E139" s="1">
        <v>51</v>
      </c>
      <c r="F139" s="1">
        <v>33</v>
      </c>
      <c r="G139" s="1">
        <v>108</v>
      </c>
      <c r="H139" s="1">
        <v>113</v>
      </c>
      <c r="I139" s="1">
        <v>92</v>
      </c>
      <c r="J139" s="1">
        <v>13</v>
      </c>
    </row>
    <row r="140" spans="1:10" x14ac:dyDescent="0.35">
      <c r="A140" s="339" t="s">
        <v>0</v>
      </c>
      <c r="B140" s="339" t="s">
        <v>0</v>
      </c>
      <c r="C140" s="340">
        <v>1292</v>
      </c>
      <c r="D140" s="2">
        <v>1315</v>
      </c>
      <c r="E140" s="2">
        <v>1366</v>
      </c>
      <c r="F140" s="2">
        <v>1399</v>
      </c>
      <c r="G140" s="2">
        <v>1507</v>
      </c>
      <c r="H140" s="2">
        <v>1620</v>
      </c>
      <c r="I140" s="2">
        <v>1712</v>
      </c>
      <c r="J140" s="2">
        <v>1725</v>
      </c>
    </row>
    <row r="141" spans="1:10" x14ac:dyDescent="0.35">
      <c r="A141" s="339" t="s">
        <v>2368</v>
      </c>
      <c r="B141" s="339" t="s">
        <v>33</v>
      </c>
      <c r="C141" s="340">
        <v>1291</v>
      </c>
      <c r="D141" s="1">
        <v>12</v>
      </c>
      <c r="E141" s="1">
        <v>31</v>
      </c>
      <c r="F141" s="1">
        <v>69</v>
      </c>
      <c r="G141" s="1">
        <v>74</v>
      </c>
      <c r="H141" s="1">
        <v>86</v>
      </c>
      <c r="I141" s="1">
        <v>321</v>
      </c>
      <c r="J141" s="1">
        <v>-131</v>
      </c>
    </row>
    <row r="142" spans="1:10" x14ac:dyDescent="0.35">
      <c r="A142" s="339" t="s">
        <v>0</v>
      </c>
      <c r="B142" s="339" t="s">
        <v>0</v>
      </c>
      <c r="C142" s="340">
        <v>1291</v>
      </c>
      <c r="D142" s="2">
        <v>1303</v>
      </c>
      <c r="E142" s="2">
        <v>1334</v>
      </c>
      <c r="F142" s="2">
        <v>1403</v>
      </c>
      <c r="G142" s="2">
        <v>1477</v>
      </c>
      <c r="H142" s="2">
        <v>1563</v>
      </c>
      <c r="I142" s="2">
        <v>1884</v>
      </c>
      <c r="J142" s="2">
        <v>1753</v>
      </c>
    </row>
    <row r="143" spans="1:10" x14ac:dyDescent="0.35">
      <c r="A143" s="339" t="s">
        <v>2369</v>
      </c>
      <c r="B143" s="339" t="s">
        <v>33</v>
      </c>
      <c r="C143" s="340">
        <v>807</v>
      </c>
      <c r="D143" s="1">
        <v>10</v>
      </c>
      <c r="E143" s="1">
        <v>6</v>
      </c>
      <c r="F143" s="1">
        <v>26</v>
      </c>
      <c r="G143" s="1">
        <v>-849</v>
      </c>
      <c r="H143" s="1">
        <v>0</v>
      </c>
      <c r="I143" s="1">
        <v>0</v>
      </c>
      <c r="J143" s="1">
        <v>0</v>
      </c>
    </row>
    <row r="144" spans="1:10" x14ac:dyDescent="0.35">
      <c r="A144" s="339" t="s">
        <v>0</v>
      </c>
      <c r="B144" s="339" t="s">
        <v>0</v>
      </c>
      <c r="C144" s="340">
        <v>807</v>
      </c>
      <c r="D144" s="2">
        <v>817</v>
      </c>
      <c r="E144" s="2">
        <v>823</v>
      </c>
      <c r="F144" s="2">
        <v>849</v>
      </c>
      <c r="G144" s="2">
        <v>0</v>
      </c>
      <c r="H144" s="2">
        <v>0</v>
      </c>
      <c r="I144" s="2">
        <v>0</v>
      </c>
      <c r="J144" s="2">
        <v>0</v>
      </c>
    </row>
    <row r="145" spans="1:12" x14ac:dyDescent="0.35">
      <c r="A145" s="339" t="s">
        <v>2370</v>
      </c>
      <c r="B145" s="339" t="s">
        <v>33</v>
      </c>
      <c r="C145" s="340">
        <v>1123</v>
      </c>
      <c r="D145" s="1">
        <v>7</v>
      </c>
      <c r="E145" s="1">
        <v>4</v>
      </c>
      <c r="F145" s="1">
        <v>21</v>
      </c>
      <c r="G145" s="1">
        <v>252</v>
      </c>
      <c r="H145" s="1">
        <v>48</v>
      </c>
      <c r="I145" s="1">
        <v>57</v>
      </c>
      <c r="J145" s="1">
        <v>31</v>
      </c>
    </row>
    <row r="146" spans="1:12" x14ac:dyDescent="0.35">
      <c r="A146" s="339" t="s">
        <v>0</v>
      </c>
      <c r="B146" s="339" t="s">
        <v>0</v>
      </c>
      <c r="C146" s="340">
        <v>1123</v>
      </c>
      <c r="D146" s="2">
        <v>1130</v>
      </c>
      <c r="E146" s="2">
        <v>1134</v>
      </c>
      <c r="F146" s="2">
        <v>1155</v>
      </c>
      <c r="G146" s="2">
        <v>1407</v>
      </c>
      <c r="H146" s="2">
        <v>1455</v>
      </c>
      <c r="I146" s="2">
        <v>1512</v>
      </c>
      <c r="J146" s="2">
        <v>1543</v>
      </c>
    </row>
    <row r="147" spans="1:12" x14ac:dyDescent="0.35">
      <c r="A147" s="339" t="s">
        <v>47</v>
      </c>
      <c r="B147" s="339" t="s">
        <v>0</v>
      </c>
      <c r="C147" s="341">
        <v>0</v>
      </c>
      <c r="D147" s="1">
        <f>(D119+D121+D123+D125+D127+D129+D131+D133+D135+D137+D139+D141+D143+D145)*(-1)</f>
        <v>0</v>
      </c>
      <c r="E147" s="1">
        <f t="shared" ref="E147:J147" si="3">(E119+E121+E123+E125+E127+E129+E131+E133+E135+E137+E139+E141+E143+E145)*(-1)</f>
        <v>54</v>
      </c>
      <c r="F147" s="1">
        <f t="shared" si="3"/>
        <v>37</v>
      </c>
      <c r="G147" s="1">
        <f t="shared" si="3"/>
        <v>58</v>
      </c>
      <c r="H147" s="1">
        <f t="shared" si="3"/>
        <v>265</v>
      </c>
      <c r="I147" s="1">
        <f t="shared" si="3"/>
        <v>141</v>
      </c>
      <c r="J147" s="1">
        <f t="shared" si="3"/>
        <v>0</v>
      </c>
    </row>
    <row r="148" spans="1:12" x14ac:dyDescent="0.35">
      <c r="A148" s="339" t="s">
        <v>0</v>
      </c>
      <c r="B148" s="339" t="s">
        <v>0</v>
      </c>
      <c r="C148" s="340">
        <v>0</v>
      </c>
      <c r="D148" s="2">
        <v>0</v>
      </c>
      <c r="E148" s="2">
        <v>54</v>
      </c>
      <c r="F148" s="2">
        <v>91</v>
      </c>
      <c r="G148" s="2">
        <v>149</v>
      </c>
      <c r="H148" s="2">
        <v>414</v>
      </c>
      <c r="I148" s="2">
        <v>555</v>
      </c>
      <c r="J148" s="2">
        <v>555</v>
      </c>
    </row>
    <row r="149" spans="1:12" x14ac:dyDescent="0.35">
      <c r="A149" t="s">
        <v>48</v>
      </c>
      <c r="B149" t="s">
        <v>0</v>
      </c>
      <c r="C149" s="2">
        <v>12264</v>
      </c>
      <c r="D149" s="2">
        <v>12264</v>
      </c>
      <c r="E149" s="2">
        <v>12264</v>
      </c>
      <c r="F149" s="2">
        <v>12264</v>
      </c>
      <c r="G149" s="2">
        <v>12264</v>
      </c>
      <c r="H149" s="2">
        <v>12264</v>
      </c>
      <c r="I149" s="2">
        <v>12264</v>
      </c>
      <c r="J149" s="2">
        <v>12264</v>
      </c>
    </row>
    <row r="153" spans="1:12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</row>
    <row r="154" spans="1:12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</row>
    <row r="155" spans="1:12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</row>
    <row r="156" spans="1:12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</row>
    <row r="157" spans="1:12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</row>
    <row r="158" spans="1:12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</row>
    <row r="159" spans="1:12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</row>
    <row r="160" spans="1:12" x14ac:dyDescent="0.35">
      <c r="A160" s="339" t="s">
        <v>107</v>
      </c>
      <c r="B160" s="339" t="s">
        <v>2</v>
      </c>
      <c r="C160" s="339" t="s">
        <v>3</v>
      </c>
      <c r="D160" t="s">
        <v>4</v>
      </c>
      <c r="E160" t="s">
        <v>5</v>
      </c>
      <c r="F160" t="s">
        <v>6</v>
      </c>
      <c r="G160" t="s">
        <v>7</v>
      </c>
      <c r="H160" t="s">
        <v>8</v>
      </c>
      <c r="I160" t="s">
        <v>9</v>
      </c>
      <c r="J160" t="s">
        <v>10</v>
      </c>
      <c r="K160" t="s">
        <v>11</v>
      </c>
      <c r="L160" t="s">
        <v>12</v>
      </c>
    </row>
    <row r="161" spans="1:12" x14ac:dyDescent="0.35">
      <c r="A161" s="339" t="s">
        <v>0</v>
      </c>
      <c r="B161" s="339" t="s">
        <v>0</v>
      </c>
      <c r="C161" s="339" t="s">
        <v>17</v>
      </c>
      <c r="D161" t="s">
        <v>2371</v>
      </c>
      <c r="E161" t="s">
        <v>2372</v>
      </c>
      <c r="F161" t="s">
        <v>271</v>
      </c>
      <c r="G161" t="s">
        <v>2373</v>
      </c>
      <c r="H161" t="s">
        <v>2374</v>
      </c>
      <c r="I161" t="s">
        <v>2375</v>
      </c>
      <c r="J161" t="s">
        <v>2376</v>
      </c>
      <c r="K161" t="s">
        <v>2377</v>
      </c>
      <c r="L161" t="s">
        <v>2378</v>
      </c>
    </row>
    <row r="162" spans="1:12" x14ac:dyDescent="0.35">
      <c r="A162" s="339" t="s">
        <v>3564</v>
      </c>
      <c r="B162" s="339" t="s">
        <v>33</v>
      </c>
      <c r="C162" s="340">
        <v>440</v>
      </c>
      <c r="D162" s="1">
        <v>129</v>
      </c>
      <c r="E162" s="1">
        <v>13</v>
      </c>
      <c r="F162" s="1">
        <v>34</v>
      </c>
      <c r="G162" s="1">
        <v>24</v>
      </c>
      <c r="H162" s="1">
        <v>28</v>
      </c>
      <c r="I162" s="1">
        <v>1</v>
      </c>
      <c r="J162" s="1">
        <v>147</v>
      </c>
      <c r="K162" s="1">
        <v>28</v>
      </c>
      <c r="L162" s="1">
        <v>-844</v>
      </c>
    </row>
    <row r="163" spans="1:12" x14ac:dyDescent="0.35">
      <c r="A163" s="339" t="s">
        <v>0</v>
      </c>
      <c r="B163" s="339" t="s">
        <v>0</v>
      </c>
      <c r="C163" s="340">
        <v>440</v>
      </c>
      <c r="D163" s="2">
        <v>569</v>
      </c>
      <c r="E163" s="2">
        <v>582</v>
      </c>
      <c r="F163" s="2">
        <v>616</v>
      </c>
      <c r="G163" s="2">
        <v>640</v>
      </c>
      <c r="H163" s="2">
        <v>668</v>
      </c>
      <c r="I163" s="2">
        <v>669</v>
      </c>
      <c r="J163" s="2">
        <v>816</v>
      </c>
      <c r="K163" s="2">
        <v>844</v>
      </c>
      <c r="L163" s="2">
        <v>0</v>
      </c>
    </row>
    <row r="164" spans="1:12" x14ac:dyDescent="0.35">
      <c r="A164" s="339" t="s">
        <v>2379</v>
      </c>
      <c r="B164" s="339" t="s">
        <v>33</v>
      </c>
      <c r="C164" s="340">
        <v>488</v>
      </c>
      <c r="D164" s="1">
        <v>81</v>
      </c>
      <c r="E164" s="1">
        <v>6</v>
      </c>
      <c r="F164" s="1">
        <v>4</v>
      </c>
      <c r="G164" s="1">
        <v>40</v>
      </c>
      <c r="H164" s="1">
        <v>22</v>
      </c>
      <c r="I164" s="1">
        <v>7</v>
      </c>
      <c r="J164" s="1">
        <v>-648</v>
      </c>
      <c r="K164" s="1">
        <v>0</v>
      </c>
      <c r="L164" s="1">
        <v>0</v>
      </c>
    </row>
    <row r="165" spans="1:12" x14ac:dyDescent="0.35">
      <c r="A165" s="339" t="s">
        <v>0</v>
      </c>
      <c r="B165" s="339" t="s">
        <v>0</v>
      </c>
      <c r="C165" s="340">
        <v>488</v>
      </c>
      <c r="D165" s="2">
        <v>569</v>
      </c>
      <c r="E165" s="2">
        <v>575</v>
      </c>
      <c r="F165" s="2">
        <v>579</v>
      </c>
      <c r="G165" s="2">
        <v>619</v>
      </c>
      <c r="H165" s="2">
        <v>641</v>
      </c>
      <c r="I165" s="2">
        <v>648</v>
      </c>
      <c r="J165" s="2">
        <v>0</v>
      </c>
      <c r="K165" s="2">
        <v>0</v>
      </c>
      <c r="L165" s="2">
        <v>0</v>
      </c>
    </row>
    <row r="166" spans="1:12" x14ac:dyDescent="0.35">
      <c r="A166" s="339" t="s">
        <v>3565</v>
      </c>
      <c r="B166" s="339" t="s">
        <v>33</v>
      </c>
      <c r="C166" s="340">
        <v>1948</v>
      </c>
      <c r="D166" s="1">
        <v>0</v>
      </c>
      <c r="E166" s="1">
        <v>-235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35">
      <c r="A167" s="339" t="s">
        <v>0</v>
      </c>
      <c r="B167" s="339" t="s">
        <v>0</v>
      </c>
      <c r="C167" s="340">
        <v>1948</v>
      </c>
      <c r="D167" s="2">
        <v>1948</v>
      </c>
      <c r="E167" s="2">
        <v>1713</v>
      </c>
      <c r="F167" s="2">
        <v>1713</v>
      </c>
      <c r="G167" s="2">
        <v>1713</v>
      </c>
      <c r="H167" s="2">
        <v>1713</v>
      </c>
      <c r="I167" s="2">
        <v>1713</v>
      </c>
      <c r="J167" s="2">
        <v>1713</v>
      </c>
      <c r="K167" s="2">
        <v>1713</v>
      </c>
      <c r="L167" s="2">
        <v>1713</v>
      </c>
    </row>
    <row r="168" spans="1:12" x14ac:dyDescent="0.35">
      <c r="A168" s="339" t="s">
        <v>3570</v>
      </c>
      <c r="B168" s="339" t="s">
        <v>33</v>
      </c>
      <c r="C168" s="340">
        <v>2455</v>
      </c>
      <c r="D168" s="1">
        <v>-742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35">
      <c r="A169" s="339" t="s">
        <v>0</v>
      </c>
      <c r="B169" s="339" t="s">
        <v>0</v>
      </c>
      <c r="C169" s="340">
        <v>2455</v>
      </c>
      <c r="D169" s="2">
        <v>1713</v>
      </c>
      <c r="E169" s="2">
        <v>1713</v>
      </c>
      <c r="F169" s="2">
        <v>1713</v>
      </c>
      <c r="G169" s="2">
        <v>1713</v>
      </c>
      <c r="H169" s="2">
        <v>1713</v>
      </c>
      <c r="I169" s="2">
        <v>1713</v>
      </c>
      <c r="J169" s="2">
        <v>1713</v>
      </c>
      <c r="K169" s="2">
        <v>1713</v>
      </c>
      <c r="L169" s="2">
        <v>1713</v>
      </c>
    </row>
    <row r="170" spans="1:12" x14ac:dyDescent="0.35">
      <c r="A170" s="339" t="s">
        <v>3573</v>
      </c>
      <c r="B170" s="339" t="s">
        <v>33</v>
      </c>
      <c r="C170" s="340">
        <v>335</v>
      </c>
      <c r="D170" s="1">
        <v>27</v>
      </c>
      <c r="E170" s="1">
        <v>20</v>
      </c>
      <c r="F170" s="1">
        <v>8</v>
      </c>
      <c r="G170" s="1">
        <v>12</v>
      </c>
      <c r="H170" s="1">
        <v>-402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35">
      <c r="A171" s="339" t="s">
        <v>0</v>
      </c>
      <c r="B171" s="339" t="s">
        <v>0</v>
      </c>
      <c r="C171" s="340">
        <v>335</v>
      </c>
      <c r="D171" s="2">
        <v>362</v>
      </c>
      <c r="E171" s="2">
        <v>382</v>
      </c>
      <c r="F171" s="2">
        <v>390</v>
      </c>
      <c r="G171" s="2">
        <v>402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</row>
    <row r="172" spans="1:12" x14ac:dyDescent="0.35">
      <c r="A172" s="339" t="s">
        <v>3566</v>
      </c>
      <c r="B172" s="339" t="s">
        <v>33</v>
      </c>
      <c r="C172" s="340">
        <v>702</v>
      </c>
      <c r="D172" s="1">
        <v>48</v>
      </c>
      <c r="E172" s="1">
        <v>52</v>
      </c>
      <c r="F172" s="1">
        <v>30</v>
      </c>
      <c r="G172" s="1">
        <v>6</v>
      </c>
      <c r="H172" s="1">
        <v>30</v>
      </c>
      <c r="I172" s="1">
        <v>5</v>
      </c>
      <c r="J172" s="1">
        <v>20</v>
      </c>
      <c r="K172" s="1">
        <v>30</v>
      </c>
      <c r="L172" s="1">
        <v>287</v>
      </c>
    </row>
    <row r="173" spans="1:12" x14ac:dyDescent="0.35">
      <c r="A173" s="339" t="s">
        <v>0</v>
      </c>
      <c r="B173" s="339" t="s">
        <v>0</v>
      </c>
      <c r="C173" s="340">
        <v>702</v>
      </c>
      <c r="D173" s="2">
        <v>750</v>
      </c>
      <c r="E173" s="2">
        <v>802</v>
      </c>
      <c r="F173" s="2">
        <v>832</v>
      </c>
      <c r="G173" s="2">
        <v>838</v>
      </c>
      <c r="H173" s="2">
        <v>868</v>
      </c>
      <c r="I173" s="2">
        <v>873</v>
      </c>
      <c r="J173" s="2">
        <v>893</v>
      </c>
      <c r="K173" s="2">
        <v>923</v>
      </c>
      <c r="L173" s="2">
        <v>1210</v>
      </c>
    </row>
    <row r="174" spans="1:12" x14ac:dyDescent="0.35">
      <c r="A174" s="339" t="s">
        <v>2380</v>
      </c>
      <c r="B174" s="339" t="s">
        <v>33</v>
      </c>
      <c r="C174" s="340">
        <v>195</v>
      </c>
      <c r="D174" s="1">
        <v>40</v>
      </c>
      <c r="E174" s="1">
        <v>6</v>
      </c>
      <c r="F174" s="1">
        <v>3</v>
      </c>
      <c r="G174" s="1">
        <v>-244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35">
      <c r="A175" s="339" t="s">
        <v>0</v>
      </c>
      <c r="B175" s="339" t="s">
        <v>0</v>
      </c>
      <c r="C175" s="340">
        <v>195</v>
      </c>
      <c r="D175" s="2">
        <v>235</v>
      </c>
      <c r="E175" s="2">
        <v>241</v>
      </c>
      <c r="F175" s="2">
        <v>244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</row>
    <row r="176" spans="1:12" x14ac:dyDescent="0.35">
      <c r="A176" s="339" t="s">
        <v>2381</v>
      </c>
      <c r="B176" s="339" t="s">
        <v>31</v>
      </c>
      <c r="C176" s="340">
        <v>1105</v>
      </c>
      <c r="D176" s="1">
        <v>95</v>
      </c>
      <c r="E176" s="1">
        <v>44</v>
      </c>
      <c r="F176" s="1">
        <v>3</v>
      </c>
      <c r="G176" s="1">
        <v>29</v>
      </c>
      <c r="H176" s="1">
        <v>90</v>
      </c>
      <c r="I176" s="1">
        <v>24</v>
      </c>
      <c r="J176" s="1">
        <v>221</v>
      </c>
      <c r="K176" s="1">
        <v>53</v>
      </c>
      <c r="L176" s="1">
        <v>164</v>
      </c>
    </row>
    <row r="177" spans="1:13" x14ac:dyDescent="0.35">
      <c r="A177" s="339" t="s">
        <v>0</v>
      </c>
      <c r="B177" s="339" t="s">
        <v>0</v>
      </c>
      <c r="C177" s="340">
        <v>1105</v>
      </c>
      <c r="D177" s="2">
        <v>1200</v>
      </c>
      <c r="E177" s="2">
        <v>1244</v>
      </c>
      <c r="F177" s="2">
        <v>1247</v>
      </c>
      <c r="G177" s="2">
        <v>1276</v>
      </c>
      <c r="H177" s="2">
        <v>1366</v>
      </c>
      <c r="I177" s="2">
        <v>1390</v>
      </c>
      <c r="J177" s="2">
        <v>1611</v>
      </c>
      <c r="K177" s="2">
        <v>1664</v>
      </c>
      <c r="L177" s="2">
        <v>1828</v>
      </c>
    </row>
    <row r="178" spans="1:13" x14ac:dyDescent="0.35">
      <c r="A178" s="339" t="s">
        <v>2382</v>
      </c>
      <c r="B178" s="339" t="s">
        <v>33</v>
      </c>
      <c r="C178" s="340">
        <v>125</v>
      </c>
      <c r="D178" s="1">
        <v>16</v>
      </c>
      <c r="E178" s="1">
        <v>5</v>
      </c>
      <c r="F178" s="1">
        <v>-146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3" x14ac:dyDescent="0.35">
      <c r="A179" s="339" t="s">
        <v>0</v>
      </c>
      <c r="B179" s="339" t="s">
        <v>0</v>
      </c>
      <c r="C179" s="340">
        <v>125</v>
      </c>
      <c r="D179" s="2">
        <v>141</v>
      </c>
      <c r="E179" s="2">
        <v>146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</row>
    <row r="180" spans="1:13" x14ac:dyDescent="0.35">
      <c r="A180" s="339" t="s">
        <v>2383</v>
      </c>
      <c r="B180" s="339" t="s">
        <v>31</v>
      </c>
      <c r="C180" s="340">
        <v>588</v>
      </c>
      <c r="D180" s="1">
        <v>93</v>
      </c>
      <c r="E180" s="1">
        <v>18</v>
      </c>
      <c r="F180" s="1">
        <v>13</v>
      </c>
      <c r="G180" s="1">
        <v>5</v>
      </c>
      <c r="H180" s="1">
        <v>56</v>
      </c>
      <c r="I180" s="1">
        <v>3</v>
      </c>
      <c r="J180" s="1">
        <v>45</v>
      </c>
      <c r="K180" s="1">
        <v>424</v>
      </c>
      <c r="L180" s="1">
        <v>97</v>
      </c>
    </row>
    <row r="181" spans="1:13" x14ac:dyDescent="0.35">
      <c r="A181" s="339" t="s">
        <v>0</v>
      </c>
      <c r="B181" s="339" t="s">
        <v>0</v>
      </c>
      <c r="C181" s="340">
        <v>588</v>
      </c>
      <c r="D181" s="2">
        <v>681</v>
      </c>
      <c r="E181" s="2">
        <v>699</v>
      </c>
      <c r="F181" s="2">
        <v>712</v>
      </c>
      <c r="G181" s="2">
        <v>717</v>
      </c>
      <c r="H181" s="2">
        <v>773</v>
      </c>
      <c r="I181" s="2">
        <v>776</v>
      </c>
      <c r="J181" s="2">
        <v>821</v>
      </c>
      <c r="K181" s="2">
        <v>1245</v>
      </c>
      <c r="L181" s="2">
        <v>1342</v>
      </c>
    </row>
    <row r="182" spans="1:13" x14ac:dyDescent="0.35">
      <c r="A182" s="339" t="s">
        <v>2384</v>
      </c>
      <c r="B182" s="339" t="s">
        <v>33</v>
      </c>
      <c r="C182" s="340">
        <v>484</v>
      </c>
      <c r="D182" s="1">
        <v>95</v>
      </c>
      <c r="E182" s="1">
        <v>12</v>
      </c>
      <c r="F182" s="1">
        <v>12</v>
      </c>
      <c r="G182" s="1">
        <v>0</v>
      </c>
      <c r="H182" s="1">
        <v>39</v>
      </c>
      <c r="I182" s="1">
        <v>8</v>
      </c>
      <c r="J182" s="1">
        <v>30</v>
      </c>
      <c r="K182" s="1">
        <v>-680</v>
      </c>
      <c r="L182" s="1">
        <v>0</v>
      </c>
    </row>
    <row r="183" spans="1:13" x14ac:dyDescent="0.35">
      <c r="A183" s="339" t="s">
        <v>0</v>
      </c>
      <c r="B183" s="339" t="s">
        <v>0</v>
      </c>
      <c r="C183" s="340">
        <v>484</v>
      </c>
      <c r="D183" s="2">
        <v>579</v>
      </c>
      <c r="E183" s="2">
        <v>591</v>
      </c>
      <c r="F183" s="2">
        <v>603</v>
      </c>
      <c r="G183" s="2">
        <v>603</v>
      </c>
      <c r="H183" s="2">
        <v>642</v>
      </c>
      <c r="I183" s="2">
        <v>650</v>
      </c>
      <c r="J183" s="2">
        <v>680</v>
      </c>
      <c r="K183" s="2">
        <v>0</v>
      </c>
      <c r="L183" s="2">
        <v>0</v>
      </c>
    </row>
    <row r="184" spans="1:13" x14ac:dyDescent="0.35">
      <c r="A184" s="339" t="s">
        <v>2385</v>
      </c>
      <c r="B184" s="339" t="s">
        <v>33</v>
      </c>
      <c r="C184" s="340">
        <v>1409</v>
      </c>
      <c r="D184" s="1">
        <v>118</v>
      </c>
      <c r="E184" s="1">
        <v>59</v>
      </c>
      <c r="F184" s="1">
        <v>5</v>
      </c>
      <c r="G184" s="1">
        <v>112</v>
      </c>
      <c r="H184" s="1">
        <v>80</v>
      </c>
      <c r="I184" s="1">
        <v>-70</v>
      </c>
      <c r="J184" s="1">
        <v>0</v>
      </c>
      <c r="K184" s="1">
        <v>0</v>
      </c>
      <c r="L184" s="1">
        <v>0</v>
      </c>
    </row>
    <row r="185" spans="1:13" x14ac:dyDescent="0.35">
      <c r="A185" s="339" t="s">
        <v>0</v>
      </c>
      <c r="B185" s="339" t="s">
        <v>0</v>
      </c>
      <c r="C185" s="340">
        <v>1409</v>
      </c>
      <c r="D185" s="2">
        <v>1527</v>
      </c>
      <c r="E185" s="2">
        <v>1586</v>
      </c>
      <c r="F185" s="2">
        <v>1591</v>
      </c>
      <c r="G185" s="2">
        <v>1703</v>
      </c>
      <c r="H185" s="2">
        <v>1783</v>
      </c>
      <c r="I185" s="2">
        <v>1713</v>
      </c>
      <c r="J185" s="2">
        <v>1713</v>
      </c>
      <c r="K185" s="2">
        <v>1713</v>
      </c>
      <c r="L185" s="2">
        <v>1713</v>
      </c>
    </row>
    <row r="186" spans="1:13" x14ac:dyDescent="0.35">
      <c r="A186" s="339" t="s">
        <v>47</v>
      </c>
      <c r="B186" s="339" t="s">
        <v>0</v>
      </c>
      <c r="C186" s="341">
        <v>0</v>
      </c>
      <c r="D186" s="1">
        <f>(D162+D164+D166+D168+D170+D172+D174+D176+D178+D180+D182+D184)*(-1)</f>
        <v>0</v>
      </c>
      <c r="E186" s="1">
        <f t="shared" ref="E186:L186" si="4">(E162+E164+E166+E168+E170+E172+E174+E176+E178+E180+E182+E184)*(-1)</f>
        <v>0</v>
      </c>
      <c r="F186" s="1">
        <f t="shared" si="4"/>
        <v>34</v>
      </c>
      <c r="G186" s="1">
        <f t="shared" si="4"/>
        <v>16</v>
      </c>
      <c r="H186" s="1">
        <f t="shared" si="4"/>
        <v>57</v>
      </c>
      <c r="I186" s="1">
        <f t="shared" si="4"/>
        <v>22</v>
      </c>
      <c r="J186" s="1">
        <f t="shared" si="4"/>
        <v>185</v>
      </c>
      <c r="K186" s="1">
        <f t="shared" si="4"/>
        <v>145</v>
      </c>
      <c r="L186" s="1">
        <f t="shared" si="4"/>
        <v>296</v>
      </c>
    </row>
    <row r="187" spans="1:13" x14ac:dyDescent="0.35">
      <c r="A187" s="339" t="s">
        <v>0</v>
      </c>
      <c r="B187" s="339" t="s">
        <v>0</v>
      </c>
      <c r="C187" s="340">
        <v>0</v>
      </c>
      <c r="D187" s="2">
        <v>0</v>
      </c>
      <c r="E187" s="2">
        <v>0</v>
      </c>
      <c r="F187" s="2">
        <v>34</v>
      </c>
      <c r="G187" s="2">
        <v>50</v>
      </c>
      <c r="H187" s="2">
        <v>107</v>
      </c>
      <c r="I187" s="2">
        <v>129</v>
      </c>
      <c r="J187" s="2">
        <v>314</v>
      </c>
      <c r="K187" s="2">
        <v>459</v>
      </c>
      <c r="L187" s="2">
        <v>755</v>
      </c>
    </row>
    <row r="188" spans="1:13" x14ac:dyDescent="0.35">
      <c r="A188" t="s">
        <v>48</v>
      </c>
      <c r="B188" t="s">
        <v>0</v>
      </c>
      <c r="C188" s="2">
        <v>10274</v>
      </c>
      <c r="D188" s="2">
        <v>10274</v>
      </c>
      <c r="E188" s="2">
        <v>10274</v>
      </c>
      <c r="F188" s="2">
        <v>10274</v>
      </c>
      <c r="G188" s="2">
        <v>10274</v>
      </c>
      <c r="H188" s="2">
        <v>10274</v>
      </c>
      <c r="I188" s="2">
        <v>10274</v>
      </c>
      <c r="J188" s="2">
        <v>10274</v>
      </c>
      <c r="K188" s="2">
        <v>10274</v>
      </c>
      <c r="L188" s="2">
        <v>10274</v>
      </c>
    </row>
    <row r="192" spans="1:13" x14ac:dyDescent="0.35">
      <c r="A192" t="s">
        <v>0</v>
      </c>
      <c r="B192" t="s">
        <v>0</v>
      </c>
      <c r="C192" t="s">
        <v>0</v>
      </c>
      <c r="D192" t="s">
        <v>0</v>
      </c>
      <c r="E192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</row>
    <row r="193" spans="1:13" x14ac:dyDescent="0.35">
      <c r="A193" t="s">
        <v>0</v>
      </c>
      <c r="B193" t="s">
        <v>0</v>
      </c>
      <c r="C193" t="s">
        <v>0</v>
      </c>
      <c r="D193" t="s">
        <v>0</v>
      </c>
      <c r="E193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13" x14ac:dyDescent="0.35">
      <c r="A194" t="s">
        <v>0</v>
      </c>
      <c r="B194" t="s">
        <v>0</v>
      </c>
      <c r="C194" t="s">
        <v>0</v>
      </c>
      <c r="D194" t="s">
        <v>0</v>
      </c>
      <c r="E194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</row>
    <row r="195" spans="1:13" x14ac:dyDescent="0.35">
      <c r="A195" t="s">
        <v>0</v>
      </c>
      <c r="B195" t="s">
        <v>0</v>
      </c>
      <c r="C195" t="s">
        <v>0</v>
      </c>
      <c r="D195" t="s">
        <v>0</v>
      </c>
      <c r="E19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</row>
    <row r="196" spans="1:13" x14ac:dyDescent="0.35">
      <c r="A196" t="s">
        <v>0</v>
      </c>
      <c r="B196" t="s">
        <v>0</v>
      </c>
      <c r="C196" t="s">
        <v>0</v>
      </c>
      <c r="D196" t="s">
        <v>0</v>
      </c>
      <c r="E196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</row>
    <row r="197" spans="1:13" x14ac:dyDescent="0.35">
      <c r="A197" t="s">
        <v>0</v>
      </c>
      <c r="B197" t="s">
        <v>0</v>
      </c>
      <c r="C197" t="s">
        <v>0</v>
      </c>
      <c r="D197" t="s">
        <v>0</v>
      </c>
      <c r="E197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</row>
    <row r="198" spans="1:13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</row>
    <row r="199" spans="1:13" x14ac:dyDescent="0.35">
      <c r="A199" s="339" t="s">
        <v>647</v>
      </c>
      <c r="B199" s="339" t="s">
        <v>2</v>
      </c>
      <c r="C199" s="339" t="s">
        <v>3</v>
      </c>
      <c r="D199" t="s">
        <v>4</v>
      </c>
      <c r="E199" t="s">
        <v>5</v>
      </c>
      <c r="F199" t="s">
        <v>6</v>
      </c>
      <c r="G199" t="s">
        <v>7</v>
      </c>
      <c r="H199" t="s">
        <v>8</v>
      </c>
      <c r="I199" t="s">
        <v>9</v>
      </c>
      <c r="J199" t="s">
        <v>10</v>
      </c>
      <c r="K199" t="s">
        <v>11</v>
      </c>
      <c r="L199" t="s">
        <v>12</v>
      </c>
      <c r="M199" t="s">
        <v>13</v>
      </c>
    </row>
    <row r="200" spans="1:13" x14ac:dyDescent="0.35">
      <c r="A200" s="339" t="s">
        <v>0</v>
      </c>
      <c r="B200" s="339" t="s">
        <v>0</v>
      </c>
      <c r="C200" s="339" t="s">
        <v>17</v>
      </c>
      <c r="D200" t="s">
        <v>2386</v>
      </c>
      <c r="E200" t="s">
        <v>2387</v>
      </c>
      <c r="F200" t="s">
        <v>2388</v>
      </c>
      <c r="G200" t="s">
        <v>2389</v>
      </c>
      <c r="H200" t="s">
        <v>2390</v>
      </c>
      <c r="I200" t="s">
        <v>2391</v>
      </c>
      <c r="J200" t="s">
        <v>2392</v>
      </c>
      <c r="K200" t="s">
        <v>2393</v>
      </c>
      <c r="L200" t="s">
        <v>2394</v>
      </c>
      <c r="M200" t="s">
        <v>2395</v>
      </c>
    </row>
    <row r="201" spans="1:13" x14ac:dyDescent="0.35">
      <c r="A201" s="339" t="s">
        <v>3574</v>
      </c>
      <c r="B201" s="339" t="s">
        <v>31</v>
      </c>
      <c r="C201" s="340">
        <v>412</v>
      </c>
      <c r="D201" s="1">
        <v>174</v>
      </c>
      <c r="E201" s="1">
        <v>23</v>
      </c>
      <c r="F201" s="1">
        <v>13</v>
      </c>
      <c r="G201" s="1">
        <v>2</v>
      </c>
      <c r="H201" s="1">
        <v>20</v>
      </c>
      <c r="I201" s="1">
        <v>13</v>
      </c>
      <c r="J201" s="1">
        <v>49</v>
      </c>
      <c r="K201" s="1">
        <v>65</v>
      </c>
      <c r="L201" s="1">
        <v>107</v>
      </c>
      <c r="M201" s="1">
        <v>108</v>
      </c>
    </row>
    <row r="202" spans="1:13" x14ac:dyDescent="0.35">
      <c r="A202" s="339" t="s">
        <v>0</v>
      </c>
      <c r="B202" s="339" t="s">
        <v>0</v>
      </c>
      <c r="C202" s="340">
        <v>412</v>
      </c>
      <c r="D202" s="2">
        <v>586</v>
      </c>
      <c r="E202" s="2">
        <v>609</v>
      </c>
      <c r="F202" s="2">
        <v>622</v>
      </c>
      <c r="G202" s="2">
        <v>624</v>
      </c>
      <c r="H202" s="2">
        <v>644</v>
      </c>
      <c r="I202" s="2">
        <v>657</v>
      </c>
      <c r="J202" s="2">
        <v>706</v>
      </c>
      <c r="K202" s="2">
        <v>771</v>
      </c>
      <c r="L202" s="2">
        <v>878</v>
      </c>
      <c r="M202" s="2">
        <v>986</v>
      </c>
    </row>
    <row r="203" spans="1:13" x14ac:dyDescent="0.35">
      <c r="A203" s="339" t="s">
        <v>2396</v>
      </c>
      <c r="B203" s="339" t="s">
        <v>33</v>
      </c>
      <c r="C203" s="340">
        <v>1150</v>
      </c>
      <c r="D203" s="1">
        <v>67</v>
      </c>
      <c r="E203" s="1">
        <v>8</v>
      </c>
      <c r="F203" s="1">
        <v>4</v>
      </c>
      <c r="G203" s="1">
        <v>8</v>
      </c>
      <c r="H203" s="1">
        <v>141</v>
      </c>
      <c r="I203" s="1">
        <v>10</v>
      </c>
      <c r="J203" s="1">
        <v>39</v>
      </c>
      <c r="K203" s="1">
        <v>0</v>
      </c>
      <c r="L203" s="1">
        <v>0</v>
      </c>
      <c r="M203" s="1">
        <v>0</v>
      </c>
    </row>
    <row r="204" spans="1:13" x14ac:dyDescent="0.35">
      <c r="A204" s="339" t="s">
        <v>0</v>
      </c>
      <c r="B204" s="339" t="s">
        <v>0</v>
      </c>
      <c r="C204" s="340">
        <v>1150</v>
      </c>
      <c r="D204" s="2">
        <v>1217</v>
      </c>
      <c r="E204" s="2">
        <v>1225</v>
      </c>
      <c r="F204" s="2">
        <v>1229</v>
      </c>
      <c r="G204" s="2">
        <v>1237</v>
      </c>
      <c r="H204" s="2">
        <v>1378</v>
      </c>
      <c r="I204" s="2">
        <v>1388</v>
      </c>
      <c r="J204" s="2">
        <v>1427</v>
      </c>
      <c r="K204" s="2">
        <v>1427</v>
      </c>
      <c r="L204" s="2">
        <v>1427</v>
      </c>
      <c r="M204" s="2">
        <v>1427</v>
      </c>
    </row>
    <row r="205" spans="1:13" x14ac:dyDescent="0.35">
      <c r="A205" s="339" t="s">
        <v>2397</v>
      </c>
      <c r="B205" s="339" t="s">
        <v>33</v>
      </c>
      <c r="C205" s="340">
        <v>490</v>
      </c>
      <c r="D205" s="1">
        <v>44</v>
      </c>
      <c r="E205" s="1">
        <v>5</v>
      </c>
      <c r="F205" s="1">
        <v>8</v>
      </c>
      <c r="G205" s="1">
        <v>5</v>
      </c>
      <c r="H205" s="1">
        <v>59</v>
      </c>
      <c r="I205" s="1">
        <v>4</v>
      </c>
      <c r="J205" s="1">
        <v>39</v>
      </c>
      <c r="K205" s="1">
        <v>56</v>
      </c>
      <c r="L205" s="1">
        <v>-710</v>
      </c>
      <c r="M205" s="1">
        <v>0</v>
      </c>
    </row>
    <row r="206" spans="1:13" x14ac:dyDescent="0.35">
      <c r="A206" s="339" t="s">
        <v>0</v>
      </c>
      <c r="B206" s="339" t="s">
        <v>0</v>
      </c>
      <c r="C206" s="340">
        <v>490</v>
      </c>
      <c r="D206" s="2">
        <v>534</v>
      </c>
      <c r="E206" s="2">
        <v>539</v>
      </c>
      <c r="F206" s="2">
        <v>547</v>
      </c>
      <c r="G206" s="2">
        <v>552</v>
      </c>
      <c r="H206" s="2">
        <v>611</v>
      </c>
      <c r="I206" s="2">
        <v>615</v>
      </c>
      <c r="J206" s="2">
        <v>654</v>
      </c>
      <c r="K206" s="2">
        <v>710</v>
      </c>
      <c r="L206" s="2">
        <v>0</v>
      </c>
      <c r="M206" s="2">
        <v>0</v>
      </c>
    </row>
    <row r="207" spans="1:13" x14ac:dyDescent="0.35">
      <c r="A207" s="339" t="s">
        <v>3567</v>
      </c>
      <c r="B207" s="339" t="s">
        <v>33</v>
      </c>
      <c r="C207" s="340">
        <v>1341</v>
      </c>
      <c r="D207" s="1">
        <v>151</v>
      </c>
      <c r="E207" s="1">
        <v>0</v>
      </c>
      <c r="F207" s="1">
        <v>0</v>
      </c>
      <c r="G207" s="1">
        <v>0</v>
      </c>
      <c r="H207" s="1">
        <v>0</v>
      </c>
      <c r="I207" s="1">
        <v>-67</v>
      </c>
      <c r="J207" s="1">
        <v>0</v>
      </c>
      <c r="K207" s="1">
        <v>0</v>
      </c>
      <c r="L207" s="1">
        <v>0</v>
      </c>
      <c r="M207" s="1">
        <v>0</v>
      </c>
    </row>
    <row r="208" spans="1:13" x14ac:dyDescent="0.35">
      <c r="A208" s="339" t="s">
        <v>0</v>
      </c>
      <c r="B208" s="339" t="s">
        <v>0</v>
      </c>
      <c r="C208" s="340">
        <v>1341</v>
      </c>
      <c r="D208" s="2">
        <v>1492</v>
      </c>
      <c r="E208" s="2">
        <v>1492</v>
      </c>
      <c r="F208" s="2">
        <v>1492</v>
      </c>
      <c r="G208" s="2">
        <v>1492</v>
      </c>
      <c r="H208" s="2">
        <v>1492</v>
      </c>
      <c r="I208" s="2">
        <v>1425</v>
      </c>
      <c r="J208" s="2">
        <v>1425</v>
      </c>
      <c r="K208" s="2">
        <v>1425</v>
      </c>
      <c r="L208" s="2">
        <v>1425</v>
      </c>
      <c r="M208" s="2">
        <v>1425</v>
      </c>
    </row>
    <row r="209" spans="1:13" x14ac:dyDescent="0.35">
      <c r="A209" s="339" t="s">
        <v>2398</v>
      </c>
      <c r="B209" s="339" t="s">
        <v>33</v>
      </c>
      <c r="C209" s="340">
        <v>1412</v>
      </c>
      <c r="D209" s="1">
        <v>87</v>
      </c>
      <c r="E209" s="1">
        <v>0</v>
      </c>
      <c r="F209" s="1">
        <v>-74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</row>
    <row r="210" spans="1:13" x14ac:dyDescent="0.35">
      <c r="A210" s="339" t="s">
        <v>0</v>
      </c>
      <c r="B210" s="339" t="s">
        <v>0</v>
      </c>
      <c r="C210" s="340">
        <v>1412</v>
      </c>
      <c r="D210" s="2">
        <v>1499</v>
      </c>
      <c r="E210" s="2">
        <v>1499</v>
      </c>
      <c r="F210" s="2">
        <v>1425</v>
      </c>
      <c r="G210" s="2">
        <v>1425</v>
      </c>
      <c r="H210" s="2">
        <v>1425</v>
      </c>
      <c r="I210" s="2">
        <v>1425</v>
      </c>
      <c r="J210" s="2">
        <v>1425</v>
      </c>
      <c r="K210" s="2">
        <v>1425</v>
      </c>
      <c r="L210" s="2">
        <v>1425</v>
      </c>
      <c r="M210" s="2">
        <v>1425</v>
      </c>
    </row>
    <row r="211" spans="1:13" x14ac:dyDescent="0.35">
      <c r="A211" s="339" t="s">
        <v>3575</v>
      </c>
      <c r="B211" s="339" t="s">
        <v>33</v>
      </c>
      <c r="C211" s="340">
        <v>2361</v>
      </c>
      <c r="D211" s="1">
        <v>-936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</row>
    <row r="212" spans="1:13" x14ac:dyDescent="0.35">
      <c r="A212" s="339" t="s">
        <v>0</v>
      </c>
      <c r="B212" s="339" t="s">
        <v>0</v>
      </c>
      <c r="C212" s="340">
        <v>2361</v>
      </c>
      <c r="D212" s="2">
        <v>1425</v>
      </c>
      <c r="E212" s="2">
        <v>1425</v>
      </c>
      <c r="F212" s="2">
        <v>1425</v>
      </c>
      <c r="G212" s="2">
        <v>1425</v>
      </c>
      <c r="H212" s="2">
        <v>1425</v>
      </c>
      <c r="I212" s="2">
        <v>1425</v>
      </c>
      <c r="J212" s="2">
        <v>1425</v>
      </c>
      <c r="K212" s="2">
        <v>1425</v>
      </c>
      <c r="L212" s="2">
        <v>1425</v>
      </c>
      <c r="M212" s="2">
        <v>1425</v>
      </c>
    </row>
    <row r="213" spans="1:13" x14ac:dyDescent="0.35">
      <c r="A213" s="339" t="s">
        <v>2399</v>
      </c>
      <c r="B213" s="339" t="s">
        <v>33</v>
      </c>
      <c r="C213" s="340">
        <v>420</v>
      </c>
      <c r="D213" s="1">
        <v>48</v>
      </c>
      <c r="E213" s="1">
        <v>27</v>
      </c>
      <c r="F213" s="1">
        <v>19</v>
      </c>
      <c r="G213" s="1">
        <v>1</v>
      </c>
      <c r="H213" s="1">
        <v>2</v>
      </c>
      <c r="I213" s="1">
        <v>6</v>
      </c>
      <c r="J213" s="1">
        <v>34</v>
      </c>
      <c r="K213" s="1">
        <v>-557</v>
      </c>
      <c r="L213" s="1">
        <v>0</v>
      </c>
      <c r="M213" s="1">
        <v>0</v>
      </c>
    </row>
    <row r="214" spans="1:13" x14ac:dyDescent="0.35">
      <c r="A214" s="339" t="s">
        <v>0</v>
      </c>
      <c r="B214" s="339" t="s">
        <v>0</v>
      </c>
      <c r="C214" s="340">
        <v>420</v>
      </c>
      <c r="D214" s="2">
        <v>468</v>
      </c>
      <c r="E214" s="2">
        <v>495</v>
      </c>
      <c r="F214" s="2">
        <v>514</v>
      </c>
      <c r="G214" s="2">
        <v>515</v>
      </c>
      <c r="H214" s="2">
        <v>517</v>
      </c>
      <c r="I214" s="2">
        <v>523</v>
      </c>
      <c r="J214" s="2">
        <v>557</v>
      </c>
      <c r="K214" s="2">
        <v>0</v>
      </c>
      <c r="L214" s="2">
        <v>0</v>
      </c>
      <c r="M214" s="2">
        <v>0</v>
      </c>
    </row>
    <row r="215" spans="1:13" x14ac:dyDescent="0.35">
      <c r="A215" s="339" t="s">
        <v>3548</v>
      </c>
      <c r="B215" s="339" t="s">
        <v>31</v>
      </c>
      <c r="C215" s="340">
        <v>368</v>
      </c>
      <c r="D215" s="1">
        <v>42</v>
      </c>
      <c r="E215" s="1">
        <v>18</v>
      </c>
      <c r="F215" s="1">
        <v>5</v>
      </c>
      <c r="G215" s="1">
        <v>16</v>
      </c>
      <c r="H215" s="1">
        <v>11</v>
      </c>
      <c r="I215" s="1">
        <v>9</v>
      </c>
      <c r="J215" s="1">
        <v>-469</v>
      </c>
      <c r="K215" s="1">
        <v>0</v>
      </c>
      <c r="L215" s="1">
        <v>0</v>
      </c>
      <c r="M215" s="1">
        <v>0</v>
      </c>
    </row>
    <row r="216" spans="1:13" x14ac:dyDescent="0.35">
      <c r="A216" s="339" t="s">
        <v>0</v>
      </c>
      <c r="B216" s="339" t="s">
        <v>0</v>
      </c>
      <c r="C216" s="340">
        <v>368</v>
      </c>
      <c r="D216" s="2">
        <v>410</v>
      </c>
      <c r="E216" s="2">
        <v>428</v>
      </c>
      <c r="F216" s="2">
        <v>433</v>
      </c>
      <c r="G216" s="2">
        <v>449</v>
      </c>
      <c r="H216" s="2">
        <v>460</v>
      </c>
      <c r="I216" s="2">
        <v>469</v>
      </c>
      <c r="J216" s="2">
        <v>0</v>
      </c>
      <c r="K216" s="2">
        <v>0</v>
      </c>
      <c r="L216" s="2">
        <v>0</v>
      </c>
      <c r="M216" s="2">
        <v>0</v>
      </c>
    </row>
    <row r="217" spans="1:13" x14ac:dyDescent="0.35">
      <c r="A217" s="339" t="s">
        <v>2400</v>
      </c>
      <c r="B217" s="339" t="s">
        <v>33</v>
      </c>
      <c r="C217" s="340">
        <v>145</v>
      </c>
      <c r="D217" s="1">
        <v>4</v>
      </c>
      <c r="E217" s="1">
        <v>1</v>
      </c>
      <c r="F217" s="1">
        <v>0</v>
      </c>
      <c r="G217" s="1">
        <v>-150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</row>
    <row r="218" spans="1:13" x14ac:dyDescent="0.35">
      <c r="A218" s="339" t="s">
        <v>0</v>
      </c>
      <c r="B218" s="339" t="s">
        <v>0</v>
      </c>
      <c r="C218" s="340">
        <v>145</v>
      </c>
      <c r="D218" s="2">
        <v>149</v>
      </c>
      <c r="E218" s="2">
        <v>150</v>
      </c>
      <c r="F218" s="2">
        <v>150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</row>
    <row r="219" spans="1:13" x14ac:dyDescent="0.35">
      <c r="A219" s="339" t="s">
        <v>3568</v>
      </c>
      <c r="B219" s="339" t="s">
        <v>33</v>
      </c>
      <c r="C219" s="340">
        <v>524</v>
      </c>
      <c r="D219" s="1">
        <v>23</v>
      </c>
      <c r="E219" s="1">
        <v>38</v>
      </c>
      <c r="F219" s="1">
        <v>9</v>
      </c>
      <c r="G219" s="1">
        <v>39</v>
      </c>
      <c r="H219" s="1">
        <v>11</v>
      </c>
      <c r="I219" s="1">
        <v>2</v>
      </c>
      <c r="J219" s="1">
        <v>108</v>
      </c>
      <c r="K219" s="1">
        <v>47</v>
      </c>
      <c r="L219" s="1">
        <v>44</v>
      </c>
      <c r="M219" s="1">
        <v>-845</v>
      </c>
    </row>
    <row r="220" spans="1:13" x14ac:dyDescent="0.35">
      <c r="A220" s="339" t="s">
        <v>0</v>
      </c>
      <c r="B220" s="339" t="s">
        <v>0</v>
      </c>
      <c r="C220" s="340">
        <v>524</v>
      </c>
      <c r="D220" s="2">
        <v>547</v>
      </c>
      <c r="E220" s="2">
        <v>585</v>
      </c>
      <c r="F220" s="2">
        <v>594</v>
      </c>
      <c r="G220" s="2">
        <v>633</v>
      </c>
      <c r="H220" s="2">
        <v>644</v>
      </c>
      <c r="I220" s="2">
        <v>646</v>
      </c>
      <c r="J220" s="2">
        <v>754</v>
      </c>
      <c r="K220" s="2">
        <v>801</v>
      </c>
      <c r="L220" s="2">
        <v>845</v>
      </c>
      <c r="M220" s="2">
        <v>0</v>
      </c>
    </row>
    <row r="221" spans="1:13" x14ac:dyDescent="0.35">
      <c r="A221" s="339" t="s">
        <v>3549</v>
      </c>
      <c r="B221" s="339" t="s">
        <v>33</v>
      </c>
      <c r="C221" s="340">
        <v>507</v>
      </c>
      <c r="D221" s="1">
        <v>34</v>
      </c>
      <c r="E221" s="1">
        <v>5</v>
      </c>
      <c r="F221" s="1">
        <v>1</v>
      </c>
      <c r="G221" s="1">
        <v>33</v>
      </c>
      <c r="H221" s="1">
        <v>6</v>
      </c>
      <c r="I221" s="1">
        <v>5</v>
      </c>
      <c r="J221" s="1">
        <v>71</v>
      </c>
      <c r="K221" s="1">
        <v>96</v>
      </c>
      <c r="L221" s="1">
        <v>139</v>
      </c>
      <c r="M221" s="1">
        <v>283</v>
      </c>
    </row>
    <row r="222" spans="1:13" x14ac:dyDescent="0.35">
      <c r="A222" s="339" t="s">
        <v>0</v>
      </c>
      <c r="B222" s="339" t="s">
        <v>0</v>
      </c>
      <c r="C222" s="340">
        <v>507</v>
      </c>
      <c r="D222" s="2">
        <v>541</v>
      </c>
      <c r="E222" s="2">
        <v>546</v>
      </c>
      <c r="F222" s="2">
        <v>547</v>
      </c>
      <c r="G222" s="2">
        <v>580</v>
      </c>
      <c r="H222" s="2">
        <v>586</v>
      </c>
      <c r="I222" s="2">
        <v>591</v>
      </c>
      <c r="J222" s="2">
        <v>662</v>
      </c>
      <c r="K222" s="2">
        <v>758</v>
      </c>
      <c r="L222" s="2">
        <v>897</v>
      </c>
      <c r="M222" s="2">
        <v>1180</v>
      </c>
    </row>
    <row r="223" spans="1:13" x14ac:dyDescent="0.35">
      <c r="A223" s="339" t="s">
        <v>2401</v>
      </c>
      <c r="B223" s="339" t="s">
        <v>31</v>
      </c>
      <c r="C223" s="340">
        <v>264</v>
      </c>
      <c r="D223" s="1">
        <v>13</v>
      </c>
      <c r="E223" s="1">
        <v>3</v>
      </c>
      <c r="F223" s="1">
        <v>1</v>
      </c>
      <c r="G223" s="1">
        <v>2</v>
      </c>
      <c r="H223" s="1">
        <v>-283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</row>
    <row r="224" spans="1:13" x14ac:dyDescent="0.35">
      <c r="A224" s="339" t="s">
        <v>0</v>
      </c>
      <c r="B224" s="339" t="s">
        <v>0</v>
      </c>
      <c r="C224" s="340">
        <v>264</v>
      </c>
      <c r="D224" s="2">
        <v>277</v>
      </c>
      <c r="E224" s="2">
        <v>280</v>
      </c>
      <c r="F224" s="2">
        <v>281</v>
      </c>
      <c r="G224" s="2">
        <v>283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</row>
    <row r="225" spans="1:13" x14ac:dyDescent="0.35">
      <c r="A225" s="339" t="s">
        <v>2402</v>
      </c>
      <c r="B225" s="339" t="s">
        <v>33</v>
      </c>
      <c r="C225" s="340">
        <v>1576</v>
      </c>
      <c r="D225" s="1">
        <v>0</v>
      </c>
      <c r="E225" s="1">
        <v>-151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</row>
    <row r="226" spans="1:13" x14ac:dyDescent="0.35">
      <c r="A226" s="339" t="s">
        <v>0</v>
      </c>
      <c r="B226" s="339" t="s">
        <v>0</v>
      </c>
      <c r="C226" s="340">
        <v>1576</v>
      </c>
      <c r="D226" s="2">
        <v>1576</v>
      </c>
      <c r="E226" s="2">
        <v>1425</v>
      </c>
      <c r="F226" s="2">
        <v>1425</v>
      </c>
      <c r="G226" s="2">
        <v>1425</v>
      </c>
      <c r="H226" s="2">
        <v>1425</v>
      </c>
      <c r="I226" s="2">
        <v>1425</v>
      </c>
      <c r="J226" s="2">
        <v>1425</v>
      </c>
      <c r="K226" s="2">
        <v>1425</v>
      </c>
      <c r="L226" s="2">
        <v>1425</v>
      </c>
      <c r="M226" s="2">
        <v>1425</v>
      </c>
    </row>
    <row r="227" spans="1:13" x14ac:dyDescent="0.35">
      <c r="A227" s="339" t="s">
        <v>3576</v>
      </c>
      <c r="B227" s="339" t="s">
        <v>31</v>
      </c>
      <c r="C227" s="340">
        <v>425</v>
      </c>
      <c r="D227" s="1">
        <v>249</v>
      </c>
      <c r="E227" s="1">
        <v>23</v>
      </c>
      <c r="F227" s="1">
        <v>14</v>
      </c>
      <c r="G227" s="1">
        <v>4</v>
      </c>
      <c r="H227" s="1">
        <v>8</v>
      </c>
      <c r="I227" s="1">
        <v>18</v>
      </c>
      <c r="J227" s="1">
        <v>54</v>
      </c>
      <c r="K227" s="1">
        <v>97</v>
      </c>
      <c r="L227" s="1">
        <v>110</v>
      </c>
      <c r="M227" s="1">
        <v>90</v>
      </c>
    </row>
    <row r="228" spans="1:13" x14ac:dyDescent="0.35">
      <c r="A228" s="339" t="s">
        <v>0</v>
      </c>
      <c r="B228" s="339" t="s">
        <v>0</v>
      </c>
      <c r="C228" s="340">
        <v>425</v>
      </c>
      <c r="D228" s="2">
        <v>674</v>
      </c>
      <c r="E228" s="2">
        <v>697</v>
      </c>
      <c r="F228" s="2">
        <v>711</v>
      </c>
      <c r="G228" s="2">
        <v>715</v>
      </c>
      <c r="H228" s="2">
        <v>723</v>
      </c>
      <c r="I228" s="2">
        <v>741</v>
      </c>
      <c r="J228" s="2">
        <v>795</v>
      </c>
      <c r="K228" s="2">
        <v>892</v>
      </c>
      <c r="L228" s="2">
        <v>1002</v>
      </c>
      <c r="M228" s="2">
        <v>1092</v>
      </c>
    </row>
    <row r="229" spans="1:13" x14ac:dyDescent="0.35">
      <c r="A229" s="339" t="s">
        <v>47</v>
      </c>
      <c r="B229" s="339" t="s">
        <v>0</v>
      </c>
      <c r="C229" s="341">
        <v>0</v>
      </c>
      <c r="D229" s="1">
        <f>(D201+D203+D205+D207+D209+D211+D213+D215+D217+D219+D221+D223+D225+D227)*(-1)</f>
        <v>0</v>
      </c>
      <c r="E229" s="1">
        <f t="shared" ref="E229:M229" si="5">(E201+E203+E205+E207+E209+E211+E213+E215+E217+E219+E221+E223+E225+E227)*(-1)</f>
        <v>0</v>
      </c>
      <c r="F229" s="1">
        <f t="shared" si="5"/>
        <v>0</v>
      </c>
      <c r="G229" s="1">
        <f t="shared" si="5"/>
        <v>40</v>
      </c>
      <c r="H229" s="1">
        <f t="shared" si="5"/>
        <v>25</v>
      </c>
      <c r="I229" s="1">
        <f t="shared" si="5"/>
        <v>0</v>
      </c>
      <c r="J229" s="1">
        <f t="shared" si="5"/>
        <v>75</v>
      </c>
      <c r="K229" s="1">
        <f t="shared" si="5"/>
        <v>196</v>
      </c>
      <c r="L229" s="1">
        <f t="shared" si="5"/>
        <v>310</v>
      </c>
      <c r="M229" s="1">
        <f t="shared" si="5"/>
        <v>364</v>
      </c>
    </row>
    <row r="230" spans="1:13" x14ac:dyDescent="0.35">
      <c r="A230" s="339" t="s">
        <v>0</v>
      </c>
      <c r="B230" s="339" t="s">
        <v>0</v>
      </c>
      <c r="C230" s="340">
        <v>0</v>
      </c>
      <c r="D230" s="2">
        <v>0</v>
      </c>
      <c r="E230" s="2">
        <v>0</v>
      </c>
      <c r="F230" s="2">
        <v>0</v>
      </c>
      <c r="G230" s="2">
        <v>40</v>
      </c>
      <c r="H230" s="2">
        <v>65</v>
      </c>
      <c r="I230" s="2">
        <v>65</v>
      </c>
      <c r="J230" s="2">
        <v>140</v>
      </c>
      <c r="K230" s="2">
        <v>336</v>
      </c>
      <c r="L230" s="2">
        <v>646</v>
      </c>
      <c r="M230" s="2">
        <v>1010</v>
      </c>
    </row>
    <row r="231" spans="1:13" x14ac:dyDescent="0.35">
      <c r="A231" t="s">
        <v>48</v>
      </c>
      <c r="B231" t="s">
        <v>0</v>
      </c>
      <c r="C231" s="2">
        <v>11395</v>
      </c>
      <c r="D231" s="2">
        <v>11395</v>
      </c>
      <c r="E231" s="2">
        <v>11395</v>
      </c>
      <c r="F231" s="2">
        <v>11395</v>
      </c>
      <c r="G231" s="2">
        <v>11395</v>
      </c>
      <c r="H231" s="2">
        <v>11395</v>
      </c>
      <c r="I231" s="2">
        <v>11395</v>
      </c>
      <c r="J231" s="2">
        <v>11395</v>
      </c>
      <c r="K231" s="2">
        <v>11395</v>
      </c>
      <c r="L231" s="2">
        <v>11395</v>
      </c>
      <c r="M231" s="2">
        <v>11395</v>
      </c>
    </row>
    <row r="234" spans="1:13" x14ac:dyDescent="0.35">
      <c r="A234" s="2"/>
      <c r="B234" s="2"/>
      <c r="C234" s="2"/>
      <c r="D234" s="2"/>
      <c r="E234" s="2"/>
      <c r="F234" s="2"/>
      <c r="G234" s="2"/>
      <c r="H234" s="239" t="s">
        <v>2648</v>
      </c>
      <c r="I234" s="2"/>
      <c r="J234" s="2"/>
      <c r="K234" s="2"/>
      <c r="L234" s="239" t="s">
        <v>2649</v>
      </c>
    </row>
    <row r="235" spans="1:13" x14ac:dyDescent="0.35">
      <c r="D235" s="240" t="s">
        <v>2529</v>
      </c>
      <c r="E235" s="240" t="s">
        <v>2650</v>
      </c>
      <c r="F235" s="240" t="s">
        <v>2651</v>
      </c>
      <c r="G235" s="240" t="s">
        <v>2650</v>
      </c>
      <c r="H235" s="240" t="s">
        <v>2652</v>
      </c>
      <c r="I235" s="240" t="s">
        <v>2653</v>
      </c>
      <c r="J235" s="240" t="s">
        <v>2649</v>
      </c>
      <c r="K235" s="240" t="s">
        <v>2654</v>
      </c>
      <c r="L235" s="240" t="s">
        <v>2652</v>
      </c>
    </row>
    <row r="236" spans="1:13" x14ac:dyDescent="0.35">
      <c r="D236" s="240" t="s">
        <v>2655</v>
      </c>
      <c r="E236" s="240" t="s">
        <v>2655</v>
      </c>
      <c r="F236" s="240" t="s">
        <v>2652</v>
      </c>
      <c r="G236" s="240" t="s">
        <v>2656</v>
      </c>
      <c r="H236" s="240" t="s">
        <v>2656</v>
      </c>
      <c r="I236" s="240" t="s">
        <v>2655</v>
      </c>
      <c r="J236" s="240" t="s">
        <v>2652</v>
      </c>
      <c r="K236" s="240" t="s">
        <v>2656</v>
      </c>
      <c r="L236" s="240" t="s">
        <v>2656</v>
      </c>
    </row>
    <row r="237" spans="1:13" x14ac:dyDescent="0.35">
      <c r="A237" s="238" t="e">
        <f>SUMIFS($C$10:$C$505,#REF!, B237)</f>
        <v>#REF!</v>
      </c>
      <c r="B237" t="s">
        <v>2657</v>
      </c>
      <c r="C237" t="s">
        <v>2535</v>
      </c>
      <c r="D237" s="241" t="e">
        <f>E237+I237</f>
        <v>#REF!</v>
      </c>
      <c r="E237" s="238" t="e">
        <f>COUNTIFS(#REF!, B237,$B$10:$B$505,"F")</f>
        <v>#REF!</v>
      </c>
      <c r="F237" s="242">
        <f t="shared" ref="F237:F263" si="6">IFERROR(E237/D237,0)</f>
        <v>0</v>
      </c>
      <c r="G237" t="e">
        <f>COUNTIFS(#REF!, B237,$B$10:$B$505,"F",#REF!,"Elected")</f>
        <v>#REF!</v>
      </c>
      <c r="H237" s="243">
        <f>IFERROR(G237/D237,0)</f>
        <v>0</v>
      </c>
      <c r="I237" s="244" t="e">
        <f>COUNTIFS(#REF!, B237,$B$10:$B$505,"M")</f>
        <v>#REF!</v>
      </c>
      <c r="J237" s="242">
        <f>IFERROR(I237/D237,0)</f>
        <v>0</v>
      </c>
      <c r="K237" t="e">
        <f>COUNTIFS(#REF!, B237,$B$10:$B$505,"M",#REF!,"Elected")</f>
        <v>#REF!</v>
      </c>
      <c r="L237" s="242">
        <f>IFERROR(K237/D237,0)</f>
        <v>0</v>
      </c>
    </row>
    <row r="238" spans="1:13" x14ac:dyDescent="0.35">
      <c r="A238" s="238" t="e">
        <f>SUMIFS($C$10:$C$505,#REF!, B238)</f>
        <v>#REF!</v>
      </c>
      <c r="B238" t="s">
        <v>2658</v>
      </c>
      <c r="C238" t="s">
        <v>2534</v>
      </c>
      <c r="D238" s="241" t="e">
        <f t="shared" ref="D238:D263" si="7">E238+I238</f>
        <v>#REF!</v>
      </c>
      <c r="E238" s="238" t="e">
        <f>COUNTIFS(#REF!, B238,$B$10:$B$505,"F")</f>
        <v>#REF!</v>
      </c>
      <c r="F238" s="242">
        <f t="shared" si="6"/>
        <v>0</v>
      </c>
      <c r="G238" t="e">
        <f>COUNTIFS(#REF!, B238,$B$10:$B$283,"F",#REF!,"Elected")</f>
        <v>#REF!</v>
      </c>
      <c r="H238" s="243">
        <f t="shared" ref="H238:H263" si="8">IFERROR(G238/D238,0)</f>
        <v>0</v>
      </c>
      <c r="I238" s="244" t="e">
        <f>COUNTIFS(#REF!, B238,$B$10:$B$505,"M")</f>
        <v>#REF!</v>
      </c>
      <c r="J238" s="242">
        <f t="shared" ref="J238:J263" si="9">IFERROR(I238/D238,0)</f>
        <v>0</v>
      </c>
      <c r="K238" t="e">
        <f>COUNTIFS(#REF!, B238,$B$10:$B$505,"M",#REF!,"Elected")</f>
        <v>#REF!</v>
      </c>
      <c r="L238" s="242">
        <f t="shared" ref="L238:L263" si="10">IFERROR(K238/D238,0)</f>
        <v>0</v>
      </c>
    </row>
    <row r="239" spans="1:13" x14ac:dyDescent="0.35">
      <c r="A239" s="238" t="e">
        <f>SUMIFS($C$10:$C$505,#REF!, B239)</f>
        <v>#REF!</v>
      </c>
      <c r="B239" t="s">
        <v>2659</v>
      </c>
      <c r="C239" t="s">
        <v>2536</v>
      </c>
      <c r="D239" s="241" t="e">
        <f t="shared" si="7"/>
        <v>#REF!</v>
      </c>
      <c r="E239" s="238" t="e">
        <f>COUNTIFS(#REF!, B239,$B$10:$B$505,"F")</f>
        <v>#REF!</v>
      </c>
      <c r="F239" s="242">
        <f t="shared" si="6"/>
        <v>0</v>
      </c>
      <c r="G239" t="e">
        <f>COUNTIFS(#REF!, B239,$B$10:$B$283,"F",#REF!,"Elected")</f>
        <v>#REF!</v>
      </c>
      <c r="H239" s="243">
        <f t="shared" si="8"/>
        <v>0</v>
      </c>
      <c r="I239" s="244" t="e">
        <f>COUNTIFS(#REF!, B239,$B$10:$B$505,"M")</f>
        <v>#REF!</v>
      </c>
      <c r="J239" s="242">
        <f t="shared" si="9"/>
        <v>0</v>
      </c>
      <c r="K239" t="e">
        <f>COUNTIFS(#REF!, B239,$B$10:$B$505,"M",#REF!,"Elected")</f>
        <v>#REF!</v>
      </c>
      <c r="L239" s="242">
        <f t="shared" si="10"/>
        <v>0</v>
      </c>
    </row>
    <row r="240" spans="1:13" x14ac:dyDescent="0.35">
      <c r="A240" s="238" t="e">
        <f>SUMIFS($C$10:$C$505,#REF!, B240)</f>
        <v>#REF!</v>
      </c>
      <c r="B240" t="s">
        <v>2661</v>
      </c>
      <c r="C240" t="s">
        <v>2727</v>
      </c>
      <c r="D240" s="241" t="e">
        <f t="shared" si="7"/>
        <v>#REF!</v>
      </c>
      <c r="E240" s="238" t="e">
        <f>COUNTIFS(#REF!, B240,$B$10:$B$505,"F")</f>
        <v>#REF!</v>
      </c>
      <c r="F240" s="242">
        <f t="shared" si="6"/>
        <v>0</v>
      </c>
      <c r="G240" t="e">
        <f>COUNTIFS(#REF!, B240,$B$10:$B$283,"F",#REF!,"Elected")</f>
        <v>#REF!</v>
      </c>
      <c r="H240" s="243">
        <f t="shared" si="8"/>
        <v>0</v>
      </c>
      <c r="I240" s="244" t="e">
        <f>COUNTIFS(#REF!, B240,$B$10:$B$505,"M")</f>
        <v>#REF!</v>
      </c>
      <c r="J240" s="242">
        <f t="shared" si="9"/>
        <v>0</v>
      </c>
      <c r="K240" t="e">
        <f>COUNTIFS(#REF!, B240,$B$10:$B$505,"M",#REF!,"Elected")</f>
        <v>#REF!</v>
      </c>
      <c r="L240" s="242">
        <f t="shared" si="10"/>
        <v>0</v>
      </c>
    </row>
    <row r="241" spans="1:12" x14ac:dyDescent="0.35">
      <c r="A241" s="238" t="e">
        <f>SUMIFS($C$10:$C$505,#REF!, B241)</f>
        <v>#REF!</v>
      </c>
      <c r="B241" t="s">
        <v>2663</v>
      </c>
      <c r="C241" t="s">
        <v>2574</v>
      </c>
      <c r="D241" s="241" t="e">
        <f t="shared" si="7"/>
        <v>#REF!</v>
      </c>
      <c r="E241" s="238" t="e">
        <f>COUNTIFS(#REF!, B241,$B$10:$B$505,"F")</f>
        <v>#REF!</v>
      </c>
      <c r="F241" s="242">
        <f t="shared" si="6"/>
        <v>0</v>
      </c>
      <c r="G241" t="e">
        <f>COUNTIFS(#REF!, B241,$B$10:$B$283,"F",#REF!,"Elected")</f>
        <v>#REF!</v>
      </c>
      <c r="H241" s="243">
        <f t="shared" si="8"/>
        <v>0</v>
      </c>
      <c r="I241" s="244" t="e">
        <f>COUNTIFS(#REF!, B241,$B$10:$B$505,"M")</f>
        <v>#REF!</v>
      </c>
      <c r="J241" s="242">
        <f t="shared" si="9"/>
        <v>0</v>
      </c>
      <c r="K241" t="e">
        <f>COUNTIFS(#REF!, B241,$B$10:$B$505,"M",#REF!,"Elected")</f>
        <v>#REF!</v>
      </c>
      <c r="L241" s="242">
        <f t="shared" si="10"/>
        <v>0</v>
      </c>
    </row>
    <row r="242" spans="1:12" x14ac:dyDescent="0.35">
      <c r="A242" s="238" t="e">
        <f>SUMIFS($C$10:$C$505,#REF!, B242)</f>
        <v>#REF!</v>
      </c>
      <c r="B242" t="s">
        <v>2689</v>
      </c>
      <c r="C242" t="s">
        <v>2573</v>
      </c>
      <c r="D242" s="241" t="e">
        <f t="shared" si="7"/>
        <v>#REF!</v>
      </c>
      <c r="E242" s="238" t="e">
        <f>COUNTIFS(#REF!, B242,$B$10:$B$505,"F")</f>
        <v>#REF!</v>
      </c>
      <c r="F242" s="242">
        <f t="shared" si="6"/>
        <v>0</v>
      </c>
      <c r="G242" t="e">
        <f>COUNTIFS(#REF!, B242,$B$10:$B$283,"F",#REF!,"Elected")</f>
        <v>#REF!</v>
      </c>
      <c r="H242" s="243">
        <f t="shared" si="8"/>
        <v>0</v>
      </c>
      <c r="I242" s="244" t="e">
        <f>COUNTIFS(#REF!, B242,$B$10:$B$505,"M")</f>
        <v>#REF!</v>
      </c>
      <c r="J242" s="242">
        <f t="shared" si="9"/>
        <v>0</v>
      </c>
      <c r="K242" t="e">
        <f>COUNTIFS(#REF!, B242,$B$10:$B$505,"M",#REF!,"Elected")</f>
        <v>#REF!</v>
      </c>
      <c r="L242" s="242">
        <f t="shared" si="10"/>
        <v>0</v>
      </c>
    </row>
    <row r="243" spans="1:12" x14ac:dyDescent="0.35">
      <c r="A243" s="238" t="e">
        <f>SUMIFS($C$10:$C$505,#REF!, B243)</f>
        <v>#REF!</v>
      </c>
      <c r="B243" t="s">
        <v>2662</v>
      </c>
      <c r="C243" t="s">
        <v>2575</v>
      </c>
      <c r="D243" s="241" t="e">
        <f t="shared" si="7"/>
        <v>#REF!</v>
      </c>
      <c r="E243" s="238" t="e">
        <f>COUNTIFS(#REF!, B243,$B$10:$B$505,"F")</f>
        <v>#REF!</v>
      </c>
      <c r="F243" s="242">
        <f t="shared" si="6"/>
        <v>0</v>
      </c>
      <c r="G243" t="e">
        <f>COUNTIFS(#REF!, B243,$B$10:$B$283,"F",#REF!,"Elected")</f>
        <v>#REF!</v>
      </c>
      <c r="H243" s="243">
        <f t="shared" si="8"/>
        <v>0</v>
      </c>
      <c r="I243" s="244" t="e">
        <f>COUNTIFS(#REF!, B243,$B$10:$B$505,"M")</f>
        <v>#REF!</v>
      </c>
      <c r="J243" s="242">
        <f t="shared" si="9"/>
        <v>0</v>
      </c>
      <c r="K243" t="e">
        <f>COUNTIFS(#REF!, B243,$B$10:$B$505,"M",#REF!,"Elected")</f>
        <v>#REF!</v>
      </c>
      <c r="L243" s="242">
        <f t="shared" si="10"/>
        <v>0</v>
      </c>
    </row>
    <row r="244" spans="1:12" x14ac:dyDescent="0.35">
      <c r="A244" s="238" t="e">
        <f>SUMIFS($C$10:$C$505,#REF!, B244)</f>
        <v>#REF!</v>
      </c>
      <c r="B244" t="s">
        <v>2660</v>
      </c>
      <c r="C244" t="s">
        <v>2594</v>
      </c>
      <c r="D244" s="241" t="e">
        <f t="shared" si="7"/>
        <v>#REF!</v>
      </c>
      <c r="E244" s="238" t="e">
        <f>COUNTIFS(#REF!, B244,$B$10:$B$505,"F")</f>
        <v>#REF!</v>
      </c>
      <c r="F244" s="242">
        <f t="shared" si="6"/>
        <v>0</v>
      </c>
      <c r="G244" t="e">
        <f>COUNTIFS(#REF!, B244,$B$10:$B$283,"F",#REF!,"Elected")</f>
        <v>#REF!</v>
      </c>
      <c r="H244" s="243">
        <f t="shared" si="8"/>
        <v>0</v>
      </c>
      <c r="I244" s="244" t="e">
        <f>COUNTIFS(#REF!, B244,$B$10:$B$505,"M")</f>
        <v>#REF!</v>
      </c>
      <c r="J244" s="242">
        <f t="shared" si="9"/>
        <v>0</v>
      </c>
      <c r="K244" t="e">
        <f>COUNTIFS(#REF!, B244,$B$10:$B$505,"M",#REF!,"Elected")</f>
        <v>#REF!</v>
      </c>
      <c r="L244" s="242">
        <f t="shared" si="10"/>
        <v>0</v>
      </c>
    </row>
    <row r="245" spans="1:12" x14ac:dyDescent="0.35">
      <c r="A245" s="238" t="e">
        <f>SUMIFS($C$10:$C$505,#REF!, B245)</f>
        <v>#REF!</v>
      </c>
      <c r="B245" t="s">
        <v>3107</v>
      </c>
      <c r="C245" t="s">
        <v>2576</v>
      </c>
      <c r="D245" s="241" t="e">
        <f t="shared" si="7"/>
        <v>#REF!</v>
      </c>
      <c r="E245" s="238" t="e">
        <f>COUNTIFS(#REF!, B245,$B$10:$B$505,"F")</f>
        <v>#REF!</v>
      </c>
      <c r="F245" s="242">
        <f t="shared" si="6"/>
        <v>0</v>
      </c>
      <c r="G245" t="e">
        <f>COUNTIFS(#REF!, B245,$B$10:$B$283,"F",#REF!,"Elected")</f>
        <v>#REF!</v>
      </c>
      <c r="H245" s="243">
        <f t="shared" si="8"/>
        <v>0</v>
      </c>
      <c r="I245" s="244" t="e">
        <f>COUNTIFS(#REF!, B245,$B$10:$B$505,"M")</f>
        <v>#REF!</v>
      </c>
      <c r="J245" s="242">
        <f t="shared" si="9"/>
        <v>0</v>
      </c>
      <c r="K245" t="e">
        <f>COUNTIFS(#REF!, B245,$B$10:$B$505,"M",#REF!,"Elected")</f>
        <v>#REF!</v>
      </c>
      <c r="L245" s="242">
        <f t="shared" si="10"/>
        <v>0</v>
      </c>
    </row>
    <row r="246" spans="1:12" x14ac:dyDescent="0.35">
      <c r="A246" s="238" t="e">
        <f>SUMIFS($C$10:$C$505,#REF!, B246)</f>
        <v>#REF!</v>
      </c>
      <c r="C246" t="s">
        <v>2590</v>
      </c>
      <c r="D246" s="241" t="e">
        <f t="shared" si="7"/>
        <v>#REF!</v>
      </c>
      <c r="E246" s="238" t="e">
        <f>COUNTIFS(#REF!, B246,$B$10:$B$505,"F")</f>
        <v>#REF!</v>
      </c>
      <c r="F246" s="242">
        <f t="shared" si="6"/>
        <v>0</v>
      </c>
      <c r="G246" t="e">
        <f>COUNTIFS(#REF!, B246,$B$10:$B$283,"F",#REF!,"Elected")</f>
        <v>#REF!</v>
      </c>
      <c r="H246" s="243">
        <f t="shared" si="8"/>
        <v>0</v>
      </c>
      <c r="I246" s="244" t="e">
        <f>COUNTIFS(#REF!, B246,$B$10:$B$505,"M")</f>
        <v>#REF!</v>
      </c>
      <c r="J246" s="242">
        <f t="shared" si="9"/>
        <v>0</v>
      </c>
      <c r="K246" t="e">
        <f>COUNTIFS(#REF!, B246,$B$10:$B$505,"M",#REF!,"Elected")</f>
        <v>#REF!</v>
      </c>
      <c r="L246" s="242">
        <f t="shared" si="10"/>
        <v>0</v>
      </c>
    </row>
    <row r="247" spans="1:12" x14ac:dyDescent="0.35">
      <c r="A247" s="238" t="e">
        <f>SUMIFS($C$10:$C$505,#REF!, B247)</f>
        <v>#REF!</v>
      </c>
      <c r="B247" t="s">
        <v>2671</v>
      </c>
      <c r="C247" t="s">
        <v>2582</v>
      </c>
      <c r="D247" s="241" t="e">
        <f t="shared" si="7"/>
        <v>#REF!</v>
      </c>
      <c r="E247" s="238" t="e">
        <f>COUNTIFS(#REF!, B247,$B$10:$B$505,"F")</f>
        <v>#REF!</v>
      </c>
      <c r="F247" s="242">
        <f t="shared" si="6"/>
        <v>0</v>
      </c>
      <c r="G247" t="e">
        <f>COUNTIFS(#REF!, B247,$B$10:$B$283,"F",#REF!,"Elected")</f>
        <v>#REF!</v>
      </c>
      <c r="H247" s="243">
        <f t="shared" si="8"/>
        <v>0</v>
      </c>
      <c r="I247" s="244" t="e">
        <f>COUNTIFS(#REF!, B247,$B$10:$B$505,"M")</f>
        <v>#REF!</v>
      </c>
      <c r="J247" s="242">
        <f t="shared" si="9"/>
        <v>0</v>
      </c>
      <c r="K247" t="e">
        <f>COUNTIFS(#REF!, B247,$B$10:$B$505,"M",#REF!,"Elected")</f>
        <v>#REF!</v>
      </c>
      <c r="L247" s="242">
        <f t="shared" si="10"/>
        <v>0</v>
      </c>
    </row>
    <row r="248" spans="1:12" x14ac:dyDescent="0.35">
      <c r="A248" s="238" t="e">
        <f>SUMIFS($C$10:$C$505,#REF!, B248)</f>
        <v>#REF!</v>
      </c>
      <c r="B248" t="s">
        <v>2665</v>
      </c>
      <c r="C248" t="s">
        <v>2598</v>
      </c>
      <c r="D248" s="241" t="e">
        <f t="shared" si="7"/>
        <v>#REF!</v>
      </c>
      <c r="E248" s="238" t="e">
        <f>COUNTIFS(#REF!, B248,$B$10:$B$505,"F")</f>
        <v>#REF!</v>
      </c>
      <c r="F248" s="242">
        <f t="shared" si="6"/>
        <v>0</v>
      </c>
      <c r="G248" t="e">
        <f>COUNTIFS(#REF!, B248,$B$10:$B$283,"F",#REF!,"Elected")</f>
        <v>#REF!</v>
      </c>
      <c r="H248" s="243">
        <f t="shared" si="8"/>
        <v>0</v>
      </c>
      <c r="I248" s="244" t="e">
        <f>COUNTIFS(#REF!, B248,$B$10:$B$505,"M")</f>
        <v>#REF!</v>
      </c>
      <c r="J248" s="242">
        <f t="shared" si="9"/>
        <v>0</v>
      </c>
      <c r="K248" t="e">
        <f>COUNTIFS(#REF!, B248,$B$10:$B$505,"M",#REF!,"Elected")</f>
        <v>#REF!</v>
      </c>
      <c r="L248" s="242">
        <f t="shared" si="10"/>
        <v>0</v>
      </c>
    </row>
    <row r="249" spans="1:12" x14ac:dyDescent="0.35">
      <c r="A249" s="238" t="e">
        <f>SUMIFS($C$10:$C$505,#REF!, B249)</f>
        <v>#REF!</v>
      </c>
      <c r="B249" t="s">
        <v>2666</v>
      </c>
      <c r="C249" t="s">
        <v>2584</v>
      </c>
      <c r="D249" s="241" t="e">
        <f t="shared" si="7"/>
        <v>#REF!</v>
      </c>
      <c r="E249" s="238" t="e">
        <f>COUNTIFS(#REF!, B249,$B$10:$B$505,"F")</f>
        <v>#REF!</v>
      </c>
      <c r="F249" s="242">
        <f t="shared" si="6"/>
        <v>0</v>
      </c>
      <c r="G249" t="e">
        <f>COUNTIFS(#REF!, B249,$B$10:$B$283,"F",#REF!,"Elected")</f>
        <v>#REF!</v>
      </c>
      <c r="H249" s="243">
        <f t="shared" si="8"/>
        <v>0</v>
      </c>
      <c r="I249" s="244" t="e">
        <f>COUNTIFS(#REF!, B249,$B$10:$B$505,"M")</f>
        <v>#REF!</v>
      </c>
      <c r="J249" s="242">
        <f t="shared" si="9"/>
        <v>0</v>
      </c>
      <c r="K249" t="e">
        <f>COUNTIFS(#REF!, B249,$B$10:$B$505,"M",#REF!,"Elected")</f>
        <v>#REF!</v>
      </c>
      <c r="L249" s="242">
        <f t="shared" si="10"/>
        <v>0</v>
      </c>
    </row>
    <row r="250" spans="1:12" x14ac:dyDescent="0.35">
      <c r="A250" s="238" t="e">
        <f>SUMIFS($C$10:$C$505,#REF!, B250)</f>
        <v>#REF!</v>
      </c>
      <c r="B250" t="s">
        <v>2667</v>
      </c>
      <c r="C250" t="s">
        <v>2577</v>
      </c>
      <c r="D250" s="241" t="e">
        <f t="shared" si="7"/>
        <v>#REF!</v>
      </c>
      <c r="E250" s="238" t="e">
        <f>COUNTIFS(#REF!, B250,$B$10:$B$505,"F")</f>
        <v>#REF!</v>
      </c>
      <c r="F250" s="242">
        <f t="shared" si="6"/>
        <v>0</v>
      </c>
      <c r="G250" t="e">
        <f>COUNTIFS(#REF!, B250,$B$10:$B$283,"F",#REF!,"Elected")</f>
        <v>#REF!</v>
      </c>
      <c r="H250" s="243">
        <f t="shared" si="8"/>
        <v>0</v>
      </c>
      <c r="I250" s="244" t="e">
        <f>COUNTIFS(#REF!, B250,$B$10:$B$505,"M")</f>
        <v>#REF!</v>
      </c>
      <c r="J250" s="242">
        <f t="shared" si="9"/>
        <v>0</v>
      </c>
      <c r="K250" t="e">
        <f>COUNTIFS(#REF!, B250,$B$10:$B$505,"M",#REF!,"Elected")</f>
        <v>#REF!</v>
      </c>
      <c r="L250" s="242">
        <f t="shared" si="10"/>
        <v>0</v>
      </c>
    </row>
    <row r="251" spans="1:12" x14ac:dyDescent="0.35">
      <c r="A251" s="238" t="e">
        <f>SUMIFS($C$10:$C$505,#REF!, B251)</f>
        <v>#REF!</v>
      </c>
      <c r="B251" t="s">
        <v>2670</v>
      </c>
      <c r="C251" t="s">
        <v>2578</v>
      </c>
      <c r="D251" s="241" t="e">
        <f t="shared" si="7"/>
        <v>#REF!</v>
      </c>
      <c r="E251" s="238" t="e">
        <f>COUNTIFS(#REF!, B251,$B$10:$B$505,"F")</f>
        <v>#REF!</v>
      </c>
      <c r="F251" s="242">
        <f t="shared" si="6"/>
        <v>0</v>
      </c>
      <c r="G251" t="e">
        <f>COUNTIFS(#REF!, B251,$B$10:$B$283,"F",#REF!,"Elected")</f>
        <v>#REF!</v>
      </c>
      <c r="H251" s="243">
        <f t="shared" si="8"/>
        <v>0</v>
      </c>
      <c r="I251" s="244" t="e">
        <f>COUNTIFS(#REF!, B251,$B$10:$B$505,"M")</f>
        <v>#REF!</v>
      </c>
      <c r="J251" s="242">
        <f t="shared" si="9"/>
        <v>0</v>
      </c>
      <c r="K251" t="e">
        <f>COUNTIFS(#REF!, B251,$B$10:$B$505,"M",#REF!,"Elected")</f>
        <v>#REF!</v>
      </c>
      <c r="L251" s="242">
        <f t="shared" si="10"/>
        <v>0</v>
      </c>
    </row>
    <row r="252" spans="1:12" x14ac:dyDescent="0.35">
      <c r="A252" s="238" t="e">
        <f>SUMIFS($C$10:$C$505,#REF!, B252)</f>
        <v>#REF!</v>
      </c>
      <c r="B252" t="s">
        <v>3494</v>
      </c>
      <c r="C252" t="s">
        <v>2581</v>
      </c>
      <c r="D252" s="241" t="e">
        <f t="shared" si="7"/>
        <v>#REF!</v>
      </c>
      <c r="E252" s="238" t="e">
        <f>COUNTIFS(#REF!, B252,$B$10:$B$505,"F")</f>
        <v>#REF!</v>
      </c>
      <c r="F252" s="242">
        <f t="shared" si="6"/>
        <v>0</v>
      </c>
      <c r="G252" t="e">
        <f>COUNTIFS(#REF!, B252,$B$10:$B$283,"F",#REF!,"Elected")</f>
        <v>#REF!</v>
      </c>
      <c r="H252" s="243">
        <f t="shared" si="8"/>
        <v>0</v>
      </c>
      <c r="I252" s="244" t="e">
        <f>COUNTIFS(#REF!, B252,$B$10:$B$505,"M")</f>
        <v>#REF!</v>
      </c>
      <c r="J252" s="242">
        <f t="shared" si="9"/>
        <v>0</v>
      </c>
      <c r="K252" t="e">
        <f>COUNTIFS(#REF!, B252,$B$10:$B$505,"M",#REF!,"Elected")</f>
        <v>#REF!</v>
      </c>
      <c r="L252" s="242">
        <f t="shared" si="10"/>
        <v>0</v>
      </c>
    </row>
    <row r="253" spans="1:12" x14ac:dyDescent="0.35">
      <c r="A253" s="238" t="e">
        <f>SUMIFS($C$10:$C$505,#REF!, B253)</f>
        <v>#REF!</v>
      </c>
      <c r="B253" t="s">
        <v>3073</v>
      </c>
      <c r="C253" t="s">
        <v>2579</v>
      </c>
      <c r="D253" s="241" t="e">
        <f t="shared" si="7"/>
        <v>#REF!</v>
      </c>
      <c r="E253" s="238" t="e">
        <f>COUNTIFS(#REF!, B253,$B$10:$B$505,"F")</f>
        <v>#REF!</v>
      </c>
      <c r="F253" s="242">
        <f t="shared" si="6"/>
        <v>0</v>
      </c>
      <c r="G253" t="e">
        <f>COUNTIFS(#REF!, B253,$B$10:$B$283,"F",#REF!,"Elected")</f>
        <v>#REF!</v>
      </c>
      <c r="H253" s="243">
        <f t="shared" si="8"/>
        <v>0</v>
      </c>
      <c r="I253" s="244" t="e">
        <f>COUNTIFS(#REF!, B253,$B$10:$B$505,"M")</f>
        <v>#REF!</v>
      </c>
      <c r="J253" s="242">
        <f t="shared" si="9"/>
        <v>0</v>
      </c>
      <c r="K253" t="e">
        <f>COUNTIFS(#REF!, B253,$B$10:$B$505,"M",#REF!,"Elected")</f>
        <v>#REF!</v>
      </c>
      <c r="L253" s="242">
        <f t="shared" si="10"/>
        <v>0</v>
      </c>
    </row>
    <row r="254" spans="1:12" x14ac:dyDescent="0.35">
      <c r="A254" s="238" t="e">
        <f>SUMIFS($C$10:$C$505,#REF!, B254)</f>
        <v>#REF!</v>
      </c>
      <c r="B254" t="s">
        <v>2690</v>
      </c>
      <c r="C254" t="s">
        <v>2585</v>
      </c>
      <c r="D254" s="241" t="e">
        <f t="shared" si="7"/>
        <v>#REF!</v>
      </c>
      <c r="E254" s="238" t="e">
        <f>COUNTIFS(#REF!, B254,$B$10:$B$505,"F")</f>
        <v>#REF!</v>
      </c>
      <c r="F254" s="242">
        <f t="shared" si="6"/>
        <v>0</v>
      </c>
      <c r="G254" t="e">
        <f>COUNTIFS(#REF!, B254,$B$10:$B$283,"F",#REF!,"Elected")</f>
        <v>#REF!</v>
      </c>
      <c r="H254" s="243">
        <f t="shared" si="8"/>
        <v>0</v>
      </c>
      <c r="I254" s="244" t="e">
        <f>COUNTIFS(#REF!, B254,$B$10:$B$505,"M")</f>
        <v>#REF!</v>
      </c>
      <c r="J254" s="242">
        <f t="shared" si="9"/>
        <v>0</v>
      </c>
      <c r="K254" t="e">
        <f>COUNTIFS(#REF!, B254,$B$10:$B$505,"M",#REF!,"Elected")</f>
        <v>#REF!</v>
      </c>
      <c r="L254" s="242">
        <f t="shared" si="10"/>
        <v>0</v>
      </c>
    </row>
    <row r="255" spans="1:12" x14ac:dyDescent="0.35">
      <c r="A255" s="238" t="e">
        <f>SUMIFS($C$10:$C$505,#REF!, B255)</f>
        <v>#REF!</v>
      </c>
      <c r="C255" t="s">
        <v>2591</v>
      </c>
      <c r="D255" s="241" t="e">
        <f t="shared" si="7"/>
        <v>#REF!</v>
      </c>
      <c r="E255" s="238" t="e">
        <f>COUNTIFS(#REF!, B255,$B$10:$B$505,"F")</f>
        <v>#REF!</v>
      </c>
      <c r="F255" s="242">
        <f t="shared" si="6"/>
        <v>0</v>
      </c>
      <c r="G255" t="e">
        <f>COUNTIFS(#REF!, B255,$B$10:$B$283,"F",#REF!,"Elected")</f>
        <v>#REF!</v>
      </c>
      <c r="H255" s="243">
        <f t="shared" si="8"/>
        <v>0</v>
      </c>
      <c r="I255" s="244" t="e">
        <f>COUNTIFS(#REF!, B255,$B$10:$B$505,"M")</f>
        <v>#REF!</v>
      </c>
      <c r="J255" s="242">
        <f t="shared" si="9"/>
        <v>0</v>
      </c>
      <c r="K255" t="e">
        <f>COUNTIFS(#REF!, B255,$B$10:$B$505,"M",#REF!,"Elected")</f>
        <v>#REF!</v>
      </c>
      <c r="L255" s="242">
        <f t="shared" si="10"/>
        <v>0</v>
      </c>
    </row>
    <row r="256" spans="1:12" x14ac:dyDescent="0.35">
      <c r="A256" s="238" t="e">
        <f>SUMIFS($C$10:$C$505,#REF!, B256)</f>
        <v>#REF!</v>
      </c>
      <c r="B256" t="s">
        <v>2664</v>
      </c>
      <c r="C256" t="s">
        <v>2586</v>
      </c>
      <c r="D256" s="241" t="e">
        <f t="shared" si="7"/>
        <v>#REF!</v>
      </c>
      <c r="E256" s="238" t="e">
        <f>COUNTIFS(#REF!, B256,$B$10:$B$505,"F")</f>
        <v>#REF!</v>
      </c>
      <c r="F256" s="242">
        <f t="shared" si="6"/>
        <v>0</v>
      </c>
      <c r="G256" t="e">
        <f>COUNTIFS(#REF!, B256,$B$10:$B$283,"F",#REF!,"Elected")</f>
        <v>#REF!</v>
      </c>
      <c r="H256" s="243">
        <f t="shared" si="8"/>
        <v>0</v>
      </c>
      <c r="I256" s="244" t="e">
        <f>COUNTIFS(#REF!, B256,$B$10:$B$505,"M")</f>
        <v>#REF!</v>
      </c>
      <c r="J256" s="242">
        <f t="shared" si="9"/>
        <v>0</v>
      </c>
      <c r="K256" t="e">
        <f>COUNTIFS(#REF!, B256,$B$10:$B$505,"M",#REF!,"Elected")</f>
        <v>#REF!</v>
      </c>
      <c r="L256" s="242">
        <f t="shared" si="10"/>
        <v>0</v>
      </c>
    </row>
    <row r="257" spans="1:12" x14ac:dyDescent="0.35">
      <c r="A257" s="238" t="e">
        <f>SUMIFS($C$10:$C$505,#REF!, B257)</f>
        <v>#REF!</v>
      </c>
      <c r="B257" t="s">
        <v>2669</v>
      </c>
      <c r="C257" t="s">
        <v>2587</v>
      </c>
      <c r="D257" s="241" t="e">
        <f>E257+I257</f>
        <v>#REF!</v>
      </c>
      <c r="E257" s="238" t="e">
        <f>COUNTIFS(#REF!, B257,$B$10:$B$505,"F")</f>
        <v>#REF!</v>
      </c>
      <c r="F257" s="242">
        <f t="shared" si="6"/>
        <v>0</v>
      </c>
      <c r="G257" t="e">
        <f>COUNTIFS(#REF!, B257,$B$10:$B$283,"F",#REF!,"Elected")</f>
        <v>#REF!</v>
      </c>
      <c r="H257" s="243">
        <f t="shared" si="8"/>
        <v>0</v>
      </c>
      <c r="I257" s="244" t="e">
        <f>COUNTIFS(#REF!, B257,$B$10:$B$505,"M")</f>
        <v>#REF!</v>
      </c>
      <c r="J257" s="242">
        <f t="shared" si="9"/>
        <v>0</v>
      </c>
      <c r="K257" t="e">
        <f>COUNTIFS(#REF!, B257,$B$10:$B$505,"M",#REF!,"Elected")</f>
        <v>#REF!</v>
      </c>
      <c r="L257" s="242">
        <f t="shared" si="10"/>
        <v>0</v>
      </c>
    </row>
    <row r="258" spans="1:12" x14ac:dyDescent="0.35">
      <c r="A258" s="238" t="e">
        <f>SUMIFS($C$10:$C$505,#REF!, B258)</f>
        <v>#REF!</v>
      </c>
      <c r="B258" t="s">
        <v>2928</v>
      </c>
      <c r="C258" t="s">
        <v>2580</v>
      </c>
      <c r="D258" s="241" t="e">
        <f t="shared" si="7"/>
        <v>#REF!</v>
      </c>
      <c r="E258" s="238" t="e">
        <f>COUNTIFS(#REF!, B258,$B$10:$B$505,"F")</f>
        <v>#REF!</v>
      </c>
      <c r="F258" s="242">
        <f t="shared" si="6"/>
        <v>0</v>
      </c>
      <c r="G258" t="e">
        <f>COUNTIFS(#REF!, B258,$B$10:$B$283,"F",#REF!,"Elected")</f>
        <v>#REF!</v>
      </c>
      <c r="H258" s="243">
        <f t="shared" si="8"/>
        <v>0</v>
      </c>
      <c r="I258" s="244" t="e">
        <f>COUNTIFS(#REF!, B258,$B$10:$B$505,"M")</f>
        <v>#REF!</v>
      </c>
      <c r="J258" s="242">
        <f t="shared" si="9"/>
        <v>0</v>
      </c>
      <c r="K258" t="e">
        <f>COUNTIFS(#REF!, B258,$B$10:$B$505,"M",#REF!,"Elected")</f>
        <v>#REF!</v>
      </c>
      <c r="L258" s="242">
        <f t="shared" si="10"/>
        <v>0</v>
      </c>
    </row>
    <row r="259" spans="1:12" x14ac:dyDescent="0.35">
      <c r="A259" s="238" t="e">
        <f>SUMIFS($C$10:$C$505,#REF!, B259)</f>
        <v>#REF!</v>
      </c>
      <c r="C259" t="s">
        <v>2592</v>
      </c>
      <c r="D259" s="241" t="e">
        <f t="shared" si="7"/>
        <v>#REF!</v>
      </c>
      <c r="E259" s="238" t="e">
        <f>COUNTIFS(#REF!, B259,$B$10:$B$505,"F")</f>
        <v>#REF!</v>
      </c>
      <c r="F259" s="242">
        <f t="shared" si="6"/>
        <v>0</v>
      </c>
      <c r="G259" t="e">
        <f>COUNTIFS(#REF!, B259,$B$10:$B$283,"F",#REF!,"Elected")</f>
        <v>#REF!</v>
      </c>
      <c r="H259" s="243">
        <f t="shared" si="8"/>
        <v>0</v>
      </c>
      <c r="I259" s="244" t="e">
        <f>COUNTIFS(#REF!, B259,$B$10:$B$505,"M")</f>
        <v>#REF!</v>
      </c>
      <c r="J259" s="242">
        <f t="shared" si="9"/>
        <v>0</v>
      </c>
      <c r="K259" t="e">
        <f>COUNTIFS(#REF!, B259,$B$10:$B$505,"M",#REF!,"Elected")</f>
        <v>#REF!</v>
      </c>
      <c r="L259" s="242">
        <f t="shared" si="10"/>
        <v>0</v>
      </c>
    </row>
    <row r="260" spans="1:12" x14ac:dyDescent="0.35">
      <c r="A260" s="238" t="e">
        <f>SUMIFS($C$10:$C$505,#REF!, B260)</f>
        <v>#REF!</v>
      </c>
      <c r="B260" t="s">
        <v>2807</v>
      </c>
      <c r="C260" t="s">
        <v>2597</v>
      </c>
      <c r="D260" s="241" t="e">
        <f t="shared" si="7"/>
        <v>#REF!</v>
      </c>
      <c r="E260" s="238" t="e">
        <f>COUNTIFS(#REF!, B260,$B$10:$B$505,"F")</f>
        <v>#REF!</v>
      </c>
      <c r="F260" s="242">
        <f t="shared" si="6"/>
        <v>0</v>
      </c>
      <c r="G260" t="e">
        <f>COUNTIFS(#REF!, B260,$B$10:$B$283,"F",#REF!,"Elected")</f>
        <v>#REF!</v>
      </c>
      <c r="H260" s="243">
        <f t="shared" si="8"/>
        <v>0</v>
      </c>
      <c r="I260" s="244" t="e">
        <f>COUNTIFS(#REF!, B260,$B$10:$B$505,"M")</f>
        <v>#REF!</v>
      </c>
      <c r="J260" s="242">
        <f t="shared" si="9"/>
        <v>0</v>
      </c>
      <c r="K260" t="e">
        <f>COUNTIFS(#REF!, B260,$B$10:$B$505,"M",#REF!,"Elected")</f>
        <v>#REF!</v>
      </c>
      <c r="L260" s="242">
        <f t="shared" si="10"/>
        <v>0</v>
      </c>
    </row>
    <row r="261" spans="1:12" x14ac:dyDescent="0.35">
      <c r="A261" s="238" t="e">
        <f>SUMIFS($C$10:$C$505,#REF!, B261)</f>
        <v>#REF!</v>
      </c>
      <c r="B261" t="s">
        <v>2668</v>
      </c>
      <c r="C261" t="s">
        <v>2588</v>
      </c>
      <c r="D261" s="241" t="e">
        <f t="shared" si="7"/>
        <v>#REF!</v>
      </c>
      <c r="E261" s="238" t="e">
        <f>COUNTIFS(#REF!, B261,$B$10:$B$505,"F")</f>
        <v>#REF!</v>
      </c>
      <c r="F261" s="242">
        <f t="shared" si="6"/>
        <v>0</v>
      </c>
      <c r="G261" t="e">
        <f>COUNTIFS(#REF!, B261,$B$10:$B$283,"F",#REF!,"Elected")</f>
        <v>#REF!</v>
      </c>
      <c r="H261" s="243">
        <f t="shared" si="8"/>
        <v>0</v>
      </c>
      <c r="I261" s="244" t="e">
        <f>COUNTIFS(#REF!, B261,$B$10:$B$505,"M")</f>
        <v>#REF!</v>
      </c>
      <c r="J261" s="242">
        <f t="shared" si="9"/>
        <v>0</v>
      </c>
      <c r="K261" t="e">
        <f>COUNTIFS(#REF!, B261,$B$10:$B$505,"M",#REF!,"Elected")</f>
        <v>#REF!</v>
      </c>
      <c r="L261" s="242">
        <f t="shared" si="10"/>
        <v>0</v>
      </c>
    </row>
    <row r="262" spans="1:12" x14ac:dyDescent="0.35">
      <c r="A262" s="238" t="e">
        <f>SUMIFS($C$10:$C$505,#REF!, B262)</f>
        <v>#REF!</v>
      </c>
      <c r="B262" t="s">
        <v>2692</v>
      </c>
      <c r="C262" t="s">
        <v>2589</v>
      </c>
      <c r="D262" s="241" t="e">
        <f t="shared" si="7"/>
        <v>#REF!</v>
      </c>
      <c r="E262" s="238" t="e">
        <f>COUNTIFS(#REF!, B262,$B$10:$B$505,"F")</f>
        <v>#REF!</v>
      </c>
      <c r="F262" s="242">
        <f t="shared" si="6"/>
        <v>0</v>
      </c>
      <c r="G262" t="e">
        <f>COUNTIFS(#REF!, B262,$B$10:$B$283,"F",#REF!,"Elected")</f>
        <v>#REF!</v>
      </c>
      <c r="H262" s="243">
        <f t="shared" si="8"/>
        <v>0</v>
      </c>
      <c r="I262" s="244" t="e">
        <f>COUNTIFS(#REF!, B262,$B$10:$B$505,"M")</f>
        <v>#REF!</v>
      </c>
      <c r="J262" s="242">
        <f t="shared" si="9"/>
        <v>0</v>
      </c>
      <c r="K262" t="e">
        <f>COUNTIFS(#REF!, B262,$B$10:$B$505,"M",#REF!,"Elected")</f>
        <v>#REF!</v>
      </c>
      <c r="L262" s="242">
        <f t="shared" si="10"/>
        <v>0</v>
      </c>
    </row>
    <row r="263" spans="1:12" x14ac:dyDescent="0.35">
      <c r="A263" s="238" t="e">
        <f>SUMIFS($C$10:$C$505,#REF!, B263)</f>
        <v>#REF!</v>
      </c>
      <c r="B263" t="s">
        <v>2672</v>
      </c>
      <c r="C263" t="s">
        <v>2530</v>
      </c>
      <c r="D263" s="241" t="e">
        <f t="shared" si="7"/>
        <v>#REF!</v>
      </c>
      <c r="E263" s="238" t="e">
        <f>COUNTIFS(#REF!, B263,$B$10:$B$505,"F")</f>
        <v>#REF!</v>
      </c>
      <c r="F263" s="242">
        <f t="shared" si="6"/>
        <v>0</v>
      </c>
      <c r="G263" t="e">
        <f>COUNTIFS(#REF!, B263,$B$10:$B$283,"F",#REF!,"Elected")</f>
        <v>#REF!</v>
      </c>
      <c r="H263" s="243">
        <f t="shared" si="8"/>
        <v>0</v>
      </c>
      <c r="I263" s="244" t="e">
        <f>COUNTIFS(#REF!, B263,$B$10:$B$505,"M")</f>
        <v>#REF!</v>
      </c>
      <c r="J263" s="242">
        <f t="shared" si="9"/>
        <v>0</v>
      </c>
      <c r="K263" t="e">
        <f>COUNTIFS(#REF!, B263,$B$10:$B$505,"M",#REF!,"Elected")</f>
        <v>#REF!</v>
      </c>
      <c r="L263" s="242">
        <f t="shared" si="10"/>
        <v>0</v>
      </c>
    </row>
    <row r="264" spans="1:12" x14ac:dyDescent="0.35">
      <c r="A264" s="238" t="e">
        <f>SUM(A237:A263)</f>
        <v>#REF!</v>
      </c>
      <c r="B264" s="238"/>
      <c r="D264" s="241" t="e">
        <f>SUM(D237:D263)</f>
        <v>#REF!</v>
      </c>
      <c r="E264" s="238" t="e">
        <f>SUM(E237:E263)</f>
        <v>#REF!</v>
      </c>
      <c r="G264" t="e">
        <f>SUM(G237:G263)</f>
        <v>#REF!</v>
      </c>
      <c r="I264" s="244" t="e">
        <f>SUM(I237:I263)</f>
        <v>#REF!</v>
      </c>
      <c r="K264" t="e">
        <f>SUM(K237:K263)</f>
        <v>#REF!</v>
      </c>
    </row>
    <row r="265" spans="1:12" ht="15" thickBot="1" x14ac:dyDescent="0.4"/>
    <row r="266" spans="1:12" x14ac:dyDescent="0.35">
      <c r="C266" s="245" t="s">
        <v>2673</v>
      </c>
      <c r="D266" s="246"/>
      <c r="E266" s="247" t="e">
        <f>E264+I264</f>
        <v>#REF!</v>
      </c>
      <c r="F266" s="246" t="s">
        <v>2674</v>
      </c>
      <c r="G266" s="248"/>
      <c r="H266" s="248"/>
      <c r="I266" s="245" t="s">
        <v>2675</v>
      </c>
      <c r="J266" s="246" t="s">
        <v>2676</v>
      </c>
      <c r="K266" s="249" t="e">
        <f>K264</f>
        <v>#REF!</v>
      </c>
    </row>
    <row r="267" spans="1:12" ht="15" thickBot="1" x14ac:dyDescent="0.4">
      <c r="C267" s="250" t="s">
        <v>2677</v>
      </c>
      <c r="D267" s="251" t="e">
        <f>LEFT(MID(#REF!,FIND("(",#REF!)+1,LEN(#REF!)),FIND(")",MID(#REF!,FIND("(",#REF!)+1,LEN(#REF!)))-1)</f>
        <v>#REF!</v>
      </c>
      <c r="E267" s="251" t="e">
        <f>#REF!</f>
        <v>#REF!</v>
      </c>
      <c r="F267" s="251" t="s">
        <v>2678</v>
      </c>
      <c r="G267" s="252"/>
      <c r="H267" s="252"/>
      <c r="I267" s="253"/>
      <c r="J267" s="240" t="s">
        <v>2679</v>
      </c>
      <c r="K267" s="254" t="e">
        <f>G264</f>
        <v>#REF!</v>
      </c>
    </row>
    <row r="268" spans="1:12" ht="15" thickBot="1" x14ac:dyDescent="0.4">
      <c r="I268" s="250"/>
      <c r="J268" s="251" t="s">
        <v>2680</v>
      </c>
      <c r="K268" s="255" t="e">
        <f>SUM(K266:K267)</f>
        <v>#REF!</v>
      </c>
    </row>
  </sheetData>
  <mergeCells count="252"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203:A204"/>
    <mergeCell ref="B203:B204"/>
    <mergeCell ref="C203:C204"/>
    <mergeCell ref="A205:A206"/>
    <mergeCell ref="B205:B206"/>
    <mergeCell ref="C205:C206"/>
    <mergeCell ref="A199:A200"/>
    <mergeCell ref="B199:B200"/>
    <mergeCell ref="C199:C200"/>
    <mergeCell ref="A201:A202"/>
    <mergeCell ref="B201:B202"/>
    <mergeCell ref="C201:C202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60:A161"/>
    <mergeCell ref="B160:B161"/>
    <mergeCell ref="C160:C161"/>
    <mergeCell ref="A162:A163"/>
    <mergeCell ref="B162:B163"/>
    <mergeCell ref="C162:C163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25:A126"/>
    <mergeCell ref="B125:B126"/>
    <mergeCell ref="C125:C126"/>
    <mergeCell ref="A127:A128"/>
    <mergeCell ref="B127:B128"/>
    <mergeCell ref="C127:C128"/>
    <mergeCell ref="A121:A122"/>
    <mergeCell ref="B121:B122"/>
    <mergeCell ref="C121:C122"/>
    <mergeCell ref="A123:A124"/>
    <mergeCell ref="B123:B124"/>
    <mergeCell ref="C123:C124"/>
    <mergeCell ref="A117:A118"/>
    <mergeCell ref="B117:B118"/>
    <mergeCell ref="C117:C118"/>
    <mergeCell ref="A119:A120"/>
    <mergeCell ref="B119:B120"/>
    <mergeCell ref="C119:C120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77:A78"/>
    <mergeCell ref="B77:B78"/>
    <mergeCell ref="C77:C78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272"/>
  <sheetViews>
    <sheetView tabSelected="1" zoomScale="65" zoomScaleNormal="80" zoomScaleSheetLayoutView="50" workbookViewId="0">
      <selection activeCell="R23" sqref="R23"/>
    </sheetView>
  </sheetViews>
  <sheetFormatPr defaultRowHeight="14.5" x14ac:dyDescent="0.35"/>
  <cols>
    <col min="1" max="1" width="54.453125" bestFit="1" customWidth="1"/>
    <col min="3" max="3" width="27.26953125" bestFit="1" customWidth="1"/>
  </cols>
  <sheetData>
    <row r="1" spans="1:10" x14ac:dyDescent="0.3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</row>
    <row r="2" spans="1:10" x14ac:dyDescent="0.3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</row>
    <row r="3" spans="1:10" x14ac:dyDescent="0.3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</row>
    <row r="4" spans="1:10" x14ac:dyDescent="0.3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</row>
    <row r="5" spans="1:10" x14ac:dyDescent="0.3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</row>
    <row r="6" spans="1:10" x14ac:dyDescent="0.3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</row>
    <row r="7" spans="1:10" x14ac:dyDescent="0.3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</row>
    <row r="8" spans="1:10" x14ac:dyDescent="0.35">
      <c r="A8" s="339" t="s">
        <v>107</v>
      </c>
      <c r="B8" s="339" t="s">
        <v>2</v>
      </c>
      <c r="C8" s="339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</row>
    <row r="9" spans="1:10" x14ac:dyDescent="0.35">
      <c r="A9" s="339" t="s">
        <v>0</v>
      </c>
      <c r="B9" s="339" t="s">
        <v>0</v>
      </c>
      <c r="C9" s="339" t="s">
        <v>17</v>
      </c>
      <c r="D9" t="s">
        <v>2403</v>
      </c>
      <c r="E9" t="s">
        <v>2404</v>
      </c>
      <c r="F9" t="s">
        <v>2405</v>
      </c>
      <c r="G9" t="s">
        <v>2406</v>
      </c>
      <c r="H9" t="s">
        <v>2407</v>
      </c>
      <c r="I9" t="s">
        <v>2408</v>
      </c>
      <c r="J9" t="s">
        <v>2409</v>
      </c>
    </row>
    <row r="10" spans="1:10" x14ac:dyDescent="0.35">
      <c r="A10" s="339" t="s">
        <v>2410</v>
      </c>
      <c r="B10" s="339" t="s">
        <v>33</v>
      </c>
      <c r="C10" s="340">
        <v>590</v>
      </c>
      <c r="D10" s="1">
        <v>243</v>
      </c>
      <c r="E10" s="1">
        <v>61</v>
      </c>
      <c r="F10" s="1">
        <v>21</v>
      </c>
      <c r="G10" s="1">
        <v>27</v>
      </c>
      <c r="H10" s="1">
        <v>44</v>
      </c>
      <c r="I10" s="1">
        <v>59</v>
      </c>
      <c r="J10" s="1">
        <v>45</v>
      </c>
    </row>
    <row r="11" spans="1:10" x14ac:dyDescent="0.35">
      <c r="A11" s="339" t="s">
        <v>0</v>
      </c>
      <c r="B11" s="339" t="s">
        <v>0</v>
      </c>
      <c r="C11" s="340">
        <v>590</v>
      </c>
      <c r="D11" s="2">
        <v>833</v>
      </c>
      <c r="E11" s="2">
        <v>894</v>
      </c>
      <c r="F11" s="2">
        <v>915</v>
      </c>
      <c r="G11" s="2">
        <v>942</v>
      </c>
      <c r="H11" s="2">
        <v>986</v>
      </c>
      <c r="I11" s="2">
        <v>1045</v>
      </c>
      <c r="J11" s="2">
        <v>1090</v>
      </c>
    </row>
    <row r="12" spans="1:10" x14ac:dyDescent="0.35">
      <c r="A12" s="339" t="s">
        <v>3593</v>
      </c>
      <c r="B12" s="339" t="s">
        <v>31</v>
      </c>
      <c r="C12" s="340">
        <v>126</v>
      </c>
      <c r="D12" s="1">
        <v>13</v>
      </c>
      <c r="E12" s="1">
        <v>25</v>
      </c>
      <c r="F12" s="1">
        <v>-164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35">
      <c r="A13" s="339" t="s">
        <v>0</v>
      </c>
      <c r="B13" s="339" t="s">
        <v>0</v>
      </c>
      <c r="C13" s="340">
        <v>126</v>
      </c>
      <c r="D13" s="2">
        <v>139</v>
      </c>
      <c r="E13" s="2">
        <v>164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35">
      <c r="A14" s="339" t="s">
        <v>2411</v>
      </c>
      <c r="B14" s="339" t="s">
        <v>33</v>
      </c>
      <c r="C14" s="340">
        <v>938</v>
      </c>
      <c r="D14" s="1">
        <v>254</v>
      </c>
      <c r="E14" s="1">
        <v>51</v>
      </c>
      <c r="F14" s="1">
        <v>23</v>
      </c>
      <c r="G14" s="1">
        <v>20</v>
      </c>
      <c r="H14" s="1">
        <v>327</v>
      </c>
      <c r="I14" s="1">
        <v>-146</v>
      </c>
      <c r="J14" s="1">
        <v>0</v>
      </c>
    </row>
    <row r="15" spans="1:10" x14ac:dyDescent="0.35">
      <c r="A15" s="339" t="s">
        <v>0</v>
      </c>
      <c r="B15" s="339" t="s">
        <v>0</v>
      </c>
      <c r="C15" s="340">
        <v>938</v>
      </c>
      <c r="D15" s="2">
        <v>1192</v>
      </c>
      <c r="E15" s="2">
        <v>1243</v>
      </c>
      <c r="F15" s="2">
        <v>1266</v>
      </c>
      <c r="G15" s="2">
        <v>1286</v>
      </c>
      <c r="H15" s="2">
        <v>1613</v>
      </c>
      <c r="I15" s="2">
        <v>1467</v>
      </c>
      <c r="J15" s="2">
        <v>1467</v>
      </c>
    </row>
    <row r="16" spans="1:10" x14ac:dyDescent="0.35">
      <c r="A16" s="339" t="s">
        <v>2412</v>
      </c>
      <c r="B16" s="339" t="s">
        <v>31</v>
      </c>
      <c r="C16" s="340">
        <v>428</v>
      </c>
      <c r="D16" s="1">
        <v>74</v>
      </c>
      <c r="E16" s="1">
        <v>38</v>
      </c>
      <c r="F16" s="1">
        <v>71</v>
      </c>
      <c r="G16" s="1">
        <v>-611</v>
      </c>
      <c r="H16" s="1">
        <v>0</v>
      </c>
      <c r="I16" s="1">
        <v>0</v>
      </c>
      <c r="J16" s="1">
        <v>0</v>
      </c>
    </row>
    <row r="17" spans="1:10" x14ac:dyDescent="0.35">
      <c r="A17" s="339" t="s">
        <v>0</v>
      </c>
      <c r="B17" s="339" t="s">
        <v>0</v>
      </c>
      <c r="C17" s="340">
        <v>428</v>
      </c>
      <c r="D17" s="2">
        <v>502</v>
      </c>
      <c r="E17" s="2">
        <v>540</v>
      </c>
      <c r="F17" s="2">
        <v>611</v>
      </c>
      <c r="G17" s="2">
        <v>0</v>
      </c>
      <c r="H17" s="2">
        <v>0</v>
      </c>
      <c r="I17" s="2">
        <v>0</v>
      </c>
      <c r="J17" s="2">
        <v>0</v>
      </c>
    </row>
    <row r="18" spans="1:10" x14ac:dyDescent="0.35">
      <c r="A18" s="339" t="s">
        <v>2413</v>
      </c>
      <c r="B18" s="339" t="s">
        <v>31</v>
      </c>
      <c r="C18" s="340">
        <v>229</v>
      </c>
      <c r="D18" s="1">
        <v>18</v>
      </c>
      <c r="E18" s="1">
        <v>28</v>
      </c>
      <c r="F18" s="1">
        <v>-275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35">
      <c r="A19" s="339" t="s">
        <v>0</v>
      </c>
      <c r="B19" s="339" t="s">
        <v>0</v>
      </c>
      <c r="C19" s="340">
        <v>229</v>
      </c>
      <c r="D19" s="2">
        <v>247</v>
      </c>
      <c r="E19" s="2">
        <v>275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35">
      <c r="A20" s="339" t="s">
        <v>2414</v>
      </c>
      <c r="B20" s="339" t="s">
        <v>33</v>
      </c>
      <c r="C20" s="340">
        <v>1016</v>
      </c>
      <c r="D20" s="1">
        <v>203</v>
      </c>
      <c r="E20" s="1">
        <v>84</v>
      </c>
      <c r="F20" s="1">
        <v>14</v>
      </c>
      <c r="G20" s="1">
        <v>30</v>
      </c>
      <c r="H20" s="1">
        <v>24</v>
      </c>
      <c r="I20" s="1">
        <v>24</v>
      </c>
      <c r="J20" s="1">
        <v>40</v>
      </c>
    </row>
    <row r="21" spans="1:10" x14ac:dyDescent="0.35">
      <c r="A21" s="339" t="s">
        <v>0</v>
      </c>
      <c r="B21" s="339" t="s">
        <v>0</v>
      </c>
      <c r="C21" s="340">
        <v>1016</v>
      </c>
      <c r="D21" s="2">
        <v>1219</v>
      </c>
      <c r="E21" s="2">
        <v>1303</v>
      </c>
      <c r="F21" s="2">
        <v>1317</v>
      </c>
      <c r="G21" s="2">
        <v>1347</v>
      </c>
      <c r="H21" s="2">
        <v>1371</v>
      </c>
      <c r="I21" s="2">
        <v>1395</v>
      </c>
      <c r="J21" s="2">
        <v>1435</v>
      </c>
    </row>
    <row r="22" spans="1:10" x14ac:dyDescent="0.35">
      <c r="A22" s="339" t="s">
        <v>2415</v>
      </c>
      <c r="B22" s="339" t="s">
        <v>31</v>
      </c>
      <c r="C22" s="340">
        <v>405</v>
      </c>
      <c r="D22" s="1">
        <v>185</v>
      </c>
      <c r="E22" s="1">
        <v>15</v>
      </c>
      <c r="F22" s="1">
        <v>22</v>
      </c>
      <c r="G22" s="1">
        <v>10</v>
      </c>
      <c r="H22" s="1">
        <v>-637</v>
      </c>
      <c r="I22" s="1">
        <v>0</v>
      </c>
      <c r="J22" s="1">
        <v>0</v>
      </c>
    </row>
    <row r="23" spans="1:10" x14ac:dyDescent="0.35">
      <c r="A23" s="339" t="s">
        <v>0</v>
      </c>
      <c r="B23" s="339" t="s">
        <v>0</v>
      </c>
      <c r="C23" s="340">
        <v>405</v>
      </c>
      <c r="D23" s="2">
        <v>590</v>
      </c>
      <c r="E23" s="2">
        <v>605</v>
      </c>
      <c r="F23" s="2">
        <v>627</v>
      </c>
      <c r="G23" s="2">
        <v>637</v>
      </c>
      <c r="H23" s="2">
        <v>0</v>
      </c>
      <c r="I23" s="2">
        <v>0</v>
      </c>
      <c r="J23" s="2">
        <v>0</v>
      </c>
    </row>
    <row r="24" spans="1:10" x14ac:dyDescent="0.35">
      <c r="A24" s="339" t="s">
        <v>2416</v>
      </c>
      <c r="B24" s="339" t="s">
        <v>33</v>
      </c>
      <c r="C24" s="340">
        <v>2791</v>
      </c>
      <c r="D24" s="1">
        <v>-1324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35">
      <c r="A25" s="339" t="s">
        <v>0</v>
      </c>
      <c r="B25" s="339" t="s">
        <v>0</v>
      </c>
      <c r="C25" s="340">
        <v>2791</v>
      </c>
      <c r="D25" s="2">
        <v>1467</v>
      </c>
      <c r="E25" s="2">
        <v>1467</v>
      </c>
      <c r="F25" s="2">
        <v>1467</v>
      </c>
      <c r="G25" s="2">
        <v>1467</v>
      </c>
      <c r="H25" s="2">
        <v>1467</v>
      </c>
      <c r="I25" s="2">
        <v>1467</v>
      </c>
      <c r="J25" s="2">
        <v>1467</v>
      </c>
    </row>
    <row r="26" spans="1:10" x14ac:dyDescent="0.35">
      <c r="A26" s="339" t="s">
        <v>3594</v>
      </c>
      <c r="B26" s="339" t="s">
        <v>31</v>
      </c>
      <c r="C26" s="340">
        <v>2025</v>
      </c>
      <c r="D26" s="1">
        <v>0</v>
      </c>
      <c r="E26" s="1">
        <v>-558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x14ac:dyDescent="0.35">
      <c r="A27" s="339" t="s">
        <v>0</v>
      </c>
      <c r="B27" s="339" t="s">
        <v>0</v>
      </c>
      <c r="C27" s="340">
        <v>2025</v>
      </c>
      <c r="D27" s="2">
        <v>2025</v>
      </c>
      <c r="E27" s="2">
        <v>1467</v>
      </c>
      <c r="F27" s="2">
        <v>1467</v>
      </c>
      <c r="G27" s="2">
        <v>1467</v>
      </c>
      <c r="H27" s="2">
        <v>1467</v>
      </c>
      <c r="I27" s="2">
        <v>1467</v>
      </c>
      <c r="J27" s="2">
        <v>1467</v>
      </c>
    </row>
    <row r="28" spans="1:10" x14ac:dyDescent="0.35">
      <c r="A28" s="339" t="s">
        <v>3595</v>
      </c>
      <c r="B28" s="339" t="s">
        <v>31</v>
      </c>
      <c r="C28" s="340">
        <v>513</v>
      </c>
      <c r="D28" s="1">
        <v>189</v>
      </c>
      <c r="E28" s="1">
        <v>133</v>
      </c>
      <c r="F28" s="1">
        <v>112</v>
      </c>
      <c r="G28" s="1">
        <v>51</v>
      </c>
      <c r="H28" s="1">
        <v>80</v>
      </c>
      <c r="I28" s="1">
        <v>43</v>
      </c>
      <c r="J28" s="1">
        <v>204</v>
      </c>
    </row>
    <row r="29" spans="1:10" x14ac:dyDescent="0.35">
      <c r="A29" s="339" t="s">
        <v>0</v>
      </c>
      <c r="B29" s="339" t="s">
        <v>0</v>
      </c>
      <c r="C29" s="340">
        <v>513</v>
      </c>
      <c r="D29" s="2">
        <v>702</v>
      </c>
      <c r="E29" s="2">
        <v>835</v>
      </c>
      <c r="F29" s="2">
        <v>947</v>
      </c>
      <c r="G29" s="2">
        <v>998</v>
      </c>
      <c r="H29" s="2">
        <v>1078</v>
      </c>
      <c r="I29" s="2">
        <v>1121</v>
      </c>
      <c r="J29" s="2">
        <v>1325</v>
      </c>
    </row>
    <row r="30" spans="1:10" x14ac:dyDescent="0.35">
      <c r="A30" s="339" t="s">
        <v>3579</v>
      </c>
      <c r="B30" s="339" t="s">
        <v>33</v>
      </c>
      <c r="C30" s="340">
        <v>498</v>
      </c>
      <c r="D30" s="1">
        <v>58</v>
      </c>
      <c r="E30" s="1">
        <v>47</v>
      </c>
      <c r="F30" s="1">
        <v>46</v>
      </c>
      <c r="G30" s="1">
        <v>16</v>
      </c>
      <c r="H30" s="1">
        <v>27</v>
      </c>
      <c r="I30" s="1">
        <v>14</v>
      </c>
      <c r="J30" s="1">
        <v>-706</v>
      </c>
    </row>
    <row r="31" spans="1:10" x14ac:dyDescent="0.35">
      <c r="A31" s="339" t="s">
        <v>0</v>
      </c>
      <c r="B31" s="339" t="s">
        <v>0</v>
      </c>
      <c r="C31" s="340">
        <v>498</v>
      </c>
      <c r="D31" s="2">
        <v>556</v>
      </c>
      <c r="E31" s="2">
        <v>603</v>
      </c>
      <c r="F31" s="2">
        <v>649</v>
      </c>
      <c r="G31" s="2">
        <v>665</v>
      </c>
      <c r="H31" s="2">
        <v>692</v>
      </c>
      <c r="I31" s="2">
        <v>706</v>
      </c>
      <c r="J31" s="2">
        <v>0</v>
      </c>
    </row>
    <row r="32" spans="1:10" x14ac:dyDescent="0.35">
      <c r="A32" s="339" t="s">
        <v>2417</v>
      </c>
      <c r="B32" s="339" t="s">
        <v>33</v>
      </c>
      <c r="C32" s="340">
        <v>709</v>
      </c>
      <c r="D32" s="1">
        <v>87</v>
      </c>
      <c r="E32" s="1">
        <v>76</v>
      </c>
      <c r="F32" s="1">
        <v>49</v>
      </c>
      <c r="G32" s="1">
        <v>387</v>
      </c>
      <c r="H32" s="1">
        <v>23</v>
      </c>
      <c r="I32" s="1">
        <v>6</v>
      </c>
      <c r="J32" s="1">
        <v>94</v>
      </c>
    </row>
    <row r="33" spans="1:12" x14ac:dyDescent="0.35">
      <c r="A33" s="339" t="s">
        <v>0</v>
      </c>
      <c r="B33" s="339" t="s">
        <v>0</v>
      </c>
      <c r="C33" s="340">
        <v>709</v>
      </c>
      <c r="D33" s="2">
        <v>796</v>
      </c>
      <c r="E33" s="2">
        <v>872</v>
      </c>
      <c r="F33" s="2">
        <v>921</v>
      </c>
      <c r="G33" s="2">
        <v>1308</v>
      </c>
      <c r="H33" s="2">
        <v>1331</v>
      </c>
      <c r="I33" s="2">
        <v>1337</v>
      </c>
      <c r="J33" s="2">
        <v>1431</v>
      </c>
    </row>
    <row r="34" spans="1:12" x14ac:dyDescent="0.35">
      <c r="A34" s="339" t="s">
        <v>47</v>
      </c>
      <c r="B34" s="339" t="s">
        <v>0</v>
      </c>
      <c r="C34" s="341">
        <v>0</v>
      </c>
      <c r="D34" s="1">
        <f>(D10+D12+D14+D16+D18+D20+D22+D24+D26+D28+D30+D32)*(-1)</f>
        <v>0</v>
      </c>
      <c r="E34" s="1">
        <f t="shared" ref="E34:J34" si="0">(E10+E12+E14+E16+E18+E20+E22+E24+E26+E28+E30+E32)*(-1)</f>
        <v>0</v>
      </c>
      <c r="F34" s="1">
        <f t="shared" si="0"/>
        <v>81</v>
      </c>
      <c r="G34" s="1">
        <f t="shared" si="0"/>
        <v>70</v>
      </c>
      <c r="H34" s="1">
        <f t="shared" si="0"/>
        <v>112</v>
      </c>
      <c r="I34" s="1">
        <f t="shared" si="0"/>
        <v>0</v>
      </c>
      <c r="J34" s="1">
        <f t="shared" si="0"/>
        <v>323</v>
      </c>
    </row>
    <row r="35" spans="1:12" x14ac:dyDescent="0.35">
      <c r="A35" s="339" t="s">
        <v>0</v>
      </c>
      <c r="B35" s="339" t="s">
        <v>0</v>
      </c>
      <c r="C35" s="340">
        <v>0</v>
      </c>
      <c r="D35" s="2">
        <v>0</v>
      </c>
      <c r="E35" s="2">
        <v>0</v>
      </c>
      <c r="F35" s="2">
        <v>81</v>
      </c>
      <c r="G35" s="2">
        <v>151</v>
      </c>
      <c r="H35" s="2">
        <v>263</v>
      </c>
      <c r="I35" s="2">
        <v>263</v>
      </c>
      <c r="J35" s="2">
        <v>586</v>
      </c>
    </row>
    <row r="36" spans="1:12" x14ac:dyDescent="0.35">
      <c r="A36" t="s">
        <v>48</v>
      </c>
      <c r="B36" t="s">
        <v>0</v>
      </c>
      <c r="C36" s="2">
        <v>10268</v>
      </c>
      <c r="D36" s="2">
        <v>10268</v>
      </c>
      <c r="E36" s="2">
        <v>10268</v>
      </c>
      <c r="F36" s="2">
        <v>10268</v>
      </c>
      <c r="G36" s="2">
        <v>10268</v>
      </c>
      <c r="H36" s="2">
        <v>10268</v>
      </c>
      <c r="I36" s="2">
        <v>10268</v>
      </c>
      <c r="J36" s="2">
        <v>10268</v>
      </c>
    </row>
    <row r="40" spans="1:12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</row>
    <row r="41" spans="1:12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12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12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</row>
    <row r="44" spans="1:12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</row>
    <row r="45" spans="1:12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</row>
    <row r="46" spans="1:12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</row>
    <row r="47" spans="1:12" x14ac:dyDescent="0.35">
      <c r="A47" s="339" t="s">
        <v>79</v>
      </c>
      <c r="B47" s="339" t="s">
        <v>2</v>
      </c>
      <c r="C47" s="339" t="s">
        <v>3</v>
      </c>
      <c r="D47" t="s">
        <v>4</v>
      </c>
      <c r="E47" t="s">
        <v>5</v>
      </c>
      <c r="F47" t="s">
        <v>6</v>
      </c>
      <c r="G47" t="s">
        <v>7</v>
      </c>
      <c r="H47" t="s">
        <v>8</v>
      </c>
      <c r="I47" t="s">
        <v>9</v>
      </c>
      <c r="J47" t="s">
        <v>10</v>
      </c>
      <c r="K47" t="s">
        <v>11</v>
      </c>
      <c r="L47" t="s">
        <v>12</v>
      </c>
    </row>
    <row r="48" spans="1:12" x14ac:dyDescent="0.35">
      <c r="A48" s="339" t="s">
        <v>0</v>
      </c>
      <c r="B48" s="339" t="s">
        <v>0</v>
      </c>
      <c r="C48" s="339" t="s">
        <v>17</v>
      </c>
      <c r="D48" t="s">
        <v>2418</v>
      </c>
      <c r="E48" t="s">
        <v>2419</v>
      </c>
      <c r="F48" t="s">
        <v>2420</v>
      </c>
      <c r="G48" t="s">
        <v>1319</v>
      </c>
      <c r="H48" t="s">
        <v>2421</v>
      </c>
      <c r="I48" t="s">
        <v>2422</v>
      </c>
      <c r="J48" t="s">
        <v>2423</v>
      </c>
      <c r="K48" t="s">
        <v>2424</v>
      </c>
      <c r="L48" t="s">
        <v>2425</v>
      </c>
    </row>
    <row r="49" spans="1:12" x14ac:dyDescent="0.35">
      <c r="A49" s="339" t="s">
        <v>2426</v>
      </c>
      <c r="B49" s="339" t="s">
        <v>33</v>
      </c>
      <c r="C49" s="340">
        <v>655</v>
      </c>
      <c r="D49" s="1">
        <v>37</v>
      </c>
      <c r="E49" s="1">
        <v>0</v>
      </c>
      <c r="F49" s="1">
        <v>7</v>
      </c>
      <c r="G49" s="1">
        <v>13</v>
      </c>
      <c r="H49" s="1">
        <v>-712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35">
      <c r="A50" s="339" t="s">
        <v>0</v>
      </c>
      <c r="B50" s="339" t="s">
        <v>0</v>
      </c>
      <c r="C50" s="340">
        <v>655</v>
      </c>
      <c r="D50" s="2">
        <v>692</v>
      </c>
      <c r="E50" s="2">
        <v>692</v>
      </c>
      <c r="F50" s="2">
        <v>699</v>
      </c>
      <c r="G50" s="2">
        <v>712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</row>
    <row r="51" spans="1:12" x14ac:dyDescent="0.35">
      <c r="A51" s="339" t="s">
        <v>2427</v>
      </c>
      <c r="B51" s="339" t="s">
        <v>33</v>
      </c>
      <c r="C51" s="340">
        <v>288</v>
      </c>
      <c r="D51" s="1">
        <v>30</v>
      </c>
      <c r="E51" s="1">
        <v>4</v>
      </c>
      <c r="F51" s="1">
        <v>15</v>
      </c>
      <c r="G51" s="1">
        <v>-337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35">
      <c r="A52" s="339" t="s">
        <v>0</v>
      </c>
      <c r="B52" s="339" t="s">
        <v>0</v>
      </c>
      <c r="C52" s="340">
        <v>288</v>
      </c>
      <c r="D52" s="2">
        <v>318</v>
      </c>
      <c r="E52" s="2">
        <v>322</v>
      </c>
      <c r="F52" s="2">
        <v>337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</row>
    <row r="53" spans="1:12" x14ac:dyDescent="0.35">
      <c r="A53" s="339" t="s">
        <v>2428</v>
      </c>
      <c r="B53" s="339" t="s">
        <v>31</v>
      </c>
      <c r="C53" s="340">
        <v>1122</v>
      </c>
      <c r="D53" s="1">
        <v>22</v>
      </c>
      <c r="E53" s="1">
        <v>4</v>
      </c>
      <c r="F53" s="1">
        <v>9</v>
      </c>
      <c r="G53" s="1">
        <v>14</v>
      </c>
      <c r="H53" s="1">
        <v>174</v>
      </c>
      <c r="I53" s="1">
        <v>11</v>
      </c>
      <c r="J53" s="1">
        <v>39</v>
      </c>
      <c r="K53" s="1">
        <v>40</v>
      </c>
      <c r="L53" s="1">
        <v>108</v>
      </c>
    </row>
    <row r="54" spans="1:12" x14ac:dyDescent="0.35">
      <c r="A54" s="339" t="s">
        <v>0</v>
      </c>
      <c r="B54" s="339" t="s">
        <v>0</v>
      </c>
      <c r="C54" s="340">
        <v>1122</v>
      </c>
      <c r="D54" s="2">
        <v>1144</v>
      </c>
      <c r="E54" s="2">
        <v>1148</v>
      </c>
      <c r="F54" s="2">
        <v>1157</v>
      </c>
      <c r="G54" s="2">
        <v>1171</v>
      </c>
      <c r="H54" s="2">
        <v>1345</v>
      </c>
      <c r="I54" s="2">
        <v>1356</v>
      </c>
      <c r="J54" s="2">
        <v>1395</v>
      </c>
      <c r="K54" s="2">
        <v>1435</v>
      </c>
      <c r="L54" s="2">
        <v>1543</v>
      </c>
    </row>
    <row r="55" spans="1:12" x14ac:dyDescent="0.35">
      <c r="A55" s="339" t="s">
        <v>2429</v>
      </c>
      <c r="B55" s="339" t="s">
        <v>33</v>
      </c>
      <c r="C55" s="340">
        <v>790</v>
      </c>
      <c r="D55" s="1">
        <v>78</v>
      </c>
      <c r="E55" s="1">
        <v>0</v>
      </c>
      <c r="F55" s="1">
        <v>7</v>
      </c>
      <c r="G55" s="1">
        <v>17</v>
      </c>
      <c r="H55" s="1">
        <v>239</v>
      </c>
      <c r="I55" s="1">
        <v>17</v>
      </c>
      <c r="J55" s="1">
        <v>26</v>
      </c>
      <c r="K55" s="1">
        <v>149</v>
      </c>
      <c r="L55" s="1">
        <v>95</v>
      </c>
    </row>
    <row r="56" spans="1:12" x14ac:dyDescent="0.35">
      <c r="A56" s="339" t="s">
        <v>0</v>
      </c>
      <c r="B56" s="339" t="s">
        <v>0</v>
      </c>
      <c r="C56" s="340">
        <v>790</v>
      </c>
      <c r="D56" s="2">
        <v>868</v>
      </c>
      <c r="E56" s="2">
        <v>868</v>
      </c>
      <c r="F56" s="2">
        <v>875</v>
      </c>
      <c r="G56" s="2">
        <v>892</v>
      </c>
      <c r="H56" s="2">
        <v>1131</v>
      </c>
      <c r="I56" s="2">
        <v>1148</v>
      </c>
      <c r="J56" s="2">
        <v>1174</v>
      </c>
      <c r="K56" s="2">
        <v>1323</v>
      </c>
      <c r="L56" s="2">
        <v>1418</v>
      </c>
    </row>
    <row r="57" spans="1:12" x14ac:dyDescent="0.35">
      <c r="A57" s="339" t="s">
        <v>2430</v>
      </c>
      <c r="B57" s="339" t="s">
        <v>33</v>
      </c>
      <c r="C57" s="340">
        <v>620</v>
      </c>
      <c r="D57" s="1">
        <v>8</v>
      </c>
      <c r="E57" s="1">
        <v>1</v>
      </c>
      <c r="F57" s="1">
        <v>32</v>
      </c>
      <c r="G57" s="1">
        <v>228</v>
      </c>
      <c r="H57" s="1">
        <v>24</v>
      </c>
      <c r="I57" s="1">
        <v>2</v>
      </c>
      <c r="J57" s="1">
        <v>-915</v>
      </c>
      <c r="K57" s="1">
        <v>0</v>
      </c>
      <c r="L57" s="1">
        <v>0</v>
      </c>
    </row>
    <row r="58" spans="1:12" x14ac:dyDescent="0.35">
      <c r="A58" s="339" t="s">
        <v>0</v>
      </c>
      <c r="B58" s="339" t="s">
        <v>0</v>
      </c>
      <c r="C58" s="340">
        <v>620</v>
      </c>
      <c r="D58" s="2">
        <v>628</v>
      </c>
      <c r="E58" s="2">
        <v>629</v>
      </c>
      <c r="F58" s="2">
        <v>661</v>
      </c>
      <c r="G58" s="2">
        <v>889</v>
      </c>
      <c r="H58" s="2">
        <v>913</v>
      </c>
      <c r="I58" s="2">
        <v>915</v>
      </c>
      <c r="J58" s="2">
        <v>0</v>
      </c>
      <c r="K58" s="2">
        <v>0</v>
      </c>
      <c r="L58" s="2">
        <v>0</v>
      </c>
    </row>
    <row r="59" spans="1:12" x14ac:dyDescent="0.35">
      <c r="A59" s="339" t="s">
        <v>2431</v>
      </c>
      <c r="B59" s="339" t="s">
        <v>31</v>
      </c>
      <c r="C59" s="340">
        <v>781</v>
      </c>
      <c r="D59" s="1">
        <v>63</v>
      </c>
      <c r="E59" s="1">
        <v>3</v>
      </c>
      <c r="F59" s="1">
        <v>70</v>
      </c>
      <c r="G59" s="1">
        <v>27</v>
      </c>
      <c r="H59" s="1">
        <v>40</v>
      </c>
      <c r="I59" s="1">
        <v>2</v>
      </c>
      <c r="J59" s="1">
        <v>149</v>
      </c>
      <c r="K59" s="1">
        <v>35</v>
      </c>
      <c r="L59" s="1">
        <v>29</v>
      </c>
    </row>
    <row r="60" spans="1:12" x14ac:dyDescent="0.35">
      <c r="A60" s="339" t="s">
        <v>0</v>
      </c>
      <c r="B60" s="339" t="s">
        <v>0</v>
      </c>
      <c r="C60" s="340">
        <v>781</v>
      </c>
      <c r="D60" s="2">
        <v>844</v>
      </c>
      <c r="E60" s="2">
        <v>847</v>
      </c>
      <c r="F60" s="2">
        <v>917</v>
      </c>
      <c r="G60" s="2">
        <v>944</v>
      </c>
      <c r="H60" s="2">
        <v>984</v>
      </c>
      <c r="I60" s="2">
        <v>986</v>
      </c>
      <c r="J60" s="2">
        <v>1135</v>
      </c>
      <c r="K60" s="2">
        <v>1170</v>
      </c>
      <c r="L60" s="2">
        <v>1199</v>
      </c>
    </row>
    <row r="61" spans="1:12" x14ac:dyDescent="0.35">
      <c r="A61" s="339" t="s">
        <v>3581</v>
      </c>
      <c r="B61" s="339" t="s">
        <v>33</v>
      </c>
      <c r="C61" s="340">
        <v>255</v>
      </c>
      <c r="D61" s="1">
        <v>8</v>
      </c>
      <c r="E61" s="1">
        <v>3</v>
      </c>
      <c r="F61" s="1">
        <v>-266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35">
      <c r="A62" s="339" t="s">
        <v>0</v>
      </c>
      <c r="B62" s="339" t="s">
        <v>0</v>
      </c>
      <c r="C62" s="340">
        <v>255</v>
      </c>
      <c r="D62" s="2">
        <v>263</v>
      </c>
      <c r="E62" s="2">
        <v>266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</row>
    <row r="63" spans="1:12" x14ac:dyDescent="0.35">
      <c r="A63" s="339" t="s">
        <v>3596</v>
      </c>
      <c r="B63" s="339" t="s">
        <v>33</v>
      </c>
      <c r="C63" s="340">
        <v>722</v>
      </c>
      <c r="D63" s="1">
        <v>85</v>
      </c>
      <c r="E63" s="1">
        <v>31</v>
      </c>
      <c r="F63" s="1">
        <v>49</v>
      </c>
      <c r="G63" s="1">
        <v>16</v>
      </c>
      <c r="H63" s="1">
        <v>36</v>
      </c>
      <c r="I63" s="1">
        <v>2</v>
      </c>
      <c r="J63" s="1">
        <v>162</v>
      </c>
      <c r="K63" s="1">
        <v>101</v>
      </c>
      <c r="L63" s="1">
        <v>118</v>
      </c>
    </row>
    <row r="64" spans="1:12" x14ac:dyDescent="0.35">
      <c r="A64" s="339" t="s">
        <v>0</v>
      </c>
      <c r="B64" s="339" t="s">
        <v>0</v>
      </c>
      <c r="C64" s="340">
        <v>722</v>
      </c>
      <c r="D64" s="2">
        <v>807</v>
      </c>
      <c r="E64" s="2">
        <v>838</v>
      </c>
      <c r="F64" s="2">
        <v>887</v>
      </c>
      <c r="G64" s="2">
        <v>903</v>
      </c>
      <c r="H64" s="2">
        <v>939</v>
      </c>
      <c r="I64" s="2">
        <v>941</v>
      </c>
      <c r="J64" s="2">
        <v>1103</v>
      </c>
      <c r="K64" s="2">
        <v>1204</v>
      </c>
      <c r="L64" s="2">
        <v>1322</v>
      </c>
    </row>
    <row r="65" spans="1:12" x14ac:dyDescent="0.35">
      <c r="A65" s="339" t="s">
        <v>2432</v>
      </c>
      <c r="B65" s="339" t="s">
        <v>33</v>
      </c>
      <c r="C65" s="340">
        <v>901</v>
      </c>
      <c r="D65" s="1">
        <v>2</v>
      </c>
      <c r="E65" s="1">
        <v>1</v>
      </c>
      <c r="F65" s="1">
        <v>20</v>
      </c>
      <c r="G65" s="1">
        <v>2</v>
      </c>
      <c r="H65" s="1">
        <v>66</v>
      </c>
      <c r="I65" s="1">
        <v>0</v>
      </c>
      <c r="J65" s="1">
        <v>105</v>
      </c>
      <c r="K65" s="1">
        <v>-1097</v>
      </c>
      <c r="L65" s="1">
        <v>0</v>
      </c>
    </row>
    <row r="66" spans="1:12" x14ac:dyDescent="0.35">
      <c r="A66" s="339" t="s">
        <v>0</v>
      </c>
      <c r="B66" s="339" t="s">
        <v>0</v>
      </c>
      <c r="C66" s="340">
        <v>901</v>
      </c>
      <c r="D66" s="2">
        <v>903</v>
      </c>
      <c r="E66" s="2">
        <v>904</v>
      </c>
      <c r="F66" s="2">
        <v>924</v>
      </c>
      <c r="G66" s="2">
        <v>926</v>
      </c>
      <c r="H66" s="2">
        <v>992</v>
      </c>
      <c r="I66" s="2">
        <v>992</v>
      </c>
      <c r="J66" s="2">
        <v>1097</v>
      </c>
      <c r="K66" s="2">
        <v>0</v>
      </c>
      <c r="L66" s="2">
        <v>0</v>
      </c>
    </row>
    <row r="67" spans="1:12" x14ac:dyDescent="0.35">
      <c r="A67" s="339" t="s">
        <v>3597</v>
      </c>
      <c r="B67" s="339" t="s">
        <v>33</v>
      </c>
      <c r="C67" s="340">
        <v>2013</v>
      </c>
      <c r="D67" s="1">
        <v>-419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35">
      <c r="A68" s="339" t="s">
        <v>0</v>
      </c>
      <c r="B68" s="339" t="s">
        <v>0</v>
      </c>
      <c r="C68" s="340">
        <v>2013</v>
      </c>
      <c r="D68" s="2">
        <v>1594</v>
      </c>
      <c r="E68" s="2">
        <v>1594</v>
      </c>
      <c r="F68" s="2">
        <v>1594</v>
      </c>
      <c r="G68" s="2">
        <v>1594</v>
      </c>
      <c r="H68" s="2">
        <v>1594</v>
      </c>
      <c r="I68" s="2">
        <v>1594</v>
      </c>
      <c r="J68" s="2">
        <v>1594</v>
      </c>
      <c r="K68" s="2">
        <v>1594</v>
      </c>
      <c r="L68" s="2">
        <v>1594</v>
      </c>
    </row>
    <row r="69" spans="1:12" x14ac:dyDescent="0.35">
      <c r="A69" s="339" t="s">
        <v>3598</v>
      </c>
      <c r="B69" s="339" t="s">
        <v>33</v>
      </c>
      <c r="C69" s="340">
        <v>48</v>
      </c>
      <c r="D69" s="1">
        <v>23</v>
      </c>
      <c r="E69" s="1">
        <v>-71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35">
      <c r="A70" s="339" t="s">
        <v>0</v>
      </c>
      <c r="B70" s="339" t="s">
        <v>0</v>
      </c>
      <c r="C70" s="340">
        <v>48</v>
      </c>
      <c r="D70" s="2">
        <v>71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35">
      <c r="A71" s="339" t="s">
        <v>2433</v>
      </c>
      <c r="B71" s="339" t="s">
        <v>33</v>
      </c>
      <c r="C71" s="340">
        <v>1373</v>
      </c>
      <c r="D71" s="1">
        <v>8</v>
      </c>
      <c r="E71" s="1">
        <v>3</v>
      </c>
      <c r="F71" s="1">
        <v>27</v>
      </c>
      <c r="G71" s="1">
        <v>1</v>
      </c>
      <c r="H71" s="1">
        <v>49</v>
      </c>
      <c r="I71" s="1">
        <v>11</v>
      </c>
      <c r="J71" s="1">
        <v>99</v>
      </c>
      <c r="K71" s="1">
        <v>616</v>
      </c>
      <c r="L71" s="1">
        <v>-593</v>
      </c>
    </row>
    <row r="72" spans="1:12" x14ac:dyDescent="0.35">
      <c r="A72" s="339" t="s">
        <v>0</v>
      </c>
      <c r="B72" s="339" t="s">
        <v>0</v>
      </c>
      <c r="C72" s="340">
        <v>1373</v>
      </c>
      <c r="D72" s="2">
        <v>1381</v>
      </c>
      <c r="E72" s="2">
        <v>1384</v>
      </c>
      <c r="F72" s="2">
        <v>1411</v>
      </c>
      <c r="G72" s="2">
        <v>1412</v>
      </c>
      <c r="H72" s="2">
        <v>1461</v>
      </c>
      <c r="I72" s="2">
        <v>1472</v>
      </c>
      <c r="J72" s="2">
        <v>1571</v>
      </c>
      <c r="K72" s="2">
        <v>2187</v>
      </c>
      <c r="L72" s="2">
        <v>1594</v>
      </c>
    </row>
    <row r="73" spans="1:12" x14ac:dyDescent="0.35">
      <c r="A73" s="339" t="s">
        <v>2434</v>
      </c>
      <c r="B73" s="339" t="s">
        <v>33</v>
      </c>
      <c r="C73" s="340">
        <v>1586</v>
      </c>
      <c r="D73" s="1">
        <v>55</v>
      </c>
      <c r="E73" s="1">
        <v>0</v>
      </c>
      <c r="F73" s="1">
        <v>0</v>
      </c>
      <c r="G73" s="1">
        <v>0</v>
      </c>
      <c r="H73" s="1">
        <v>0</v>
      </c>
      <c r="I73" s="1">
        <v>-47</v>
      </c>
      <c r="J73" s="1">
        <v>0</v>
      </c>
      <c r="K73" s="1">
        <v>0</v>
      </c>
      <c r="L73" s="1">
        <v>0</v>
      </c>
    </row>
    <row r="74" spans="1:12" x14ac:dyDescent="0.35">
      <c r="A74" s="339" t="s">
        <v>0</v>
      </c>
      <c r="B74" s="339" t="s">
        <v>0</v>
      </c>
      <c r="C74" s="340">
        <v>1586</v>
      </c>
      <c r="D74" s="2">
        <v>1641</v>
      </c>
      <c r="E74" s="2">
        <v>1641</v>
      </c>
      <c r="F74" s="2">
        <v>1641</v>
      </c>
      <c r="G74" s="2">
        <v>1641</v>
      </c>
      <c r="H74" s="2">
        <v>1641</v>
      </c>
      <c r="I74" s="2">
        <v>1594</v>
      </c>
      <c r="J74" s="2">
        <v>1594</v>
      </c>
      <c r="K74" s="2">
        <v>1594</v>
      </c>
      <c r="L74" s="2">
        <v>1594</v>
      </c>
    </row>
    <row r="75" spans="1:12" x14ac:dyDescent="0.35">
      <c r="A75" s="339" t="s">
        <v>47</v>
      </c>
      <c r="B75" s="339" t="s">
        <v>0</v>
      </c>
      <c r="C75" s="341">
        <v>0</v>
      </c>
      <c r="D75" s="1">
        <f>(D49+D51+D53+D55+D57+D59+D61+D63+D65+D67+D69+D71+D73)*(-1)</f>
        <v>0</v>
      </c>
      <c r="E75" s="1">
        <f t="shared" ref="E75:L75" si="1">(E49+E51+E53+E55+E57+E59+E61+E63+E65+E67+E69+E71+E73)*(-1)</f>
        <v>21</v>
      </c>
      <c r="F75" s="1">
        <f t="shared" si="1"/>
        <v>30</v>
      </c>
      <c r="G75" s="1">
        <f t="shared" si="1"/>
        <v>19</v>
      </c>
      <c r="H75" s="1">
        <f t="shared" si="1"/>
        <v>84</v>
      </c>
      <c r="I75" s="1">
        <f t="shared" si="1"/>
        <v>2</v>
      </c>
      <c r="J75" s="1">
        <f t="shared" si="1"/>
        <v>335</v>
      </c>
      <c r="K75" s="1">
        <f t="shared" si="1"/>
        <v>156</v>
      </c>
      <c r="L75" s="1">
        <f t="shared" si="1"/>
        <v>243</v>
      </c>
    </row>
    <row r="76" spans="1:12" x14ac:dyDescent="0.35">
      <c r="A76" s="339" t="s">
        <v>0</v>
      </c>
      <c r="B76" s="339" t="s">
        <v>0</v>
      </c>
      <c r="C76" s="340">
        <v>0</v>
      </c>
      <c r="D76" s="2">
        <v>0</v>
      </c>
      <c r="E76" s="1">
        <v>21</v>
      </c>
      <c r="F76" s="1">
        <v>51</v>
      </c>
      <c r="G76" s="1">
        <v>70</v>
      </c>
      <c r="H76" s="1">
        <v>154</v>
      </c>
      <c r="I76" s="1">
        <v>156</v>
      </c>
      <c r="J76" s="1">
        <v>491</v>
      </c>
      <c r="K76" s="1">
        <v>647</v>
      </c>
      <c r="L76" s="1">
        <v>890</v>
      </c>
    </row>
    <row r="77" spans="1:12" x14ac:dyDescent="0.35">
      <c r="A77" t="s">
        <v>48</v>
      </c>
      <c r="B77" t="s">
        <v>0</v>
      </c>
      <c r="C77" s="2">
        <v>11154</v>
      </c>
      <c r="D77" s="2">
        <v>11154</v>
      </c>
      <c r="E77" s="2">
        <v>11154</v>
      </c>
      <c r="F77" s="2">
        <v>11154</v>
      </c>
      <c r="G77" s="2">
        <v>11154</v>
      </c>
      <c r="H77" s="2">
        <v>11154</v>
      </c>
      <c r="I77" s="2">
        <v>11154</v>
      </c>
      <c r="J77" s="2">
        <v>11154</v>
      </c>
      <c r="K77" s="2">
        <v>11154</v>
      </c>
      <c r="L77" s="2">
        <v>11154</v>
      </c>
    </row>
    <row r="81" spans="1:9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</row>
    <row r="82" spans="1:9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</row>
    <row r="83" spans="1:9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</row>
    <row r="84" spans="1:9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</row>
    <row r="85" spans="1:9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</row>
    <row r="86" spans="1:9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</row>
    <row r="87" spans="1:9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</row>
    <row r="88" spans="1:9" x14ac:dyDescent="0.35">
      <c r="A88" s="339" t="s">
        <v>107</v>
      </c>
      <c r="B88" s="339" t="s">
        <v>2</v>
      </c>
      <c r="C88" s="339" t="s">
        <v>3</v>
      </c>
      <c r="D88" t="s">
        <v>4</v>
      </c>
      <c r="E88" t="s">
        <v>5</v>
      </c>
      <c r="F88" t="s">
        <v>6</v>
      </c>
      <c r="G88" t="s">
        <v>7</v>
      </c>
      <c r="H88" t="s">
        <v>8</v>
      </c>
      <c r="I88" t="s">
        <v>9</v>
      </c>
    </row>
    <row r="89" spans="1:9" x14ac:dyDescent="0.35">
      <c r="A89" s="339" t="s">
        <v>0</v>
      </c>
      <c r="B89" s="339" t="s">
        <v>0</v>
      </c>
      <c r="C89" s="339" t="s">
        <v>17</v>
      </c>
      <c r="D89" t="s">
        <v>2435</v>
      </c>
      <c r="E89" t="s">
        <v>2436</v>
      </c>
      <c r="F89" t="s">
        <v>1188</v>
      </c>
      <c r="G89" t="s">
        <v>2437</v>
      </c>
      <c r="H89" t="s">
        <v>2438</v>
      </c>
      <c r="I89" t="s">
        <v>2439</v>
      </c>
    </row>
    <row r="90" spans="1:9" x14ac:dyDescent="0.35">
      <c r="A90" s="339" t="s">
        <v>2440</v>
      </c>
      <c r="B90" s="339" t="s">
        <v>31</v>
      </c>
      <c r="C90" s="340">
        <v>705</v>
      </c>
      <c r="D90" s="1">
        <v>40</v>
      </c>
      <c r="E90" s="1">
        <v>54</v>
      </c>
      <c r="F90" s="1">
        <v>37</v>
      </c>
      <c r="G90" s="1">
        <v>18</v>
      </c>
      <c r="H90" s="1">
        <v>5</v>
      </c>
      <c r="I90" s="1">
        <v>152</v>
      </c>
    </row>
    <row r="91" spans="1:9" x14ac:dyDescent="0.35">
      <c r="A91" s="339" t="s">
        <v>0</v>
      </c>
      <c r="B91" s="339" t="s">
        <v>0</v>
      </c>
      <c r="C91" s="340">
        <v>705</v>
      </c>
      <c r="D91" s="2">
        <v>745</v>
      </c>
      <c r="E91" s="2">
        <v>799</v>
      </c>
      <c r="F91" s="2">
        <v>836</v>
      </c>
      <c r="G91" s="2">
        <v>854</v>
      </c>
      <c r="H91" s="2">
        <v>859</v>
      </c>
      <c r="I91" s="2">
        <v>1011</v>
      </c>
    </row>
    <row r="92" spans="1:9" x14ac:dyDescent="0.35">
      <c r="A92" s="339" t="s">
        <v>2441</v>
      </c>
      <c r="B92" s="339" t="s">
        <v>33</v>
      </c>
      <c r="C92" s="340">
        <v>162</v>
      </c>
      <c r="D92" s="1">
        <v>-162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</row>
    <row r="93" spans="1:9" x14ac:dyDescent="0.35">
      <c r="A93" s="339" t="s">
        <v>0</v>
      </c>
      <c r="B93" s="339" t="s">
        <v>0</v>
      </c>
      <c r="C93" s="340">
        <v>162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</row>
    <row r="94" spans="1:9" x14ac:dyDescent="0.35">
      <c r="A94" s="339" t="s">
        <v>3599</v>
      </c>
      <c r="B94" s="339" t="s">
        <v>33</v>
      </c>
      <c r="C94" s="340">
        <v>34</v>
      </c>
      <c r="D94" s="1">
        <v>-34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</row>
    <row r="95" spans="1:9" x14ac:dyDescent="0.35">
      <c r="A95" s="339" t="s">
        <v>0</v>
      </c>
      <c r="B95" s="339" t="s">
        <v>0</v>
      </c>
      <c r="C95" s="340">
        <v>34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</row>
    <row r="96" spans="1:9" x14ac:dyDescent="0.35">
      <c r="A96" s="339" t="s">
        <v>3589</v>
      </c>
      <c r="B96" s="339" t="s">
        <v>31</v>
      </c>
      <c r="C96" s="340">
        <v>960</v>
      </c>
      <c r="D96" s="1">
        <v>21</v>
      </c>
      <c r="E96" s="1">
        <v>134</v>
      </c>
      <c r="F96" s="1">
        <v>47</v>
      </c>
      <c r="G96" s="1">
        <v>104</v>
      </c>
      <c r="H96" s="1">
        <v>50</v>
      </c>
      <c r="I96" s="1">
        <v>0</v>
      </c>
    </row>
    <row r="97" spans="1:9" x14ac:dyDescent="0.35">
      <c r="A97" s="339" t="s">
        <v>0</v>
      </c>
      <c r="B97" s="339" t="s">
        <v>0</v>
      </c>
      <c r="C97" s="340">
        <v>960</v>
      </c>
      <c r="D97" s="2">
        <v>981</v>
      </c>
      <c r="E97" s="2">
        <v>1115</v>
      </c>
      <c r="F97" s="2">
        <v>1162</v>
      </c>
      <c r="G97" s="2">
        <v>1266</v>
      </c>
      <c r="H97" s="2">
        <v>1316</v>
      </c>
      <c r="I97" s="2">
        <v>1316</v>
      </c>
    </row>
    <row r="98" spans="1:9" x14ac:dyDescent="0.35">
      <c r="A98" s="339" t="s">
        <v>3600</v>
      </c>
      <c r="B98" s="339" t="s">
        <v>33</v>
      </c>
      <c r="C98" s="340">
        <v>614</v>
      </c>
      <c r="D98" s="1">
        <v>37</v>
      </c>
      <c r="E98" s="1">
        <v>40</v>
      </c>
      <c r="F98" s="1">
        <v>94</v>
      </c>
      <c r="G98" s="1">
        <v>104</v>
      </c>
      <c r="H98" s="1">
        <v>34</v>
      </c>
      <c r="I98" s="1">
        <v>140</v>
      </c>
    </row>
    <row r="99" spans="1:9" x14ac:dyDescent="0.35">
      <c r="A99" s="339" t="s">
        <v>0</v>
      </c>
      <c r="B99" s="339" t="s">
        <v>0</v>
      </c>
      <c r="C99" s="340">
        <v>614</v>
      </c>
      <c r="D99" s="2">
        <v>651</v>
      </c>
      <c r="E99" s="2">
        <v>691</v>
      </c>
      <c r="F99" s="2">
        <v>785</v>
      </c>
      <c r="G99" s="2">
        <v>889</v>
      </c>
      <c r="H99" s="2">
        <v>923</v>
      </c>
      <c r="I99" s="2">
        <v>1063</v>
      </c>
    </row>
    <row r="100" spans="1:9" x14ac:dyDescent="0.35">
      <c r="A100" s="339" t="s">
        <v>3585</v>
      </c>
      <c r="B100" s="339" t="s">
        <v>31</v>
      </c>
      <c r="C100" s="340">
        <v>488</v>
      </c>
      <c r="D100" s="1">
        <v>19</v>
      </c>
      <c r="E100" s="1">
        <v>87</v>
      </c>
      <c r="F100" s="1">
        <v>19</v>
      </c>
      <c r="G100" s="1">
        <v>49</v>
      </c>
      <c r="H100" s="1">
        <v>35</v>
      </c>
      <c r="I100" s="1">
        <v>-697</v>
      </c>
    </row>
    <row r="101" spans="1:9" x14ac:dyDescent="0.35">
      <c r="A101" s="339" t="s">
        <v>0</v>
      </c>
      <c r="B101" s="339" t="s">
        <v>0</v>
      </c>
      <c r="C101" s="340">
        <v>488</v>
      </c>
      <c r="D101" s="2">
        <v>507</v>
      </c>
      <c r="E101" s="2">
        <v>594</v>
      </c>
      <c r="F101" s="2">
        <v>613</v>
      </c>
      <c r="G101" s="2">
        <v>662</v>
      </c>
      <c r="H101" s="2">
        <v>697</v>
      </c>
      <c r="I101" s="2">
        <v>0</v>
      </c>
    </row>
    <row r="102" spans="1:9" x14ac:dyDescent="0.35">
      <c r="A102" s="339" t="s">
        <v>2442</v>
      </c>
      <c r="B102" s="339" t="s">
        <v>33</v>
      </c>
      <c r="C102" s="340">
        <v>556</v>
      </c>
      <c r="D102" s="1">
        <v>4</v>
      </c>
      <c r="E102" s="1">
        <v>21</v>
      </c>
      <c r="F102" s="1">
        <v>30</v>
      </c>
      <c r="G102" s="1">
        <v>-611</v>
      </c>
      <c r="H102" s="1">
        <v>0</v>
      </c>
      <c r="I102" s="1">
        <v>0</v>
      </c>
    </row>
    <row r="103" spans="1:9" x14ac:dyDescent="0.35">
      <c r="A103" s="339" t="s">
        <v>0</v>
      </c>
      <c r="B103" s="339" t="s">
        <v>0</v>
      </c>
      <c r="C103" s="340">
        <v>556</v>
      </c>
      <c r="D103" s="2">
        <v>560</v>
      </c>
      <c r="E103" s="2">
        <v>581</v>
      </c>
      <c r="F103" s="2">
        <v>611</v>
      </c>
      <c r="G103" s="2">
        <v>0</v>
      </c>
      <c r="H103" s="2">
        <v>0</v>
      </c>
      <c r="I103" s="2">
        <v>0</v>
      </c>
    </row>
    <row r="104" spans="1:9" x14ac:dyDescent="0.35">
      <c r="A104" s="339" t="s">
        <v>2443</v>
      </c>
      <c r="B104" s="339" t="s">
        <v>31</v>
      </c>
      <c r="C104" s="340">
        <v>1114</v>
      </c>
      <c r="D104" s="1">
        <v>11</v>
      </c>
      <c r="E104" s="1">
        <v>54</v>
      </c>
      <c r="F104" s="1">
        <v>28</v>
      </c>
      <c r="G104" s="1">
        <v>231</v>
      </c>
      <c r="H104" s="1">
        <v>-139</v>
      </c>
      <c r="I104" s="1">
        <v>0</v>
      </c>
    </row>
    <row r="105" spans="1:9" x14ac:dyDescent="0.35">
      <c r="A105" s="339" t="s">
        <v>0</v>
      </c>
      <c r="B105" s="339" t="s">
        <v>0</v>
      </c>
      <c r="C105" s="340">
        <v>1114</v>
      </c>
      <c r="D105" s="2">
        <v>1125</v>
      </c>
      <c r="E105" s="2">
        <v>1179</v>
      </c>
      <c r="F105" s="2">
        <v>1207</v>
      </c>
      <c r="G105" s="2">
        <v>1438</v>
      </c>
      <c r="H105" s="2">
        <v>1299</v>
      </c>
      <c r="I105" s="2">
        <v>1299</v>
      </c>
    </row>
    <row r="106" spans="1:9" x14ac:dyDescent="0.35">
      <c r="A106" s="339" t="s">
        <v>2444</v>
      </c>
      <c r="B106" s="339" t="s">
        <v>33</v>
      </c>
      <c r="C106" s="340">
        <v>133</v>
      </c>
      <c r="D106" s="1">
        <v>-133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</row>
    <row r="107" spans="1:9" x14ac:dyDescent="0.35">
      <c r="A107" s="339" t="s">
        <v>0</v>
      </c>
      <c r="B107" s="339" t="s">
        <v>0</v>
      </c>
      <c r="C107" s="340">
        <v>133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35">
      <c r="A108" s="339" t="s">
        <v>3582</v>
      </c>
      <c r="B108" s="339" t="s">
        <v>33</v>
      </c>
      <c r="C108" s="340">
        <v>424</v>
      </c>
      <c r="D108" s="1">
        <v>28</v>
      </c>
      <c r="E108" s="1">
        <v>19</v>
      </c>
      <c r="F108" s="1">
        <v>-471</v>
      </c>
      <c r="G108" s="1">
        <v>0</v>
      </c>
      <c r="H108" s="1">
        <v>0</v>
      </c>
      <c r="I108" s="1">
        <v>0</v>
      </c>
    </row>
    <row r="109" spans="1:9" x14ac:dyDescent="0.35">
      <c r="A109" s="339" t="s">
        <v>0</v>
      </c>
      <c r="B109" s="339" t="s">
        <v>0</v>
      </c>
      <c r="C109" s="340">
        <v>424</v>
      </c>
      <c r="D109" s="2">
        <v>452</v>
      </c>
      <c r="E109" s="2">
        <v>471</v>
      </c>
      <c r="F109" s="2">
        <v>0</v>
      </c>
      <c r="G109" s="2">
        <v>0</v>
      </c>
      <c r="H109" s="2">
        <v>0</v>
      </c>
      <c r="I109" s="2">
        <v>0</v>
      </c>
    </row>
    <row r="110" spans="1:9" x14ac:dyDescent="0.35">
      <c r="A110" s="339" t="s">
        <v>2445</v>
      </c>
      <c r="B110" s="339" t="s">
        <v>33</v>
      </c>
      <c r="C110" s="340">
        <v>402</v>
      </c>
      <c r="D110" s="1">
        <v>48</v>
      </c>
      <c r="E110" s="1">
        <v>-450</v>
      </c>
      <c r="F110" s="1">
        <v>0</v>
      </c>
      <c r="G110" s="1">
        <v>0</v>
      </c>
      <c r="H110" s="1">
        <v>0</v>
      </c>
      <c r="I110" s="1">
        <v>0</v>
      </c>
    </row>
    <row r="111" spans="1:9" x14ac:dyDescent="0.35">
      <c r="A111" s="339" t="s">
        <v>0</v>
      </c>
      <c r="B111" s="339" t="s">
        <v>0</v>
      </c>
      <c r="C111" s="340">
        <v>402</v>
      </c>
      <c r="D111" s="2">
        <v>450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</row>
    <row r="112" spans="1:9" x14ac:dyDescent="0.35">
      <c r="A112" s="339" t="s">
        <v>3580</v>
      </c>
      <c r="B112" s="339" t="s">
        <v>33</v>
      </c>
      <c r="C112" s="340">
        <v>898</v>
      </c>
      <c r="D112" s="1">
        <v>83</v>
      </c>
      <c r="E112" s="1">
        <v>19</v>
      </c>
      <c r="F112" s="1">
        <v>134</v>
      </c>
      <c r="G112" s="1">
        <v>32</v>
      </c>
      <c r="H112" s="1">
        <v>15</v>
      </c>
      <c r="I112" s="1">
        <v>75</v>
      </c>
    </row>
    <row r="113" spans="1:10" x14ac:dyDescent="0.35">
      <c r="A113" s="339" t="s">
        <v>0</v>
      </c>
      <c r="B113" s="339" t="s">
        <v>0</v>
      </c>
      <c r="C113" s="340">
        <v>898</v>
      </c>
      <c r="D113" s="2">
        <v>981</v>
      </c>
      <c r="E113" s="2">
        <v>1000</v>
      </c>
      <c r="F113" s="2">
        <v>1134</v>
      </c>
      <c r="G113" s="2">
        <v>1166</v>
      </c>
      <c r="H113" s="2">
        <v>1181</v>
      </c>
      <c r="I113" s="2">
        <v>1256</v>
      </c>
    </row>
    <row r="114" spans="1:10" x14ac:dyDescent="0.35">
      <c r="A114" s="339" t="s">
        <v>47</v>
      </c>
      <c r="B114" s="339" t="s">
        <v>0</v>
      </c>
      <c r="C114" s="341">
        <v>0</v>
      </c>
      <c r="D114" s="1">
        <f>(D90+D92+D94+D96+D98+D100+D102+D104+D106+D108+D110+D112)*(-1)</f>
        <v>38</v>
      </c>
      <c r="E114" s="1">
        <f t="shared" ref="E114:I114" si="2">(E90+E92+E94+E96+E98+E100+E102+E104+E106+E108+E110+E112)*(-1)</f>
        <v>22</v>
      </c>
      <c r="F114" s="1">
        <f t="shared" si="2"/>
        <v>82</v>
      </c>
      <c r="G114" s="1">
        <f t="shared" si="2"/>
        <v>73</v>
      </c>
      <c r="H114" s="1">
        <f t="shared" si="2"/>
        <v>0</v>
      </c>
      <c r="I114" s="1">
        <f t="shared" si="2"/>
        <v>330</v>
      </c>
    </row>
    <row r="115" spans="1:10" x14ac:dyDescent="0.35">
      <c r="A115" s="339" t="s">
        <v>0</v>
      </c>
      <c r="B115" s="339" t="s">
        <v>0</v>
      </c>
      <c r="C115" s="340">
        <v>0</v>
      </c>
      <c r="D115" s="2">
        <v>38</v>
      </c>
      <c r="E115" s="2">
        <v>60</v>
      </c>
      <c r="F115" s="2">
        <v>142</v>
      </c>
      <c r="G115" s="2">
        <v>215</v>
      </c>
      <c r="H115" s="2">
        <v>215</v>
      </c>
      <c r="I115" s="2">
        <v>545</v>
      </c>
    </row>
    <row r="116" spans="1:10" x14ac:dyDescent="0.35">
      <c r="A116" t="s">
        <v>48</v>
      </c>
      <c r="B116" t="s">
        <v>0</v>
      </c>
      <c r="C116" s="2">
        <v>6490</v>
      </c>
      <c r="D116" s="2">
        <v>6490</v>
      </c>
      <c r="E116" s="2">
        <v>6490</v>
      </c>
      <c r="F116" s="2">
        <v>6490</v>
      </c>
      <c r="G116" s="2">
        <v>6490</v>
      </c>
      <c r="H116" s="2">
        <v>6490</v>
      </c>
      <c r="I116" s="2">
        <v>6490</v>
      </c>
    </row>
    <row r="120" spans="1:10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</row>
    <row r="121" spans="1:10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</row>
    <row r="122" spans="1:10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</row>
    <row r="123" spans="1:10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</row>
    <row r="124" spans="1:10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</row>
    <row r="125" spans="1:10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</row>
    <row r="126" spans="1:10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</row>
    <row r="127" spans="1:10" x14ac:dyDescent="0.35">
      <c r="A127" s="339" t="s">
        <v>317</v>
      </c>
      <c r="B127" s="339" t="s">
        <v>2</v>
      </c>
      <c r="C127" s="339" t="s">
        <v>3</v>
      </c>
      <c r="D127" t="s">
        <v>4</v>
      </c>
      <c r="E127" t="s">
        <v>5</v>
      </c>
      <c r="F127" t="s">
        <v>6</v>
      </c>
      <c r="G127" t="s">
        <v>7</v>
      </c>
      <c r="H127" t="s">
        <v>8</v>
      </c>
      <c r="I127" t="s">
        <v>9</v>
      </c>
      <c r="J127" t="s">
        <v>10</v>
      </c>
    </row>
    <row r="128" spans="1:10" x14ac:dyDescent="0.35">
      <c r="A128" s="339" t="s">
        <v>0</v>
      </c>
      <c r="B128" s="339" t="s">
        <v>0</v>
      </c>
      <c r="C128" s="339" t="s">
        <v>17</v>
      </c>
      <c r="D128" t="s">
        <v>2446</v>
      </c>
      <c r="E128" t="s">
        <v>2447</v>
      </c>
      <c r="F128" t="s">
        <v>2448</v>
      </c>
      <c r="G128" t="s">
        <v>2449</v>
      </c>
      <c r="H128" t="s">
        <v>23</v>
      </c>
      <c r="I128" t="s">
        <v>2450</v>
      </c>
      <c r="J128" t="s">
        <v>2451</v>
      </c>
    </row>
    <row r="129" spans="1:10" x14ac:dyDescent="0.35">
      <c r="A129" s="339" t="s">
        <v>3601</v>
      </c>
      <c r="B129" s="339" t="s">
        <v>33</v>
      </c>
      <c r="C129" s="340">
        <v>2449</v>
      </c>
      <c r="D129" s="1">
        <v>-1025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</row>
    <row r="130" spans="1:10" x14ac:dyDescent="0.35">
      <c r="A130" s="339" t="s">
        <v>0</v>
      </c>
      <c r="B130" s="339" t="s">
        <v>0</v>
      </c>
      <c r="C130" s="340">
        <v>2449</v>
      </c>
      <c r="D130" s="2">
        <v>1424</v>
      </c>
      <c r="E130" s="2">
        <v>1424</v>
      </c>
      <c r="F130" s="2">
        <v>1424</v>
      </c>
      <c r="G130" s="2">
        <v>1424</v>
      </c>
      <c r="H130" s="2">
        <v>1424</v>
      </c>
      <c r="I130" s="2">
        <v>1424</v>
      </c>
      <c r="J130" s="2">
        <v>1424</v>
      </c>
    </row>
    <row r="131" spans="1:10" x14ac:dyDescent="0.35">
      <c r="A131" s="339" t="s">
        <v>3602</v>
      </c>
      <c r="B131" s="339" t="s">
        <v>33</v>
      </c>
      <c r="C131" s="340">
        <v>468</v>
      </c>
      <c r="D131" s="1">
        <v>195</v>
      </c>
      <c r="E131" s="1">
        <v>12</v>
      </c>
      <c r="F131" s="1">
        <v>19</v>
      </c>
      <c r="G131" s="1">
        <v>22</v>
      </c>
      <c r="H131" s="1">
        <v>19</v>
      </c>
      <c r="I131" s="1">
        <v>139</v>
      </c>
      <c r="J131" s="1">
        <v>58</v>
      </c>
    </row>
    <row r="132" spans="1:10" x14ac:dyDescent="0.35">
      <c r="A132" s="339" t="s">
        <v>0</v>
      </c>
      <c r="B132" s="339" t="s">
        <v>0</v>
      </c>
      <c r="C132" s="340">
        <v>468</v>
      </c>
      <c r="D132" s="2">
        <v>663</v>
      </c>
      <c r="E132" s="2">
        <v>675</v>
      </c>
      <c r="F132" s="2">
        <v>694</v>
      </c>
      <c r="G132" s="2">
        <v>716</v>
      </c>
      <c r="H132" s="2">
        <v>735</v>
      </c>
      <c r="I132" s="2">
        <v>874</v>
      </c>
      <c r="J132" s="2">
        <v>932</v>
      </c>
    </row>
    <row r="133" spans="1:10" x14ac:dyDescent="0.35">
      <c r="A133" s="339" t="s">
        <v>2452</v>
      </c>
      <c r="B133" s="339" t="s">
        <v>31</v>
      </c>
      <c r="C133" s="340">
        <v>1742</v>
      </c>
      <c r="D133" s="1">
        <v>0</v>
      </c>
      <c r="E133" s="1">
        <v>-318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</row>
    <row r="134" spans="1:10" x14ac:dyDescent="0.35">
      <c r="A134" s="339" t="s">
        <v>0</v>
      </c>
      <c r="B134" s="339" t="s">
        <v>0</v>
      </c>
      <c r="C134" s="340">
        <v>1742</v>
      </c>
      <c r="D134" s="2">
        <v>1742</v>
      </c>
      <c r="E134" s="2">
        <v>1424</v>
      </c>
      <c r="F134" s="2">
        <v>1424</v>
      </c>
      <c r="G134" s="2">
        <v>1424</v>
      </c>
      <c r="H134" s="2">
        <v>1424</v>
      </c>
      <c r="I134" s="2">
        <v>1424</v>
      </c>
      <c r="J134" s="2">
        <v>1424</v>
      </c>
    </row>
    <row r="135" spans="1:10" x14ac:dyDescent="0.35">
      <c r="A135" s="339" t="s">
        <v>3603</v>
      </c>
      <c r="B135" s="339" t="s">
        <v>33</v>
      </c>
      <c r="C135" s="340">
        <v>61</v>
      </c>
      <c r="D135" s="1">
        <v>55</v>
      </c>
      <c r="E135" s="1">
        <v>6</v>
      </c>
      <c r="F135" s="1">
        <v>-122</v>
      </c>
      <c r="G135" s="1">
        <v>0</v>
      </c>
      <c r="H135" s="1">
        <v>0</v>
      </c>
      <c r="I135" s="1">
        <v>0</v>
      </c>
      <c r="J135" s="1">
        <v>0</v>
      </c>
    </row>
    <row r="136" spans="1:10" x14ac:dyDescent="0.35">
      <c r="A136" s="339" t="s">
        <v>0</v>
      </c>
      <c r="B136" s="339" t="s">
        <v>0</v>
      </c>
      <c r="C136" s="340">
        <v>61</v>
      </c>
      <c r="D136" s="2">
        <v>116</v>
      </c>
      <c r="E136" s="2">
        <v>122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</row>
    <row r="137" spans="1:10" x14ac:dyDescent="0.35">
      <c r="A137" s="339" t="s">
        <v>3586</v>
      </c>
      <c r="B137" s="339" t="s">
        <v>33</v>
      </c>
      <c r="C137" s="340">
        <v>251</v>
      </c>
      <c r="D137" s="1">
        <v>130</v>
      </c>
      <c r="E137" s="1">
        <v>54</v>
      </c>
      <c r="F137" s="1">
        <v>8</v>
      </c>
      <c r="G137" s="1">
        <v>-443</v>
      </c>
      <c r="H137" s="1">
        <v>0</v>
      </c>
      <c r="I137" s="1">
        <v>0</v>
      </c>
      <c r="J137" s="1">
        <v>0</v>
      </c>
    </row>
    <row r="138" spans="1:10" x14ac:dyDescent="0.35">
      <c r="A138" s="339" t="s">
        <v>0</v>
      </c>
      <c r="B138" s="339" t="s">
        <v>0</v>
      </c>
      <c r="C138" s="340">
        <v>251</v>
      </c>
      <c r="D138" s="2">
        <v>381</v>
      </c>
      <c r="E138" s="2">
        <v>435</v>
      </c>
      <c r="F138" s="2">
        <v>443</v>
      </c>
      <c r="G138" s="2">
        <v>0</v>
      </c>
      <c r="H138" s="2">
        <v>0</v>
      </c>
      <c r="I138" s="2">
        <v>0</v>
      </c>
      <c r="J138" s="2">
        <v>0</v>
      </c>
    </row>
    <row r="139" spans="1:10" x14ac:dyDescent="0.35">
      <c r="A139" s="339" t="s">
        <v>3604</v>
      </c>
      <c r="B139" s="339" t="s">
        <v>33</v>
      </c>
      <c r="C139" s="340">
        <v>356</v>
      </c>
      <c r="D139" s="1">
        <v>98</v>
      </c>
      <c r="E139" s="1">
        <v>68</v>
      </c>
      <c r="F139" s="1">
        <v>20</v>
      </c>
      <c r="G139" s="1">
        <v>35</v>
      </c>
      <c r="H139" s="1">
        <v>23</v>
      </c>
      <c r="I139" s="1">
        <v>-600</v>
      </c>
      <c r="J139" s="1">
        <v>0</v>
      </c>
    </row>
    <row r="140" spans="1:10" x14ac:dyDescent="0.35">
      <c r="A140" s="339" t="s">
        <v>0</v>
      </c>
      <c r="B140" s="339" t="s">
        <v>0</v>
      </c>
      <c r="C140" s="340">
        <v>356</v>
      </c>
      <c r="D140" s="2">
        <v>454</v>
      </c>
      <c r="E140" s="2">
        <v>522</v>
      </c>
      <c r="F140" s="2">
        <v>542</v>
      </c>
      <c r="G140" s="2">
        <v>577</v>
      </c>
      <c r="H140" s="2">
        <v>600</v>
      </c>
      <c r="I140" s="2">
        <v>0</v>
      </c>
      <c r="J140" s="2">
        <v>0</v>
      </c>
    </row>
    <row r="141" spans="1:10" x14ac:dyDescent="0.35">
      <c r="A141" s="339" t="s">
        <v>2453</v>
      </c>
      <c r="B141" s="339" t="s">
        <v>33</v>
      </c>
      <c r="C141" s="340">
        <v>567</v>
      </c>
      <c r="D141" s="1">
        <v>186</v>
      </c>
      <c r="E141" s="1">
        <v>12</v>
      </c>
      <c r="F141" s="1">
        <v>17</v>
      </c>
      <c r="G141" s="1">
        <v>33</v>
      </c>
      <c r="H141" s="1">
        <v>304</v>
      </c>
      <c r="I141" s="1">
        <v>48</v>
      </c>
      <c r="J141" s="1">
        <v>54</v>
      </c>
    </row>
    <row r="142" spans="1:10" x14ac:dyDescent="0.35">
      <c r="A142" s="339" t="s">
        <v>0</v>
      </c>
      <c r="B142" s="339" t="s">
        <v>0</v>
      </c>
      <c r="C142" s="340">
        <v>567</v>
      </c>
      <c r="D142" s="2">
        <v>753</v>
      </c>
      <c r="E142" s="2">
        <v>765</v>
      </c>
      <c r="F142" s="2">
        <v>782</v>
      </c>
      <c r="G142" s="2">
        <v>815</v>
      </c>
      <c r="H142" s="2">
        <v>1119</v>
      </c>
      <c r="I142" s="2">
        <v>1167</v>
      </c>
      <c r="J142" s="2">
        <v>1221</v>
      </c>
    </row>
    <row r="143" spans="1:10" x14ac:dyDescent="0.35">
      <c r="A143" s="339" t="s">
        <v>3590</v>
      </c>
      <c r="B143" s="339" t="s">
        <v>33</v>
      </c>
      <c r="C143" s="340">
        <v>381</v>
      </c>
      <c r="D143" s="1">
        <v>73</v>
      </c>
      <c r="E143" s="1">
        <v>95</v>
      </c>
      <c r="F143" s="1">
        <v>9</v>
      </c>
      <c r="G143" s="1">
        <v>90</v>
      </c>
      <c r="H143" s="1">
        <v>12</v>
      </c>
      <c r="I143" s="1">
        <v>120</v>
      </c>
      <c r="J143" s="1">
        <v>-780</v>
      </c>
    </row>
    <row r="144" spans="1:10" x14ac:dyDescent="0.35">
      <c r="A144" s="339" t="s">
        <v>0</v>
      </c>
      <c r="B144" s="339" t="s">
        <v>0</v>
      </c>
      <c r="C144" s="340">
        <v>381</v>
      </c>
      <c r="D144" s="2">
        <v>454</v>
      </c>
      <c r="E144" s="2">
        <v>549</v>
      </c>
      <c r="F144" s="2">
        <v>558</v>
      </c>
      <c r="G144" s="2">
        <v>648</v>
      </c>
      <c r="H144" s="2">
        <v>660</v>
      </c>
      <c r="I144" s="2">
        <v>780</v>
      </c>
      <c r="J144" s="2">
        <v>0</v>
      </c>
    </row>
    <row r="145" spans="1:13" x14ac:dyDescent="0.35">
      <c r="A145" s="339" t="s">
        <v>2454</v>
      </c>
      <c r="B145" s="339" t="s">
        <v>33</v>
      </c>
      <c r="C145" s="340">
        <v>331</v>
      </c>
      <c r="D145" s="1">
        <v>100</v>
      </c>
      <c r="E145" s="1">
        <v>11</v>
      </c>
      <c r="F145" s="1">
        <v>6</v>
      </c>
      <c r="G145" s="1">
        <v>34</v>
      </c>
      <c r="H145" s="1">
        <v>-482</v>
      </c>
      <c r="I145" s="1">
        <v>0</v>
      </c>
      <c r="J145" s="1">
        <v>0</v>
      </c>
    </row>
    <row r="146" spans="1:13" x14ac:dyDescent="0.35">
      <c r="A146" s="339" t="s">
        <v>0</v>
      </c>
      <c r="B146" s="339" t="s">
        <v>0</v>
      </c>
      <c r="C146" s="340">
        <v>331</v>
      </c>
      <c r="D146" s="2">
        <v>431</v>
      </c>
      <c r="E146" s="2">
        <v>442</v>
      </c>
      <c r="F146" s="2">
        <v>448</v>
      </c>
      <c r="G146" s="2">
        <v>482</v>
      </c>
      <c r="H146" s="2">
        <v>0</v>
      </c>
      <c r="I146" s="2">
        <v>0</v>
      </c>
      <c r="J146" s="2">
        <v>0</v>
      </c>
    </row>
    <row r="147" spans="1:13" x14ac:dyDescent="0.35">
      <c r="A147" s="339" t="s">
        <v>2455</v>
      </c>
      <c r="B147" s="339" t="s">
        <v>31</v>
      </c>
      <c r="C147" s="340">
        <v>513</v>
      </c>
      <c r="D147" s="1">
        <v>188</v>
      </c>
      <c r="E147" s="1">
        <v>60</v>
      </c>
      <c r="F147" s="1">
        <v>21</v>
      </c>
      <c r="G147" s="1">
        <v>126</v>
      </c>
      <c r="H147" s="1">
        <v>46</v>
      </c>
      <c r="I147" s="1">
        <v>82</v>
      </c>
      <c r="J147" s="1">
        <v>427</v>
      </c>
    </row>
    <row r="148" spans="1:13" x14ac:dyDescent="0.35">
      <c r="A148" s="339" t="s">
        <v>0</v>
      </c>
      <c r="B148" s="339" t="s">
        <v>0</v>
      </c>
      <c r="C148" s="340">
        <v>513</v>
      </c>
      <c r="D148" s="2">
        <v>701</v>
      </c>
      <c r="E148" s="2">
        <v>761</v>
      </c>
      <c r="F148" s="2">
        <v>782</v>
      </c>
      <c r="G148" s="2">
        <v>908</v>
      </c>
      <c r="H148" s="2">
        <v>954</v>
      </c>
      <c r="I148" s="2">
        <v>1036</v>
      </c>
      <c r="J148" s="2">
        <v>1463</v>
      </c>
    </row>
    <row r="149" spans="1:13" x14ac:dyDescent="0.35">
      <c r="A149" s="339" t="s">
        <v>47</v>
      </c>
      <c r="B149" s="339" t="s">
        <v>0</v>
      </c>
      <c r="C149" s="341">
        <v>0</v>
      </c>
      <c r="D149" s="1">
        <f>(D129+D131+D133+D135+D137+D139+D141+D143+D145+D147)*(-1)</f>
        <v>0</v>
      </c>
      <c r="E149" s="1">
        <f t="shared" ref="E149:J149" si="3">(E129+E131+E133+E135+E137+E139+E141+E143+E145+E147)*(-1)</f>
        <v>0</v>
      </c>
      <c r="F149" s="1">
        <f t="shared" si="3"/>
        <v>22</v>
      </c>
      <c r="G149" s="1">
        <f t="shared" si="3"/>
        <v>103</v>
      </c>
      <c r="H149" s="1">
        <f t="shared" si="3"/>
        <v>78</v>
      </c>
      <c r="I149" s="1">
        <f t="shared" si="3"/>
        <v>211</v>
      </c>
      <c r="J149" s="1">
        <f t="shared" si="3"/>
        <v>241</v>
      </c>
    </row>
    <row r="150" spans="1:13" x14ac:dyDescent="0.35">
      <c r="A150" s="339" t="s">
        <v>0</v>
      </c>
      <c r="B150" s="339" t="s">
        <v>0</v>
      </c>
      <c r="C150" s="340">
        <v>0</v>
      </c>
      <c r="D150" s="2">
        <v>0</v>
      </c>
      <c r="E150" s="2">
        <v>0</v>
      </c>
      <c r="F150" s="2">
        <v>22</v>
      </c>
      <c r="G150" s="2">
        <v>125</v>
      </c>
      <c r="H150" s="2">
        <v>203</v>
      </c>
      <c r="I150" s="2">
        <v>414</v>
      </c>
      <c r="J150" s="2">
        <v>655</v>
      </c>
    </row>
    <row r="151" spans="1:13" x14ac:dyDescent="0.35">
      <c r="A151" t="s">
        <v>48</v>
      </c>
      <c r="B151" t="s">
        <v>0</v>
      </c>
      <c r="C151" s="2">
        <v>7119</v>
      </c>
      <c r="D151" s="2">
        <v>7119</v>
      </c>
      <c r="E151" s="2">
        <v>7119</v>
      </c>
      <c r="F151" s="2">
        <v>7119</v>
      </c>
      <c r="G151" s="2">
        <v>7119</v>
      </c>
      <c r="H151" s="2">
        <v>7119</v>
      </c>
      <c r="I151" s="2">
        <v>7119</v>
      </c>
      <c r="J151" s="2">
        <v>7119</v>
      </c>
    </row>
    <row r="155" spans="1:13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</row>
    <row r="156" spans="1:13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</row>
    <row r="157" spans="1:13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</row>
    <row r="158" spans="1:13" x14ac:dyDescent="0.35">
      <c r="A158" t="s">
        <v>0</v>
      </c>
      <c r="B158" t="s">
        <v>0</v>
      </c>
      <c r="C158" t="s">
        <v>0</v>
      </c>
      <c r="D158" t="s">
        <v>0</v>
      </c>
      <c r="E158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</row>
    <row r="159" spans="1:13" x14ac:dyDescent="0.35">
      <c r="A159" t="s">
        <v>0</v>
      </c>
      <c r="B159" t="s">
        <v>0</v>
      </c>
      <c r="C159" t="s">
        <v>0</v>
      </c>
      <c r="D159" t="s">
        <v>0</v>
      </c>
      <c r="E159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13" x14ac:dyDescent="0.35">
      <c r="A160" t="s">
        <v>0</v>
      </c>
      <c r="B160" t="s">
        <v>0</v>
      </c>
      <c r="C160" t="s">
        <v>0</v>
      </c>
      <c r="D160" t="s">
        <v>0</v>
      </c>
      <c r="E160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</row>
    <row r="161" spans="1:13" x14ac:dyDescent="0.35">
      <c r="A161" t="s">
        <v>0</v>
      </c>
      <c r="B161" t="s">
        <v>0</v>
      </c>
      <c r="C161" t="s">
        <v>0</v>
      </c>
      <c r="D161" t="s">
        <v>0</v>
      </c>
      <c r="E161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</row>
    <row r="162" spans="1:13" x14ac:dyDescent="0.35">
      <c r="A162" s="339" t="s">
        <v>647</v>
      </c>
      <c r="B162" s="339" t="s">
        <v>2</v>
      </c>
      <c r="C162" s="339" t="s">
        <v>3</v>
      </c>
      <c r="D162" t="s">
        <v>4</v>
      </c>
      <c r="E162" t="s">
        <v>5</v>
      </c>
      <c r="F162" t="s">
        <v>6</v>
      </c>
      <c r="G162" t="s">
        <v>7</v>
      </c>
      <c r="H162" t="s">
        <v>8</v>
      </c>
      <c r="I162" t="s">
        <v>9</v>
      </c>
      <c r="J162" t="s">
        <v>10</v>
      </c>
      <c r="K162" t="s">
        <v>11</v>
      </c>
      <c r="L162" t="s">
        <v>12</v>
      </c>
      <c r="M162" t="s">
        <v>13</v>
      </c>
    </row>
    <row r="163" spans="1:13" x14ac:dyDescent="0.35">
      <c r="A163" s="339" t="s">
        <v>0</v>
      </c>
      <c r="B163" s="339" t="s">
        <v>0</v>
      </c>
      <c r="C163" s="339" t="s">
        <v>17</v>
      </c>
      <c r="D163" t="s">
        <v>2456</v>
      </c>
      <c r="E163" t="s">
        <v>2457</v>
      </c>
      <c r="F163" t="s">
        <v>2458</v>
      </c>
      <c r="G163" t="s">
        <v>2459</v>
      </c>
      <c r="H163" t="s">
        <v>2460</v>
      </c>
      <c r="I163" t="s">
        <v>2461</v>
      </c>
      <c r="J163" t="s">
        <v>2462</v>
      </c>
      <c r="K163" t="s">
        <v>2463</v>
      </c>
      <c r="L163" t="s">
        <v>2464</v>
      </c>
      <c r="M163" t="s">
        <v>2465</v>
      </c>
    </row>
    <row r="164" spans="1:13" x14ac:dyDescent="0.35">
      <c r="A164" s="339" t="s">
        <v>2466</v>
      </c>
      <c r="B164" s="339" t="s">
        <v>33</v>
      </c>
      <c r="C164" s="340">
        <v>1077</v>
      </c>
      <c r="D164" s="1">
        <v>62</v>
      </c>
      <c r="E164" s="1">
        <v>2</v>
      </c>
      <c r="F164" s="1">
        <v>15</v>
      </c>
      <c r="G164" s="1">
        <v>5</v>
      </c>
      <c r="H164" s="1">
        <v>86</v>
      </c>
      <c r="I164" s="1">
        <v>136</v>
      </c>
      <c r="J164" s="1">
        <v>120</v>
      </c>
      <c r="K164" s="1">
        <v>0</v>
      </c>
      <c r="L164" s="1">
        <v>28</v>
      </c>
      <c r="M164" s="1">
        <v>33</v>
      </c>
    </row>
    <row r="165" spans="1:13" x14ac:dyDescent="0.35">
      <c r="A165" s="339" t="s">
        <v>0</v>
      </c>
      <c r="B165" s="339" t="s">
        <v>0</v>
      </c>
      <c r="C165" s="340">
        <v>1077</v>
      </c>
      <c r="D165" s="2">
        <v>1139</v>
      </c>
      <c r="E165" s="2">
        <v>1141</v>
      </c>
      <c r="F165" s="2">
        <v>1156</v>
      </c>
      <c r="G165" s="2">
        <v>1161</v>
      </c>
      <c r="H165" s="2">
        <v>1247</v>
      </c>
      <c r="I165" s="2">
        <v>1383</v>
      </c>
      <c r="J165" s="2">
        <v>1503</v>
      </c>
      <c r="K165" s="2">
        <v>1503</v>
      </c>
      <c r="L165" s="2">
        <v>1531</v>
      </c>
      <c r="M165" s="2">
        <v>1564</v>
      </c>
    </row>
    <row r="166" spans="1:13" x14ac:dyDescent="0.35">
      <c r="A166" s="339" t="s">
        <v>3587</v>
      </c>
      <c r="B166" s="339" t="s">
        <v>31</v>
      </c>
      <c r="C166" s="340">
        <v>386</v>
      </c>
      <c r="D166" s="1">
        <v>16</v>
      </c>
      <c r="E166" s="1">
        <v>4</v>
      </c>
      <c r="F166" s="1">
        <v>6</v>
      </c>
      <c r="G166" s="1">
        <v>0</v>
      </c>
      <c r="H166" s="1">
        <v>55</v>
      </c>
      <c r="I166" s="1">
        <v>-467</v>
      </c>
      <c r="J166" s="1">
        <v>0</v>
      </c>
      <c r="K166" s="1">
        <v>0</v>
      </c>
      <c r="L166" s="1">
        <v>0</v>
      </c>
      <c r="M166" s="1">
        <v>0</v>
      </c>
    </row>
    <row r="167" spans="1:13" x14ac:dyDescent="0.35">
      <c r="A167" s="339" t="s">
        <v>0</v>
      </c>
      <c r="B167" s="339" t="s">
        <v>0</v>
      </c>
      <c r="C167" s="340">
        <v>386</v>
      </c>
      <c r="D167" s="2">
        <v>402</v>
      </c>
      <c r="E167" s="2">
        <v>406</v>
      </c>
      <c r="F167" s="2">
        <v>412</v>
      </c>
      <c r="G167" s="2">
        <v>412</v>
      </c>
      <c r="H167" s="2">
        <v>467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</row>
    <row r="168" spans="1:13" x14ac:dyDescent="0.35">
      <c r="A168" s="339" t="s">
        <v>2467</v>
      </c>
      <c r="B168" s="339" t="s">
        <v>33</v>
      </c>
      <c r="C168" s="340">
        <v>1041</v>
      </c>
      <c r="D168" s="1">
        <v>48</v>
      </c>
      <c r="E168" s="1">
        <v>2</v>
      </c>
      <c r="F168" s="1">
        <v>8</v>
      </c>
      <c r="G168" s="1">
        <v>9</v>
      </c>
      <c r="H168" s="1">
        <v>15</v>
      </c>
      <c r="I168" s="1">
        <v>29</v>
      </c>
      <c r="J168" s="1">
        <v>37</v>
      </c>
      <c r="K168" s="1">
        <v>1</v>
      </c>
      <c r="L168" s="1">
        <v>52</v>
      </c>
      <c r="M168" s="1">
        <v>86</v>
      </c>
    </row>
    <row r="169" spans="1:13" x14ac:dyDescent="0.35">
      <c r="A169" s="339" t="s">
        <v>0</v>
      </c>
      <c r="B169" s="339" t="s">
        <v>0</v>
      </c>
      <c r="C169" s="340">
        <v>1041</v>
      </c>
      <c r="D169" s="2">
        <v>1089</v>
      </c>
      <c r="E169" s="2">
        <v>1091</v>
      </c>
      <c r="F169" s="2">
        <v>1099</v>
      </c>
      <c r="G169" s="2">
        <v>1108</v>
      </c>
      <c r="H169" s="2">
        <v>1123</v>
      </c>
      <c r="I169" s="2">
        <v>1152</v>
      </c>
      <c r="J169" s="2">
        <v>1189</v>
      </c>
      <c r="K169" s="2">
        <v>1190</v>
      </c>
      <c r="L169" s="2">
        <v>1242</v>
      </c>
      <c r="M169" s="2">
        <v>1328</v>
      </c>
    </row>
    <row r="170" spans="1:13" x14ac:dyDescent="0.35">
      <c r="A170" s="339" t="s">
        <v>2468</v>
      </c>
      <c r="B170" s="339" t="s">
        <v>31</v>
      </c>
      <c r="C170" s="340">
        <v>1284</v>
      </c>
      <c r="D170" s="1">
        <v>36</v>
      </c>
      <c r="E170" s="1">
        <v>5</v>
      </c>
      <c r="F170" s="1">
        <v>1</v>
      </c>
      <c r="G170" s="1">
        <v>2</v>
      </c>
      <c r="H170" s="1">
        <v>3</v>
      </c>
      <c r="I170" s="1">
        <v>44</v>
      </c>
      <c r="J170" s="1">
        <v>9</v>
      </c>
      <c r="K170" s="1">
        <v>0</v>
      </c>
      <c r="L170" s="1">
        <v>410</v>
      </c>
      <c r="M170" s="1">
        <v>-168</v>
      </c>
    </row>
    <row r="171" spans="1:13" x14ac:dyDescent="0.35">
      <c r="A171" s="339" t="s">
        <v>0</v>
      </c>
      <c r="B171" s="339" t="s">
        <v>0</v>
      </c>
      <c r="C171" s="340">
        <v>1284</v>
      </c>
      <c r="D171" s="2">
        <v>1320</v>
      </c>
      <c r="E171" s="2">
        <v>1325</v>
      </c>
      <c r="F171" s="2">
        <v>1326</v>
      </c>
      <c r="G171" s="2">
        <v>1328</v>
      </c>
      <c r="H171" s="2">
        <v>1331</v>
      </c>
      <c r="I171" s="2">
        <v>1375</v>
      </c>
      <c r="J171" s="2">
        <v>1384</v>
      </c>
      <c r="K171" s="2">
        <v>1384</v>
      </c>
      <c r="L171" s="2">
        <v>1794</v>
      </c>
      <c r="M171" s="2">
        <v>1626</v>
      </c>
    </row>
    <row r="172" spans="1:13" x14ac:dyDescent="0.35">
      <c r="A172" s="339" t="s">
        <v>3605</v>
      </c>
      <c r="B172" s="339" t="s">
        <v>31</v>
      </c>
      <c r="C172" s="340">
        <v>1269</v>
      </c>
      <c r="D172" s="1">
        <v>71</v>
      </c>
      <c r="E172" s="1">
        <v>12</v>
      </c>
      <c r="F172" s="1">
        <v>8</v>
      </c>
      <c r="G172" s="1">
        <v>71</v>
      </c>
      <c r="H172" s="1">
        <v>39</v>
      </c>
      <c r="I172" s="1">
        <v>65</v>
      </c>
      <c r="J172" s="1">
        <v>78</v>
      </c>
      <c r="K172" s="1">
        <v>12</v>
      </c>
      <c r="L172" s="1">
        <v>54</v>
      </c>
      <c r="M172" s="1">
        <v>0</v>
      </c>
    </row>
    <row r="173" spans="1:13" x14ac:dyDescent="0.35">
      <c r="A173" s="339" t="s">
        <v>0</v>
      </c>
      <c r="B173" s="339" t="s">
        <v>0</v>
      </c>
      <c r="C173" s="340">
        <v>1269</v>
      </c>
      <c r="D173" s="2">
        <v>1340</v>
      </c>
      <c r="E173" s="2">
        <v>1352</v>
      </c>
      <c r="F173" s="2">
        <v>1360</v>
      </c>
      <c r="G173" s="2">
        <v>1431</v>
      </c>
      <c r="H173" s="2">
        <v>1470</v>
      </c>
      <c r="I173" s="2">
        <v>1535</v>
      </c>
      <c r="J173" s="2">
        <v>1613</v>
      </c>
      <c r="K173" s="2">
        <v>1625</v>
      </c>
      <c r="L173" s="2">
        <v>1679</v>
      </c>
      <c r="M173" s="2">
        <v>1679</v>
      </c>
    </row>
    <row r="174" spans="1:13" x14ac:dyDescent="0.35">
      <c r="A174" s="339" t="s">
        <v>2469</v>
      </c>
      <c r="B174" s="339" t="s">
        <v>33</v>
      </c>
      <c r="C174" s="340">
        <v>236</v>
      </c>
      <c r="D174" s="1">
        <v>10</v>
      </c>
      <c r="E174" s="1">
        <v>2</v>
      </c>
      <c r="F174" s="1">
        <v>-248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</row>
    <row r="175" spans="1:13" x14ac:dyDescent="0.35">
      <c r="A175" s="339" t="s">
        <v>0</v>
      </c>
      <c r="B175" s="339" t="s">
        <v>0</v>
      </c>
      <c r="C175" s="340">
        <v>236</v>
      </c>
      <c r="D175" s="2">
        <v>246</v>
      </c>
      <c r="E175" s="2">
        <v>248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</row>
    <row r="176" spans="1:13" x14ac:dyDescent="0.35">
      <c r="A176" s="339" t="s">
        <v>3606</v>
      </c>
      <c r="B176" s="339" t="s">
        <v>33</v>
      </c>
      <c r="C176" s="340">
        <v>1421</v>
      </c>
      <c r="D176" s="1">
        <v>76</v>
      </c>
      <c r="E176" s="1">
        <v>40</v>
      </c>
      <c r="F176" s="1">
        <v>16</v>
      </c>
      <c r="G176" s="1">
        <v>87</v>
      </c>
      <c r="H176" s="1">
        <v>0</v>
      </c>
      <c r="I176" s="1">
        <v>0</v>
      </c>
      <c r="J176" s="1">
        <v>0</v>
      </c>
      <c r="K176" s="1">
        <v>-14</v>
      </c>
      <c r="L176" s="1">
        <v>0</v>
      </c>
      <c r="M176" s="1">
        <v>0</v>
      </c>
    </row>
    <row r="177" spans="1:13" x14ac:dyDescent="0.35">
      <c r="A177" s="339" t="s">
        <v>0</v>
      </c>
      <c r="B177" s="339" t="s">
        <v>0</v>
      </c>
      <c r="C177" s="340">
        <v>1421</v>
      </c>
      <c r="D177" s="2">
        <v>1497</v>
      </c>
      <c r="E177" s="2">
        <v>1537</v>
      </c>
      <c r="F177" s="2">
        <v>1553</v>
      </c>
      <c r="G177" s="2">
        <v>1640</v>
      </c>
      <c r="H177" s="2">
        <v>1640</v>
      </c>
      <c r="I177" s="2">
        <v>1640</v>
      </c>
      <c r="J177" s="2">
        <v>1640</v>
      </c>
      <c r="K177" s="2">
        <v>1626</v>
      </c>
      <c r="L177" s="2">
        <v>1626</v>
      </c>
      <c r="M177" s="2">
        <v>1626</v>
      </c>
    </row>
    <row r="178" spans="1:13" x14ac:dyDescent="0.35">
      <c r="A178" s="339" t="s">
        <v>3583</v>
      </c>
      <c r="B178" s="339" t="s">
        <v>33</v>
      </c>
      <c r="C178" s="340">
        <v>288</v>
      </c>
      <c r="D178" s="1">
        <v>8</v>
      </c>
      <c r="E178" s="1">
        <v>20</v>
      </c>
      <c r="F178" s="1">
        <v>4</v>
      </c>
      <c r="G178" s="1">
        <v>-320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</row>
    <row r="179" spans="1:13" x14ac:dyDescent="0.35">
      <c r="A179" s="339" t="s">
        <v>0</v>
      </c>
      <c r="B179" s="339" t="s">
        <v>0</v>
      </c>
      <c r="C179" s="340">
        <v>288</v>
      </c>
      <c r="D179" s="2">
        <v>296</v>
      </c>
      <c r="E179" s="2">
        <v>316</v>
      </c>
      <c r="F179" s="2">
        <v>320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</row>
    <row r="180" spans="1:13" x14ac:dyDescent="0.35">
      <c r="A180" s="339" t="s">
        <v>3607</v>
      </c>
      <c r="B180" s="339" t="s">
        <v>33</v>
      </c>
      <c r="C180" s="340">
        <v>108</v>
      </c>
      <c r="D180" s="1">
        <v>10</v>
      </c>
      <c r="E180" s="1">
        <v>-118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</row>
    <row r="181" spans="1:13" x14ac:dyDescent="0.35">
      <c r="A181" s="339" t="s">
        <v>0</v>
      </c>
      <c r="B181" s="339" t="s">
        <v>0</v>
      </c>
      <c r="C181" s="340">
        <v>108</v>
      </c>
      <c r="D181" s="2">
        <v>118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</row>
    <row r="182" spans="1:13" x14ac:dyDescent="0.35">
      <c r="A182" s="339" t="s">
        <v>2470</v>
      </c>
      <c r="B182" s="339" t="s">
        <v>31</v>
      </c>
      <c r="C182" s="340">
        <v>248</v>
      </c>
      <c r="D182" s="1">
        <v>7</v>
      </c>
      <c r="E182" s="1">
        <v>6</v>
      </c>
      <c r="F182" s="1">
        <v>175</v>
      </c>
      <c r="G182" s="1">
        <v>13</v>
      </c>
      <c r="H182" s="1">
        <v>52</v>
      </c>
      <c r="I182" s="1">
        <v>25</v>
      </c>
      <c r="J182" s="1">
        <v>-526</v>
      </c>
      <c r="K182" s="1">
        <v>0</v>
      </c>
      <c r="L182" s="1">
        <v>0</v>
      </c>
      <c r="M182" s="1">
        <v>0</v>
      </c>
    </row>
    <row r="183" spans="1:13" x14ac:dyDescent="0.35">
      <c r="A183" s="339" t="s">
        <v>0</v>
      </c>
      <c r="B183" s="339" t="s">
        <v>0</v>
      </c>
      <c r="C183" s="340">
        <v>248</v>
      </c>
      <c r="D183" s="2">
        <v>255</v>
      </c>
      <c r="E183" s="2">
        <v>261</v>
      </c>
      <c r="F183" s="2">
        <v>436</v>
      </c>
      <c r="G183" s="2">
        <v>449</v>
      </c>
      <c r="H183" s="2">
        <v>501</v>
      </c>
      <c r="I183" s="2">
        <v>526</v>
      </c>
      <c r="J183" s="2">
        <v>0</v>
      </c>
      <c r="K183" s="2">
        <v>0</v>
      </c>
      <c r="L183" s="2">
        <v>0</v>
      </c>
      <c r="M183" s="2">
        <v>0</v>
      </c>
    </row>
    <row r="184" spans="1:13" x14ac:dyDescent="0.35">
      <c r="A184" s="339" t="s">
        <v>2471</v>
      </c>
      <c r="B184" s="339" t="s">
        <v>31</v>
      </c>
      <c r="C184" s="340">
        <v>583</v>
      </c>
      <c r="D184" s="1">
        <v>20</v>
      </c>
      <c r="E184" s="1">
        <v>1</v>
      </c>
      <c r="F184" s="1">
        <v>2</v>
      </c>
      <c r="G184" s="1">
        <v>1</v>
      </c>
      <c r="H184" s="1">
        <v>4</v>
      </c>
      <c r="I184" s="1">
        <v>21</v>
      </c>
      <c r="J184" s="1">
        <v>12</v>
      </c>
      <c r="K184" s="1">
        <v>0</v>
      </c>
      <c r="L184" s="1">
        <v>-644</v>
      </c>
      <c r="M184" s="1">
        <v>0</v>
      </c>
    </row>
    <row r="185" spans="1:13" x14ac:dyDescent="0.35">
      <c r="A185" s="339" t="s">
        <v>0</v>
      </c>
      <c r="B185" s="339" t="s">
        <v>0</v>
      </c>
      <c r="C185" s="340">
        <v>583</v>
      </c>
      <c r="D185" s="2">
        <v>603</v>
      </c>
      <c r="E185" s="2">
        <v>604</v>
      </c>
      <c r="F185" s="2">
        <v>606</v>
      </c>
      <c r="G185" s="2">
        <v>607</v>
      </c>
      <c r="H185" s="2">
        <v>611</v>
      </c>
      <c r="I185" s="2">
        <v>632</v>
      </c>
      <c r="J185" s="2">
        <v>644</v>
      </c>
      <c r="K185" s="2">
        <v>644</v>
      </c>
      <c r="L185" s="2">
        <v>0</v>
      </c>
      <c r="M185" s="2">
        <v>0</v>
      </c>
    </row>
    <row r="186" spans="1:13" x14ac:dyDescent="0.35">
      <c r="A186" s="339" t="s">
        <v>2472</v>
      </c>
      <c r="B186" s="339" t="s">
        <v>31</v>
      </c>
      <c r="C186" s="340">
        <v>326</v>
      </c>
      <c r="D186" s="1">
        <v>13</v>
      </c>
      <c r="E186" s="1">
        <v>2</v>
      </c>
      <c r="F186" s="1">
        <v>5</v>
      </c>
      <c r="G186" s="1">
        <v>8</v>
      </c>
      <c r="H186" s="1">
        <v>-354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</row>
    <row r="187" spans="1:13" x14ac:dyDescent="0.35">
      <c r="A187" s="339" t="s">
        <v>0</v>
      </c>
      <c r="B187" s="339" t="s">
        <v>0</v>
      </c>
      <c r="C187" s="340">
        <v>326</v>
      </c>
      <c r="D187" s="2">
        <v>339</v>
      </c>
      <c r="E187" s="2">
        <v>341</v>
      </c>
      <c r="F187" s="2">
        <v>346</v>
      </c>
      <c r="G187" s="2">
        <v>354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</row>
    <row r="188" spans="1:13" x14ac:dyDescent="0.35">
      <c r="A188" s="339" t="s">
        <v>3591</v>
      </c>
      <c r="B188" s="339" t="s">
        <v>31</v>
      </c>
      <c r="C188" s="340">
        <v>1054</v>
      </c>
      <c r="D188" s="1">
        <v>56</v>
      </c>
      <c r="E188" s="1">
        <v>5</v>
      </c>
      <c r="F188" s="1">
        <v>3</v>
      </c>
      <c r="G188" s="1">
        <v>6</v>
      </c>
      <c r="H188" s="1">
        <v>59</v>
      </c>
      <c r="I188" s="1">
        <v>117</v>
      </c>
      <c r="J188" s="1">
        <v>53</v>
      </c>
      <c r="K188" s="1">
        <v>1</v>
      </c>
      <c r="L188" s="1">
        <v>66</v>
      </c>
      <c r="M188" s="1">
        <v>49</v>
      </c>
    </row>
    <row r="189" spans="1:13" x14ac:dyDescent="0.35">
      <c r="A189" s="339" t="s">
        <v>0</v>
      </c>
      <c r="B189" s="339" t="s">
        <v>0</v>
      </c>
      <c r="C189" s="340">
        <v>1054</v>
      </c>
      <c r="D189" s="2">
        <v>1110</v>
      </c>
      <c r="E189" s="2">
        <v>1115</v>
      </c>
      <c r="F189" s="2">
        <v>1118</v>
      </c>
      <c r="G189" s="2">
        <v>1124</v>
      </c>
      <c r="H189" s="2">
        <v>1183</v>
      </c>
      <c r="I189" s="2">
        <v>1300</v>
      </c>
      <c r="J189" s="2">
        <v>1353</v>
      </c>
      <c r="K189" s="2">
        <v>1354</v>
      </c>
      <c r="L189" s="2">
        <v>1420</v>
      </c>
      <c r="M189" s="2">
        <v>1469</v>
      </c>
    </row>
    <row r="190" spans="1:13" x14ac:dyDescent="0.35">
      <c r="A190" s="339" t="s">
        <v>3608</v>
      </c>
      <c r="B190" s="339" t="s">
        <v>33</v>
      </c>
      <c r="C190" s="340">
        <v>2059</v>
      </c>
      <c r="D190" s="1">
        <v>-433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</row>
    <row r="191" spans="1:13" x14ac:dyDescent="0.35">
      <c r="A191" s="339" t="s">
        <v>0</v>
      </c>
      <c r="B191" s="339" t="s">
        <v>0</v>
      </c>
      <c r="C191" s="340">
        <v>2059</v>
      </c>
      <c r="D191" s="2">
        <v>1626</v>
      </c>
      <c r="E191" s="2">
        <v>1626</v>
      </c>
      <c r="F191" s="2">
        <v>1626</v>
      </c>
      <c r="G191" s="2">
        <v>1626</v>
      </c>
      <c r="H191" s="2">
        <v>1626</v>
      </c>
      <c r="I191" s="2">
        <v>1626</v>
      </c>
      <c r="J191" s="2">
        <v>1626</v>
      </c>
      <c r="K191" s="2">
        <v>1626</v>
      </c>
      <c r="L191" s="2">
        <v>1626</v>
      </c>
      <c r="M191" s="2">
        <v>1626</v>
      </c>
    </row>
    <row r="192" spans="1:13" x14ac:dyDescent="0.35">
      <c r="A192" s="339" t="s">
        <v>47</v>
      </c>
      <c r="B192" s="339" t="s">
        <v>0</v>
      </c>
      <c r="C192" s="341">
        <v>0</v>
      </c>
      <c r="D192" s="1">
        <f>(D164+D166+D168+D170+D172+D174+D176+D178+D180+D182+D184+D186+D188+D190)*(-1)</f>
        <v>0</v>
      </c>
      <c r="E192" s="1">
        <f t="shared" ref="E192:M192" si="4">(E164+E166+E168+E170+E172+E174+E176+E178+E180+E182+E184+E186+E188+E190)*(-1)</f>
        <v>17</v>
      </c>
      <c r="F192" s="1">
        <f t="shared" si="4"/>
        <v>5</v>
      </c>
      <c r="G192" s="1">
        <f t="shared" si="4"/>
        <v>118</v>
      </c>
      <c r="H192" s="1">
        <f t="shared" si="4"/>
        <v>41</v>
      </c>
      <c r="I192" s="1">
        <f t="shared" si="4"/>
        <v>30</v>
      </c>
      <c r="J192" s="1">
        <f t="shared" si="4"/>
        <v>217</v>
      </c>
      <c r="K192" s="1">
        <f t="shared" si="4"/>
        <v>0</v>
      </c>
      <c r="L192" s="1">
        <f t="shared" si="4"/>
        <v>34</v>
      </c>
      <c r="M192" s="1">
        <f t="shared" si="4"/>
        <v>0</v>
      </c>
    </row>
    <row r="193" spans="1:13" x14ac:dyDescent="0.35">
      <c r="A193" s="339" t="s">
        <v>0</v>
      </c>
      <c r="B193" s="339" t="s">
        <v>0</v>
      </c>
      <c r="C193" s="340">
        <v>0</v>
      </c>
      <c r="D193" s="2">
        <v>0</v>
      </c>
      <c r="E193" s="2">
        <v>17</v>
      </c>
      <c r="F193" s="2">
        <v>22</v>
      </c>
      <c r="G193" s="2">
        <v>140</v>
      </c>
      <c r="H193" s="2">
        <v>181</v>
      </c>
      <c r="I193" s="2">
        <v>211</v>
      </c>
      <c r="J193" s="2">
        <v>428</v>
      </c>
      <c r="K193" s="2">
        <v>428</v>
      </c>
      <c r="L193" s="2">
        <v>462</v>
      </c>
      <c r="M193" s="2">
        <v>462</v>
      </c>
    </row>
    <row r="194" spans="1:13" x14ac:dyDescent="0.35">
      <c r="A194" t="s">
        <v>48</v>
      </c>
      <c r="B194" t="s">
        <v>0</v>
      </c>
      <c r="C194" s="2">
        <v>11380</v>
      </c>
      <c r="D194" s="2">
        <v>11380</v>
      </c>
      <c r="E194" s="2">
        <v>11380</v>
      </c>
      <c r="F194" s="2">
        <v>11380</v>
      </c>
      <c r="G194" s="2">
        <v>11380</v>
      </c>
      <c r="H194" s="2">
        <v>11380</v>
      </c>
      <c r="I194" s="2">
        <v>11380</v>
      </c>
      <c r="J194" s="2">
        <v>11380</v>
      </c>
      <c r="K194" s="2">
        <v>11380</v>
      </c>
      <c r="L194" s="2">
        <v>11380</v>
      </c>
      <c r="M194" s="2">
        <v>11380</v>
      </c>
    </row>
    <row r="198" spans="1:13" x14ac:dyDescent="0.35">
      <c r="A198" t="s">
        <v>0</v>
      </c>
      <c r="B198" t="s">
        <v>0</v>
      </c>
      <c r="C198" t="s">
        <v>0</v>
      </c>
      <c r="D198" t="s">
        <v>0</v>
      </c>
      <c r="E198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</row>
    <row r="199" spans="1:13" x14ac:dyDescent="0.35">
      <c r="A199" t="s">
        <v>0</v>
      </c>
      <c r="B199" t="s">
        <v>0</v>
      </c>
      <c r="C199" t="s">
        <v>0</v>
      </c>
      <c r="D199" t="s">
        <v>0</v>
      </c>
      <c r="E199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</row>
    <row r="200" spans="1:13" x14ac:dyDescent="0.35">
      <c r="A200" t="s">
        <v>0</v>
      </c>
      <c r="B200" t="s">
        <v>0</v>
      </c>
      <c r="C200" t="s">
        <v>0</v>
      </c>
      <c r="D200" t="s">
        <v>0</v>
      </c>
      <c r="E200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</row>
    <row r="201" spans="1:13" x14ac:dyDescent="0.35">
      <c r="A201" t="s">
        <v>0</v>
      </c>
      <c r="B20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</row>
    <row r="202" spans="1:13" x14ac:dyDescent="0.35">
      <c r="A202" t="s">
        <v>0</v>
      </c>
      <c r="B202" t="s">
        <v>0</v>
      </c>
      <c r="C202" t="s">
        <v>0</v>
      </c>
      <c r="D202" t="s">
        <v>0</v>
      </c>
      <c r="E202" t="s">
        <v>0</v>
      </c>
      <c r="F202" t="s">
        <v>0</v>
      </c>
      <c r="G202" t="s">
        <v>0</v>
      </c>
      <c r="H202" t="s">
        <v>0</v>
      </c>
      <c r="I202" t="s">
        <v>0</v>
      </c>
      <c r="J202" t="s">
        <v>0</v>
      </c>
      <c r="K202" t="s">
        <v>0</v>
      </c>
    </row>
    <row r="203" spans="1:13" x14ac:dyDescent="0.35">
      <c r="A203" t="s">
        <v>0</v>
      </c>
      <c r="B203" t="s">
        <v>0</v>
      </c>
      <c r="C203" t="s">
        <v>0</v>
      </c>
      <c r="D203" t="s">
        <v>0</v>
      </c>
      <c r="E203" t="s">
        <v>0</v>
      </c>
      <c r="F203" t="s">
        <v>0</v>
      </c>
      <c r="G203" t="s">
        <v>0</v>
      </c>
      <c r="H203" t="s">
        <v>0</v>
      </c>
      <c r="I203" t="s">
        <v>0</v>
      </c>
      <c r="J203" t="s">
        <v>0</v>
      </c>
      <c r="K203" t="s">
        <v>0</v>
      </c>
    </row>
    <row r="204" spans="1:13" x14ac:dyDescent="0.35">
      <c r="A204" t="s">
        <v>0</v>
      </c>
      <c r="B204" t="s">
        <v>0</v>
      </c>
      <c r="C204" t="s">
        <v>0</v>
      </c>
      <c r="D204" t="s">
        <v>0</v>
      </c>
      <c r="E204" t="s">
        <v>0</v>
      </c>
      <c r="F204" t="s">
        <v>0</v>
      </c>
      <c r="G204" t="s">
        <v>0</v>
      </c>
      <c r="H204" t="s">
        <v>0</v>
      </c>
      <c r="I204" t="s">
        <v>0</v>
      </c>
      <c r="J204" t="s">
        <v>0</v>
      </c>
      <c r="K204" t="s">
        <v>0</v>
      </c>
    </row>
    <row r="205" spans="1:13" x14ac:dyDescent="0.35">
      <c r="A205" s="339" t="s">
        <v>79</v>
      </c>
      <c r="B205" s="339" t="s">
        <v>2</v>
      </c>
      <c r="C205" s="339" t="s">
        <v>3</v>
      </c>
      <c r="D205" t="s">
        <v>4</v>
      </c>
      <c r="E205" t="s">
        <v>5</v>
      </c>
      <c r="F205" t="s">
        <v>6</v>
      </c>
      <c r="G205" t="s">
        <v>7</v>
      </c>
      <c r="H205" t="s">
        <v>8</v>
      </c>
      <c r="I205" t="s">
        <v>9</v>
      </c>
      <c r="J205" t="s">
        <v>10</v>
      </c>
      <c r="K205" t="s">
        <v>11</v>
      </c>
    </row>
    <row r="206" spans="1:13" x14ac:dyDescent="0.35">
      <c r="A206" s="339" t="s">
        <v>0</v>
      </c>
      <c r="B206" s="339" t="s">
        <v>0</v>
      </c>
      <c r="C206" s="339" t="s">
        <v>17</v>
      </c>
      <c r="D206" t="s">
        <v>2473</v>
      </c>
      <c r="E206" t="s">
        <v>2474</v>
      </c>
      <c r="F206" t="s">
        <v>2475</v>
      </c>
      <c r="G206" t="s">
        <v>2476</v>
      </c>
      <c r="H206" t="s">
        <v>2477</v>
      </c>
      <c r="I206" t="s">
        <v>2478</v>
      </c>
      <c r="J206" t="s">
        <v>2479</v>
      </c>
      <c r="K206" t="s">
        <v>2480</v>
      </c>
    </row>
    <row r="207" spans="1:13" x14ac:dyDescent="0.35">
      <c r="A207" s="339" t="s">
        <v>2481</v>
      </c>
      <c r="B207" s="339" t="s">
        <v>33</v>
      </c>
      <c r="C207" s="340">
        <v>1751</v>
      </c>
      <c r="D207" s="1">
        <v>29</v>
      </c>
      <c r="E207" s="1">
        <v>0</v>
      </c>
      <c r="F207" s="1">
        <v>0</v>
      </c>
      <c r="G207" s="1">
        <v>0</v>
      </c>
      <c r="H207" s="1">
        <v>0</v>
      </c>
      <c r="I207" s="1">
        <v>-22</v>
      </c>
      <c r="J207" s="1">
        <v>0</v>
      </c>
      <c r="K207" s="1">
        <v>0</v>
      </c>
    </row>
    <row r="208" spans="1:13" x14ac:dyDescent="0.35">
      <c r="A208" s="339" t="s">
        <v>0</v>
      </c>
      <c r="B208" s="339" t="s">
        <v>0</v>
      </c>
      <c r="C208" s="340">
        <v>1751</v>
      </c>
      <c r="D208" s="2">
        <v>1780</v>
      </c>
      <c r="E208" s="2">
        <v>1780</v>
      </c>
      <c r="F208" s="2">
        <v>1780</v>
      </c>
      <c r="G208" s="2">
        <v>1780</v>
      </c>
      <c r="H208" s="2">
        <v>1780</v>
      </c>
      <c r="I208" s="2">
        <v>1758</v>
      </c>
      <c r="J208" s="2">
        <v>1758</v>
      </c>
      <c r="K208" s="2">
        <v>1758</v>
      </c>
    </row>
    <row r="209" spans="1:11" x14ac:dyDescent="0.35">
      <c r="A209" s="339" t="s">
        <v>2482</v>
      </c>
      <c r="B209" s="339" t="s">
        <v>31</v>
      </c>
      <c r="C209" s="340">
        <v>958</v>
      </c>
      <c r="D209" s="1">
        <v>16</v>
      </c>
      <c r="E209" s="1">
        <v>2</v>
      </c>
      <c r="F209" s="1">
        <v>29</v>
      </c>
      <c r="G209" s="1">
        <v>16</v>
      </c>
      <c r="H209" s="1">
        <v>39</v>
      </c>
      <c r="I209" s="1">
        <v>3</v>
      </c>
      <c r="J209" s="1">
        <v>42</v>
      </c>
      <c r="K209" s="1">
        <v>59</v>
      </c>
    </row>
    <row r="210" spans="1:11" x14ac:dyDescent="0.35">
      <c r="A210" s="339" t="s">
        <v>0</v>
      </c>
      <c r="B210" s="339" t="s">
        <v>0</v>
      </c>
      <c r="C210" s="340">
        <v>958</v>
      </c>
      <c r="D210" s="2">
        <v>974</v>
      </c>
      <c r="E210" s="2">
        <v>976</v>
      </c>
      <c r="F210" s="2">
        <v>1005</v>
      </c>
      <c r="G210" s="2">
        <v>1021</v>
      </c>
      <c r="H210" s="2">
        <v>1060</v>
      </c>
      <c r="I210" s="2">
        <v>1063</v>
      </c>
      <c r="J210" s="2">
        <v>1105</v>
      </c>
      <c r="K210" s="2">
        <v>1164</v>
      </c>
    </row>
    <row r="211" spans="1:11" x14ac:dyDescent="0.35">
      <c r="A211" s="339" t="s">
        <v>2483</v>
      </c>
      <c r="B211" s="339" t="s">
        <v>33</v>
      </c>
      <c r="C211" s="340">
        <v>1297</v>
      </c>
      <c r="D211" s="1">
        <v>35</v>
      </c>
      <c r="E211" s="1">
        <v>5</v>
      </c>
      <c r="F211" s="1">
        <v>15</v>
      </c>
      <c r="G211" s="1">
        <v>20</v>
      </c>
      <c r="H211" s="1">
        <v>119</v>
      </c>
      <c r="I211" s="1">
        <v>3</v>
      </c>
      <c r="J211" s="1">
        <v>106</v>
      </c>
      <c r="K211" s="1">
        <v>37</v>
      </c>
    </row>
    <row r="212" spans="1:11" x14ac:dyDescent="0.35">
      <c r="A212" s="339" t="s">
        <v>0</v>
      </c>
      <c r="B212" s="339" t="s">
        <v>0</v>
      </c>
      <c r="C212" s="340">
        <v>1297</v>
      </c>
      <c r="D212" s="2">
        <v>1332</v>
      </c>
      <c r="E212" s="2">
        <v>1337</v>
      </c>
      <c r="F212" s="2">
        <v>1352</v>
      </c>
      <c r="G212" s="2">
        <v>1372</v>
      </c>
      <c r="H212" s="2">
        <v>1491</v>
      </c>
      <c r="I212" s="2">
        <v>1494</v>
      </c>
      <c r="J212" s="2">
        <v>1600</v>
      </c>
      <c r="K212" s="2">
        <v>1637</v>
      </c>
    </row>
    <row r="213" spans="1:11" x14ac:dyDescent="0.35">
      <c r="A213" s="339" t="s">
        <v>3592</v>
      </c>
      <c r="B213" s="339" t="s">
        <v>31</v>
      </c>
      <c r="C213" s="340">
        <v>291</v>
      </c>
      <c r="D213" s="1">
        <v>3</v>
      </c>
      <c r="E213" s="1">
        <v>3</v>
      </c>
      <c r="F213" s="1">
        <v>-297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</row>
    <row r="214" spans="1:11" x14ac:dyDescent="0.35">
      <c r="A214" s="339" t="s">
        <v>0</v>
      </c>
      <c r="B214" s="339" t="s">
        <v>0</v>
      </c>
      <c r="C214" s="340">
        <v>291</v>
      </c>
      <c r="D214" s="2">
        <v>294</v>
      </c>
      <c r="E214" s="2">
        <v>297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</row>
    <row r="215" spans="1:11" x14ac:dyDescent="0.35">
      <c r="A215" s="339" t="s">
        <v>3584</v>
      </c>
      <c r="B215" s="339" t="s">
        <v>33</v>
      </c>
      <c r="C215" s="340">
        <v>550</v>
      </c>
      <c r="D215" s="1">
        <v>23</v>
      </c>
      <c r="E215" s="1">
        <v>4</v>
      </c>
      <c r="F215" s="1">
        <v>9</v>
      </c>
      <c r="G215" s="1">
        <v>287</v>
      </c>
      <c r="H215" s="1">
        <v>83</v>
      </c>
      <c r="I215" s="1">
        <v>2</v>
      </c>
      <c r="J215" s="1">
        <v>-958</v>
      </c>
      <c r="K215" s="1">
        <v>0</v>
      </c>
    </row>
    <row r="216" spans="1:11" x14ac:dyDescent="0.35">
      <c r="A216" s="339" t="s">
        <v>0</v>
      </c>
      <c r="B216" s="339" t="s">
        <v>0</v>
      </c>
      <c r="C216" s="340">
        <v>550</v>
      </c>
      <c r="D216" s="2">
        <v>573</v>
      </c>
      <c r="E216" s="2">
        <v>577</v>
      </c>
      <c r="F216" s="2">
        <v>586</v>
      </c>
      <c r="G216" s="2">
        <v>873</v>
      </c>
      <c r="H216" s="2">
        <v>956</v>
      </c>
      <c r="I216" s="2">
        <v>958</v>
      </c>
      <c r="J216" s="2">
        <v>0</v>
      </c>
      <c r="K216" s="2">
        <v>0</v>
      </c>
    </row>
    <row r="217" spans="1:11" x14ac:dyDescent="0.35">
      <c r="A217" s="339" t="s">
        <v>3609</v>
      </c>
      <c r="B217" s="339" t="s">
        <v>31</v>
      </c>
      <c r="C217" s="340">
        <v>641</v>
      </c>
      <c r="D217" s="1">
        <v>52</v>
      </c>
      <c r="E217" s="1">
        <v>45</v>
      </c>
      <c r="F217" s="1">
        <v>38</v>
      </c>
      <c r="G217" s="1">
        <v>21</v>
      </c>
      <c r="H217" s="1">
        <v>-797</v>
      </c>
      <c r="I217" s="1">
        <v>0</v>
      </c>
      <c r="J217" s="1">
        <v>0</v>
      </c>
      <c r="K217" s="1">
        <v>0</v>
      </c>
    </row>
    <row r="218" spans="1:11" x14ac:dyDescent="0.35">
      <c r="A218" s="339" t="s">
        <v>0</v>
      </c>
      <c r="B218" s="339" t="s">
        <v>0</v>
      </c>
      <c r="C218" s="340">
        <v>641</v>
      </c>
      <c r="D218" s="2">
        <v>693</v>
      </c>
      <c r="E218" s="2">
        <v>738</v>
      </c>
      <c r="F218" s="2">
        <v>776</v>
      </c>
      <c r="G218" s="2">
        <v>797</v>
      </c>
      <c r="H218" s="2">
        <v>0</v>
      </c>
      <c r="I218" s="2">
        <v>0</v>
      </c>
      <c r="J218" s="2">
        <v>0</v>
      </c>
      <c r="K218" s="2">
        <v>0</v>
      </c>
    </row>
    <row r="219" spans="1:11" x14ac:dyDescent="0.35">
      <c r="A219" s="339" t="s">
        <v>3610</v>
      </c>
      <c r="B219" s="339" t="s">
        <v>33</v>
      </c>
      <c r="C219" s="340">
        <v>126</v>
      </c>
      <c r="D219" s="1">
        <v>23</v>
      </c>
      <c r="E219" s="1">
        <v>-149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</row>
    <row r="220" spans="1:11" x14ac:dyDescent="0.35">
      <c r="A220" s="339" t="s">
        <v>0</v>
      </c>
      <c r="B220" s="339" t="s">
        <v>0</v>
      </c>
      <c r="C220" s="340">
        <v>126</v>
      </c>
      <c r="D220" s="2">
        <v>149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</row>
    <row r="221" spans="1:11" x14ac:dyDescent="0.35">
      <c r="A221" s="339" t="s">
        <v>2484</v>
      </c>
      <c r="B221" s="339" t="s">
        <v>33</v>
      </c>
      <c r="C221" s="340">
        <v>1376</v>
      </c>
      <c r="D221" s="1">
        <v>13</v>
      </c>
      <c r="E221" s="1">
        <v>7</v>
      </c>
      <c r="F221" s="1">
        <v>40</v>
      </c>
      <c r="G221" s="1">
        <v>16</v>
      </c>
      <c r="H221" s="1">
        <v>52</v>
      </c>
      <c r="I221" s="1">
        <v>4</v>
      </c>
      <c r="J221" s="1">
        <v>34</v>
      </c>
      <c r="K221" s="1">
        <v>42</v>
      </c>
    </row>
    <row r="222" spans="1:11" x14ac:dyDescent="0.35">
      <c r="A222" s="339" t="s">
        <v>0</v>
      </c>
      <c r="B222" s="339" t="s">
        <v>0</v>
      </c>
      <c r="C222" s="340">
        <v>1376</v>
      </c>
      <c r="D222" s="2">
        <v>1389</v>
      </c>
      <c r="E222" s="2">
        <v>1396</v>
      </c>
      <c r="F222" s="2">
        <v>1436</v>
      </c>
      <c r="G222" s="2">
        <v>1452</v>
      </c>
      <c r="H222" s="2">
        <v>1504</v>
      </c>
      <c r="I222" s="2">
        <v>1508</v>
      </c>
      <c r="J222" s="2">
        <v>1542</v>
      </c>
      <c r="K222" s="2">
        <v>1584</v>
      </c>
    </row>
    <row r="223" spans="1:11" x14ac:dyDescent="0.35">
      <c r="A223" s="339" t="s">
        <v>3611</v>
      </c>
      <c r="B223" s="339" t="s">
        <v>33</v>
      </c>
      <c r="C223" s="340">
        <v>761</v>
      </c>
      <c r="D223" s="1">
        <v>70</v>
      </c>
      <c r="E223" s="1">
        <v>27</v>
      </c>
      <c r="F223" s="1">
        <v>4</v>
      </c>
      <c r="G223" s="1">
        <v>10</v>
      </c>
      <c r="H223" s="1">
        <v>92</v>
      </c>
      <c r="I223" s="1">
        <v>2</v>
      </c>
      <c r="J223" s="1">
        <v>83</v>
      </c>
      <c r="K223" s="1">
        <v>-1049</v>
      </c>
    </row>
    <row r="224" spans="1:11" x14ac:dyDescent="0.35">
      <c r="A224" s="339" t="s">
        <v>0</v>
      </c>
      <c r="B224" s="339" t="s">
        <v>0</v>
      </c>
      <c r="C224" s="340">
        <v>761</v>
      </c>
      <c r="D224" s="2">
        <v>831</v>
      </c>
      <c r="E224" s="2">
        <v>858</v>
      </c>
      <c r="F224" s="2">
        <v>862</v>
      </c>
      <c r="G224" s="2">
        <v>872</v>
      </c>
      <c r="H224" s="2">
        <v>964</v>
      </c>
      <c r="I224" s="2">
        <v>966</v>
      </c>
      <c r="J224" s="2">
        <v>1049</v>
      </c>
      <c r="K224" s="2">
        <v>0</v>
      </c>
    </row>
    <row r="225" spans="1:12" x14ac:dyDescent="0.35">
      <c r="A225" s="339" t="s">
        <v>3588</v>
      </c>
      <c r="B225" s="339" t="s">
        <v>33</v>
      </c>
      <c r="C225" s="340">
        <v>1045</v>
      </c>
      <c r="D225" s="1">
        <v>46</v>
      </c>
      <c r="E225" s="1">
        <v>10</v>
      </c>
      <c r="F225" s="1">
        <v>62</v>
      </c>
      <c r="G225" s="1">
        <v>32</v>
      </c>
      <c r="H225" s="1">
        <v>153</v>
      </c>
      <c r="I225" s="1">
        <v>3</v>
      </c>
      <c r="J225" s="1">
        <v>198</v>
      </c>
      <c r="K225" s="1">
        <v>119</v>
      </c>
    </row>
    <row r="226" spans="1:12" x14ac:dyDescent="0.35">
      <c r="A226" s="339" t="s">
        <v>0</v>
      </c>
      <c r="B226" s="339" t="s">
        <v>0</v>
      </c>
      <c r="C226" s="340">
        <v>1045</v>
      </c>
      <c r="D226" s="2">
        <v>1091</v>
      </c>
      <c r="E226" s="2">
        <v>1101</v>
      </c>
      <c r="F226" s="2">
        <v>1163</v>
      </c>
      <c r="G226" s="2">
        <v>1195</v>
      </c>
      <c r="H226" s="2">
        <v>1348</v>
      </c>
      <c r="I226" s="2">
        <v>1351</v>
      </c>
      <c r="J226" s="2">
        <v>1549</v>
      </c>
      <c r="K226" s="2">
        <v>1668</v>
      </c>
    </row>
    <row r="227" spans="1:12" x14ac:dyDescent="0.35">
      <c r="A227" s="339" t="s">
        <v>2485</v>
      </c>
      <c r="B227" s="339" t="s">
        <v>31</v>
      </c>
      <c r="C227" s="340">
        <v>410</v>
      </c>
      <c r="D227" s="1">
        <v>35</v>
      </c>
      <c r="E227" s="1">
        <v>4</v>
      </c>
      <c r="F227" s="1">
        <v>18</v>
      </c>
      <c r="G227" s="1">
        <v>-467</v>
      </c>
      <c r="H227" s="1">
        <v>0</v>
      </c>
      <c r="I227" s="1">
        <v>0</v>
      </c>
      <c r="J227" s="1">
        <v>0</v>
      </c>
      <c r="K227" s="1">
        <v>0</v>
      </c>
    </row>
    <row r="228" spans="1:12" x14ac:dyDescent="0.35">
      <c r="A228" s="339" t="s">
        <v>0</v>
      </c>
      <c r="B228" s="339" t="s">
        <v>0</v>
      </c>
      <c r="C228" s="340">
        <v>410</v>
      </c>
      <c r="D228" s="2">
        <v>445</v>
      </c>
      <c r="E228" s="2">
        <v>449</v>
      </c>
      <c r="F228" s="2">
        <v>467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</row>
    <row r="229" spans="1:12" x14ac:dyDescent="0.35">
      <c r="A229" s="339" t="s">
        <v>2486</v>
      </c>
      <c r="B229" s="339" t="s">
        <v>33</v>
      </c>
      <c r="C229" s="340">
        <v>976</v>
      </c>
      <c r="D229" s="1">
        <v>15</v>
      </c>
      <c r="E229" s="1">
        <v>8</v>
      </c>
      <c r="F229" s="1">
        <v>44</v>
      </c>
      <c r="G229" s="1">
        <v>19</v>
      </c>
      <c r="H229" s="1">
        <v>99</v>
      </c>
      <c r="I229" s="1">
        <v>1</v>
      </c>
      <c r="J229" s="1">
        <v>30</v>
      </c>
      <c r="K229" s="1">
        <v>26</v>
      </c>
    </row>
    <row r="230" spans="1:12" x14ac:dyDescent="0.35">
      <c r="A230" s="339" t="s">
        <v>0</v>
      </c>
      <c r="B230" s="339" t="s">
        <v>0</v>
      </c>
      <c r="C230" s="340">
        <v>976</v>
      </c>
      <c r="D230" s="2">
        <v>991</v>
      </c>
      <c r="E230" s="2">
        <v>999</v>
      </c>
      <c r="F230" s="2">
        <v>1043</v>
      </c>
      <c r="G230" s="2">
        <v>1062</v>
      </c>
      <c r="H230" s="2">
        <v>1161</v>
      </c>
      <c r="I230" s="2">
        <v>1162</v>
      </c>
      <c r="J230" s="2">
        <v>1192</v>
      </c>
      <c r="K230" s="2">
        <v>1218</v>
      </c>
    </row>
    <row r="231" spans="1:12" x14ac:dyDescent="0.35">
      <c r="A231" s="339" t="s">
        <v>3612</v>
      </c>
      <c r="B231" s="339" t="s">
        <v>33</v>
      </c>
      <c r="C231" s="340">
        <v>2118</v>
      </c>
      <c r="D231" s="1">
        <v>-360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</row>
    <row r="232" spans="1:12" x14ac:dyDescent="0.35">
      <c r="A232" s="339" t="s">
        <v>0</v>
      </c>
      <c r="B232" s="339" t="s">
        <v>0</v>
      </c>
      <c r="C232" s="340">
        <v>2118</v>
      </c>
      <c r="D232" s="2">
        <v>1758</v>
      </c>
      <c r="E232" s="2">
        <v>1758</v>
      </c>
      <c r="F232" s="2">
        <v>1758</v>
      </c>
      <c r="G232" s="2">
        <v>1758</v>
      </c>
      <c r="H232" s="2">
        <v>1758</v>
      </c>
      <c r="I232" s="2">
        <v>1758</v>
      </c>
      <c r="J232" s="2">
        <v>1758</v>
      </c>
      <c r="K232" s="2">
        <v>1758</v>
      </c>
    </row>
    <row r="233" spans="1:12" x14ac:dyDescent="0.35">
      <c r="A233" s="339" t="s">
        <v>47</v>
      </c>
      <c r="B233" s="339" t="s">
        <v>0</v>
      </c>
      <c r="C233" s="341">
        <v>0</v>
      </c>
      <c r="D233" s="1">
        <f>(D207+D209+D211+D213+D215+D217+D219+D221+D223+D225+D227+D229+D231)*(-1)</f>
        <v>0</v>
      </c>
      <c r="E233" s="1">
        <f t="shared" ref="E233:K233" si="5">(E207+E209+E211+E213+E215+E217+E219+E221+E223+E225+E227+E229+E231)*(-1)</f>
        <v>34</v>
      </c>
      <c r="F233" s="1">
        <f t="shared" si="5"/>
        <v>38</v>
      </c>
      <c r="G233" s="1">
        <f t="shared" si="5"/>
        <v>46</v>
      </c>
      <c r="H233" s="1">
        <f t="shared" si="5"/>
        <v>160</v>
      </c>
      <c r="I233" s="1">
        <f t="shared" si="5"/>
        <v>4</v>
      </c>
      <c r="J233" s="1">
        <f t="shared" si="5"/>
        <v>465</v>
      </c>
      <c r="K233" s="1">
        <f t="shared" si="5"/>
        <v>766</v>
      </c>
    </row>
    <row r="234" spans="1:12" x14ac:dyDescent="0.35">
      <c r="A234" s="339" t="s">
        <v>0</v>
      </c>
      <c r="B234" s="339" t="s">
        <v>0</v>
      </c>
      <c r="C234" s="340">
        <v>0</v>
      </c>
      <c r="D234" s="2">
        <v>0</v>
      </c>
      <c r="E234" s="2">
        <v>34</v>
      </c>
      <c r="F234" s="2">
        <v>72</v>
      </c>
      <c r="G234" s="2">
        <v>118</v>
      </c>
      <c r="H234" s="2">
        <v>278</v>
      </c>
      <c r="I234" s="2">
        <v>282</v>
      </c>
      <c r="J234" s="2">
        <v>747</v>
      </c>
      <c r="K234" s="2">
        <v>1513</v>
      </c>
    </row>
    <row r="235" spans="1:12" x14ac:dyDescent="0.35">
      <c r="A235" t="s">
        <v>48</v>
      </c>
      <c r="B235" t="s">
        <v>0</v>
      </c>
      <c r="C235" s="2">
        <v>12300</v>
      </c>
      <c r="D235" s="2">
        <v>12300</v>
      </c>
      <c r="E235" s="2">
        <v>12300</v>
      </c>
      <c r="F235" s="2">
        <v>12300</v>
      </c>
      <c r="G235" s="2">
        <v>12300</v>
      </c>
      <c r="H235" s="2">
        <v>12300</v>
      </c>
      <c r="I235" s="2">
        <v>12300</v>
      </c>
      <c r="J235" s="2">
        <v>12300</v>
      </c>
      <c r="K235" s="2">
        <v>12300</v>
      </c>
    </row>
    <row r="238" spans="1:12" x14ac:dyDescent="0.35">
      <c r="A238" s="2"/>
      <c r="B238" s="2"/>
      <c r="C238" s="2"/>
      <c r="D238" s="2"/>
      <c r="E238" s="2"/>
      <c r="F238" s="2"/>
      <c r="G238" s="2"/>
      <c r="H238" s="239" t="s">
        <v>2648</v>
      </c>
      <c r="I238" s="2"/>
      <c r="J238" s="2"/>
      <c r="K238" s="2"/>
      <c r="L238" s="239" t="s">
        <v>2649</v>
      </c>
    </row>
    <row r="239" spans="1:12" x14ac:dyDescent="0.35">
      <c r="D239" s="240" t="s">
        <v>2529</v>
      </c>
      <c r="E239" s="240" t="s">
        <v>2650</v>
      </c>
      <c r="F239" s="240" t="s">
        <v>2651</v>
      </c>
      <c r="G239" s="240" t="s">
        <v>2650</v>
      </c>
      <c r="H239" s="240" t="s">
        <v>2652</v>
      </c>
      <c r="I239" s="240" t="s">
        <v>2653</v>
      </c>
      <c r="J239" s="240" t="s">
        <v>2649</v>
      </c>
      <c r="K239" s="240" t="s">
        <v>2654</v>
      </c>
      <c r="L239" s="240" t="s">
        <v>2652</v>
      </c>
    </row>
    <row r="240" spans="1:12" x14ac:dyDescent="0.35">
      <c r="D240" s="240" t="s">
        <v>2655</v>
      </c>
      <c r="E240" s="240" t="s">
        <v>2655</v>
      </c>
      <c r="F240" s="240" t="s">
        <v>2652</v>
      </c>
      <c r="G240" s="240" t="s">
        <v>2656</v>
      </c>
      <c r="H240" s="240" t="s">
        <v>2656</v>
      </c>
      <c r="I240" s="240" t="s">
        <v>2655</v>
      </c>
      <c r="J240" s="240" t="s">
        <v>2652</v>
      </c>
      <c r="K240" s="240" t="s">
        <v>2656</v>
      </c>
      <c r="L240" s="240" t="s">
        <v>2656</v>
      </c>
    </row>
    <row r="241" spans="1:12" x14ac:dyDescent="0.35">
      <c r="A241" s="238" t="e">
        <f>SUMIFS($C$10:$C$505,#REF!, B241)</f>
        <v>#REF!</v>
      </c>
      <c r="B241" t="s">
        <v>2657</v>
      </c>
      <c r="C241" t="s">
        <v>2535</v>
      </c>
      <c r="D241" s="241" t="e">
        <f>E241+I241</f>
        <v>#REF!</v>
      </c>
      <c r="E241" s="238" t="e">
        <f>COUNTIFS(#REF!, B241,$B$10:$B$505,"F")</f>
        <v>#REF!</v>
      </c>
      <c r="F241" s="242">
        <f t="shared" ref="F241:F267" si="6">IFERROR(E241/D241,0)</f>
        <v>0</v>
      </c>
      <c r="G241" t="e">
        <f>COUNTIFS(#REF!, B241,$B$10:$B$505,"F",#REF!,"Elected")</f>
        <v>#REF!</v>
      </c>
      <c r="H241" s="243">
        <f>IFERROR(G241/D241,0)</f>
        <v>0</v>
      </c>
      <c r="I241" s="244" t="e">
        <f>COUNTIFS(#REF!, B241,$B$10:$B$505,"M")</f>
        <v>#REF!</v>
      </c>
      <c r="J241" s="242">
        <f>IFERROR(I241/D241,0)</f>
        <v>0</v>
      </c>
      <c r="K241" t="e">
        <f>COUNTIFS(#REF!, B241,$B$10:$B$505,"M",#REF!,"Elected")</f>
        <v>#REF!</v>
      </c>
      <c r="L241" s="242">
        <f>IFERROR(K241/D241,0)</f>
        <v>0</v>
      </c>
    </row>
    <row r="242" spans="1:12" x14ac:dyDescent="0.35">
      <c r="A242" s="238" t="e">
        <f>SUMIFS($C$10:$C$505,#REF!, B242)</f>
        <v>#REF!</v>
      </c>
      <c r="B242" t="s">
        <v>2658</v>
      </c>
      <c r="C242" t="s">
        <v>2534</v>
      </c>
      <c r="D242" s="241" t="e">
        <f t="shared" ref="D242:D267" si="7">E242+I242</f>
        <v>#REF!</v>
      </c>
      <c r="E242" s="238" t="e">
        <f>COUNTIFS(#REF!, B242,$B$10:$B$505,"F")</f>
        <v>#REF!</v>
      </c>
      <c r="F242" s="242">
        <f t="shared" si="6"/>
        <v>0</v>
      </c>
      <c r="G242" t="e">
        <f>COUNTIFS(#REF!, B242,$B$10:$B$283,"F",#REF!,"Elected")</f>
        <v>#REF!</v>
      </c>
      <c r="H242" s="243">
        <f t="shared" ref="H242:H267" si="8">IFERROR(G242/D242,0)</f>
        <v>0</v>
      </c>
      <c r="I242" s="244" t="e">
        <f>COUNTIFS(#REF!, B242,$B$10:$B$505,"M")</f>
        <v>#REF!</v>
      </c>
      <c r="J242" s="242">
        <f t="shared" ref="J242:J267" si="9">IFERROR(I242/D242,0)</f>
        <v>0</v>
      </c>
      <c r="K242" t="e">
        <f>COUNTIFS(#REF!, B242,$B$10:$B$505,"M",#REF!,"Elected")</f>
        <v>#REF!</v>
      </c>
      <c r="L242" s="242">
        <f t="shared" ref="L242:L267" si="10">IFERROR(K242/D242,0)</f>
        <v>0</v>
      </c>
    </row>
    <row r="243" spans="1:12" x14ac:dyDescent="0.35">
      <c r="A243" s="238" t="e">
        <f>SUMIFS($C$10:$C$505,#REF!, B243)</f>
        <v>#REF!</v>
      </c>
      <c r="B243" t="s">
        <v>2659</v>
      </c>
      <c r="C243" t="s">
        <v>2536</v>
      </c>
      <c r="D243" s="241" t="e">
        <f t="shared" si="7"/>
        <v>#REF!</v>
      </c>
      <c r="E243" s="238" t="e">
        <f>COUNTIFS(#REF!, B243,$B$10:$B$505,"F")</f>
        <v>#REF!</v>
      </c>
      <c r="F243" s="242">
        <f t="shared" si="6"/>
        <v>0</v>
      </c>
      <c r="G243" t="e">
        <f>COUNTIFS(#REF!, B243,$B$10:$B$283,"F",#REF!,"Elected")</f>
        <v>#REF!</v>
      </c>
      <c r="H243" s="243">
        <f t="shared" si="8"/>
        <v>0</v>
      </c>
      <c r="I243" s="244" t="e">
        <f>COUNTIFS(#REF!, B243,$B$10:$B$505,"M")</f>
        <v>#REF!</v>
      </c>
      <c r="J243" s="242">
        <f t="shared" si="9"/>
        <v>0</v>
      </c>
      <c r="K243" t="e">
        <f>COUNTIFS(#REF!, B243,$B$10:$B$505,"M",#REF!,"Elected")</f>
        <v>#REF!</v>
      </c>
      <c r="L243" s="242">
        <f t="shared" si="10"/>
        <v>0</v>
      </c>
    </row>
    <row r="244" spans="1:12" x14ac:dyDescent="0.35">
      <c r="A244" s="238" t="e">
        <f>SUMIFS($C$10:$C$505,#REF!, B244)</f>
        <v>#REF!</v>
      </c>
      <c r="B244" t="s">
        <v>2661</v>
      </c>
      <c r="C244" t="s">
        <v>2727</v>
      </c>
      <c r="D244" s="241" t="e">
        <f t="shared" si="7"/>
        <v>#REF!</v>
      </c>
      <c r="E244" s="238" t="e">
        <f>COUNTIFS(#REF!, B244,$B$10:$B$505,"F")</f>
        <v>#REF!</v>
      </c>
      <c r="F244" s="242">
        <f t="shared" si="6"/>
        <v>0</v>
      </c>
      <c r="G244" t="e">
        <f>COUNTIFS(#REF!, B244,$B$10:$B$283,"F",#REF!,"Elected")</f>
        <v>#REF!</v>
      </c>
      <c r="H244" s="243">
        <f t="shared" si="8"/>
        <v>0</v>
      </c>
      <c r="I244" s="244" t="e">
        <f>COUNTIFS(#REF!, B244,$B$10:$B$505,"M")</f>
        <v>#REF!</v>
      </c>
      <c r="J244" s="242">
        <f t="shared" si="9"/>
        <v>0</v>
      </c>
      <c r="K244" t="e">
        <f>COUNTIFS(#REF!, B244,$B$10:$B$505,"M",#REF!,"Elected")</f>
        <v>#REF!</v>
      </c>
      <c r="L244" s="242">
        <f t="shared" si="10"/>
        <v>0</v>
      </c>
    </row>
    <row r="245" spans="1:12" x14ac:dyDescent="0.35">
      <c r="A245" s="238" t="e">
        <f>SUMIFS($C$10:$C$505,#REF!, B245)</f>
        <v>#REF!</v>
      </c>
      <c r="B245" t="s">
        <v>2663</v>
      </c>
      <c r="C245" t="s">
        <v>2574</v>
      </c>
      <c r="D245" s="241" t="e">
        <f t="shared" si="7"/>
        <v>#REF!</v>
      </c>
      <c r="E245" s="238" t="e">
        <f>COUNTIFS(#REF!, B245,$B$10:$B$505,"F")</f>
        <v>#REF!</v>
      </c>
      <c r="F245" s="242">
        <f t="shared" si="6"/>
        <v>0</v>
      </c>
      <c r="G245" t="e">
        <f>COUNTIFS(#REF!, B245,$B$10:$B$283,"F",#REF!,"Elected")</f>
        <v>#REF!</v>
      </c>
      <c r="H245" s="243">
        <f t="shared" si="8"/>
        <v>0</v>
      </c>
      <c r="I245" s="244" t="e">
        <f>COUNTIFS(#REF!, B245,$B$10:$B$505,"M")</f>
        <v>#REF!</v>
      </c>
      <c r="J245" s="242">
        <f t="shared" si="9"/>
        <v>0</v>
      </c>
      <c r="K245" t="e">
        <f>COUNTIFS(#REF!, B245,$B$10:$B$505,"M",#REF!,"Elected")</f>
        <v>#REF!</v>
      </c>
      <c r="L245" s="242">
        <f t="shared" si="10"/>
        <v>0</v>
      </c>
    </row>
    <row r="246" spans="1:12" x14ac:dyDescent="0.35">
      <c r="A246" s="238" t="e">
        <f>SUMIFS($C$10:$C$505,#REF!, B246)</f>
        <v>#REF!</v>
      </c>
      <c r="B246" t="s">
        <v>2689</v>
      </c>
      <c r="C246" t="s">
        <v>2573</v>
      </c>
      <c r="D246" s="241" t="e">
        <f t="shared" si="7"/>
        <v>#REF!</v>
      </c>
      <c r="E246" s="238" t="e">
        <f>COUNTIFS(#REF!, B246,$B$10:$B$505,"F")</f>
        <v>#REF!</v>
      </c>
      <c r="F246" s="242">
        <f t="shared" si="6"/>
        <v>0</v>
      </c>
      <c r="G246" t="e">
        <f>COUNTIFS(#REF!, B246,$B$10:$B$283,"F",#REF!,"Elected")</f>
        <v>#REF!</v>
      </c>
      <c r="H246" s="243">
        <f t="shared" si="8"/>
        <v>0</v>
      </c>
      <c r="I246" s="244" t="e">
        <f>COUNTIFS(#REF!, B246,$B$10:$B$505,"M")</f>
        <v>#REF!</v>
      </c>
      <c r="J246" s="242">
        <f t="shared" si="9"/>
        <v>0</v>
      </c>
      <c r="K246" t="e">
        <f>COUNTIFS(#REF!, B246,$B$10:$B$505,"M",#REF!,"Elected")</f>
        <v>#REF!</v>
      </c>
      <c r="L246" s="242">
        <f t="shared" si="10"/>
        <v>0</v>
      </c>
    </row>
    <row r="247" spans="1:12" x14ac:dyDescent="0.35">
      <c r="A247" s="238" t="e">
        <f>SUMIFS($C$10:$C$505,#REF!, B247)</f>
        <v>#REF!</v>
      </c>
      <c r="B247" t="s">
        <v>2662</v>
      </c>
      <c r="C247" t="s">
        <v>2575</v>
      </c>
      <c r="D247" s="241" t="e">
        <f t="shared" si="7"/>
        <v>#REF!</v>
      </c>
      <c r="E247" s="238" t="e">
        <f>COUNTIFS(#REF!, B247,$B$10:$B$505,"F")</f>
        <v>#REF!</v>
      </c>
      <c r="F247" s="242">
        <f t="shared" si="6"/>
        <v>0</v>
      </c>
      <c r="G247" t="e">
        <f>COUNTIFS(#REF!, B247,$B$10:$B$283,"F",#REF!,"Elected")</f>
        <v>#REF!</v>
      </c>
      <c r="H247" s="243">
        <f t="shared" si="8"/>
        <v>0</v>
      </c>
      <c r="I247" s="244" t="e">
        <f>COUNTIFS(#REF!, B247,$B$10:$B$505,"M")</f>
        <v>#REF!</v>
      </c>
      <c r="J247" s="242">
        <f t="shared" si="9"/>
        <v>0</v>
      </c>
      <c r="K247" t="e">
        <f>COUNTIFS(#REF!, B247,$B$10:$B$505,"M",#REF!,"Elected")</f>
        <v>#REF!</v>
      </c>
      <c r="L247" s="242">
        <f t="shared" si="10"/>
        <v>0</v>
      </c>
    </row>
    <row r="248" spans="1:12" x14ac:dyDescent="0.35">
      <c r="A248" s="238" t="e">
        <f>SUMIFS($C$10:$C$505,#REF!, B248)</f>
        <v>#REF!</v>
      </c>
      <c r="B248" t="s">
        <v>2660</v>
      </c>
      <c r="C248" t="s">
        <v>2594</v>
      </c>
      <c r="D248" s="241" t="e">
        <f t="shared" si="7"/>
        <v>#REF!</v>
      </c>
      <c r="E248" s="238" t="e">
        <f>COUNTIFS(#REF!, B248,$B$10:$B$505,"F")</f>
        <v>#REF!</v>
      </c>
      <c r="F248" s="242">
        <f t="shared" si="6"/>
        <v>0</v>
      </c>
      <c r="G248" t="e">
        <f>COUNTIFS(#REF!, B248,$B$10:$B$283,"F",#REF!,"Elected")</f>
        <v>#REF!</v>
      </c>
      <c r="H248" s="243">
        <f t="shared" si="8"/>
        <v>0</v>
      </c>
      <c r="I248" s="244" t="e">
        <f>COUNTIFS(#REF!, B248,$B$10:$B$505,"M")</f>
        <v>#REF!</v>
      </c>
      <c r="J248" s="242">
        <f t="shared" si="9"/>
        <v>0</v>
      </c>
      <c r="K248" t="e">
        <f>COUNTIFS(#REF!, B248,$B$10:$B$505,"M",#REF!,"Elected")</f>
        <v>#REF!</v>
      </c>
      <c r="L248" s="242">
        <f t="shared" si="10"/>
        <v>0</v>
      </c>
    </row>
    <row r="249" spans="1:12" x14ac:dyDescent="0.35">
      <c r="A249" s="238" t="e">
        <f>SUMIFS($C$10:$C$505,#REF!, B249)</f>
        <v>#REF!</v>
      </c>
      <c r="B249" t="s">
        <v>3107</v>
      </c>
      <c r="C249" t="s">
        <v>2576</v>
      </c>
      <c r="D249" s="241" t="e">
        <f t="shared" si="7"/>
        <v>#REF!</v>
      </c>
      <c r="E249" s="238" t="e">
        <f>COUNTIFS(#REF!, B249,$B$10:$B$505,"F")</f>
        <v>#REF!</v>
      </c>
      <c r="F249" s="242">
        <f t="shared" si="6"/>
        <v>0</v>
      </c>
      <c r="G249" t="e">
        <f>COUNTIFS(#REF!, B249,$B$10:$B$283,"F",#REF!,"Elected")</f>
        <v>#REF!</v>
      </c>
      <c r="H249" s="243">
        <f t="shared" si="8"/>
        <v>0</v>
      </c>
      <c r="I249" s="244" t="e">
        <f>COUNTIFS(#REF!, B249,$B$10:$B$505,"M")</f>
        <v>#REF!</v>
      </c>
      <c r="J249" s="242">
        <f t="shared" si="9"/>
        <v>0</v>
      </c>
      <c r="K249" t="e">
        <f>COUNTIFS(#REF!, B249,$B$10:$B$505,"M",#REF!,"Elected")</f>
        <v>#REF!</v>
      </c>
      <c r="L249" s="242">
        <f t="shared" si="10"/>
        <v>0</v>
      </c>
    </row>
    <row r="250" spans="1:12" x14ac:dyDescent="0.35">
      <c r="A250" s="238" t="e">
        <f>SUMIFS($C$10:$C$505,#REF!, B250)</f>
        <v>#REF!</v>
      </c>
      <c r="C250" t="s">
        <v>2590</v>
      </c>
      <c r="D250" s="241" t="e">
        <f t="shared" si="7"/>
        <v>#REF!</v>
      </c>
      <c r="E250" s="238" t="e">
        <f>COUNTIFS(#REF!, B250,$B$10:$B$505,"F")</f>
        <v>#REF!</v>
      </c>
      <c r="F250" s="242">
        <f t="shared" si="6"/>
        <v>0</v>
      </c>
      <c r="G250" t="e">
        <f>COUNTIFS(#REF!, B250,$B$10:$B$283,"F",#REF!,"Elected")</f>
        <v>#REF!</v>
      </c>
      <c r="H250" s="243">
        <f t="shared" si="8"/>
        <v>0</v>
      </c>
      <c r="I250" s="244" t="e">
        <f>COUNTIFS(#REF!, B250,$B$10:$B$505,"M")</f>
        <v>#REF!</v>
      </c>
      <c r="J250" s="242">
        <f t="shared" si="9"/>
        <v>0</v>
      </c>
      <c r="K250" t="e">
        <f>COUNTIFS(#REF!, B250,$B$10:$B$505,"M",#REF!,"Elected")</f>
        <v>#REF!</v>
      </c>
      <c r="L250" s="242">
        <f t="shared" si="10"/>
        <v>0</v>
      </c>
    </row>
    <row r="251" spans="1:12" x14ac:dyDescent="0.35">
      <c r="A251" s="238" t="e">
        <f>SUMIFS($C$10:$C$505,#REF!, B251)</f>
        <v>#REF!</v>
      </c>
      <c r="B251" t="s">
        <v>2671</v>
      </c>
      <c r="C251" t="s">
        <v>2582</v>
      </c>
      <c r="D251" s="241" t="e">
        <f t="shared" si="7"/>
        <v>#REF!</v>
      </c>
      <c r="E251" s="238" t="e">
        <f>COUNTIFS(#REF!, B251,$B$10:$B$505,"F")</f>
        <v>#REF!</v>
      </c>
      <c r="F251" s="242">
        <f t="shared" si="6"/>
        <v>0</v>
      </c>
      <c r="G251" t="e">
        <f>COUNTIFS(#REF!, B251,$B$10:$B$283,"F",#REF!,"Elected")</f>
        <v>#REF!</v>
      </c>
      <c r="H251" s="243">
        <f t="shared" si="8"/>
        <v>0</v>
      </c>
      <c r="I251" s="244" t="e">
        <f>COUNTIFS(#REF!, B251,$B$10:$B$505,"M")</f>
        <v>#REF!</v>
      </c>
      <c r="J251" s="242">
        <f t="shared" si="9"/>
        <v>0</v>
      </c>
      <c r="K251" t="e">
        <f>COUNTIFS(#REF!, B251,$B$10:$B$505,"M",#REF!,"Elected")</f>
        <v>#REF!</v>
      </c>
      <c r="L251" s="242">
        <f t="shared" si="10"/>
        <v>0</v>
      </c>
    </row>
    <row r="252" spans="1:12" x14ac:dyDescent="0.35">
      <c r="A252" s="238" t="e">
        <f>SUMIFS($C$10:$C$505,#REF!, B252)</f>
        <v>#REF!</v>
      </c>
      <c r="B252" t="s">
        <v>2665</v>
      </c>
      <c r="C252" t="s">
        <v>2598</v>
      </c>
      <c r="D252" s="241" t="e">
        <f t="shared" si="7"/>
        <v>#REF!</v>
      </c>
      <c r="E252" s="238" t="e">
        <f>COUNTIFS(#REF!, B252,$B$10:$B$505,"F")</f>
        <v>#REF!</v>
      </c>
      <c r="F252" s="242">
        <f t="shared" si="6"/>
        <v>0</v>
      </c>
      <c r="G252" t="e">
        <f>COUNTIFS(#REF!, B252,$B$10:$B$283,"F",#REF!,"Elected")</f>
        <v>#REF!</v>
      </c>
      <c r="H252" s="243">
        <f t="shared" si="8"/>
        <v>0</v>
      </c>
      <c r="I252" s="244" t="e">
        <f>COUNTIFS(#REF!, B252,$B$10:$B$505,"M")</f>
        <v>#REF!</v>
      </c>
      <c r="J252" s="242">
        <f t="shared" si="9"/>
        <v>0</v>
      </c>
      <c r="K252" t="e">
        <f>COUNTIFS(#REF!, B252,$B$10:$B$505,"M",#REF!,"Elected")</f>
        <v>#REF!</v>
      </c>
      <c r="L252" s="242">
        <f t="shared" si="10"/>
        <v>0</v>
      </c>
    </row>
    <row r="253" spans="1:12" x14ac:dyDescent="0.35">
      <c r="A253" s="238" t="e">
        <f>SUMIFS($C$10:$C$505,#REF!, B253)</f>
        <v>#REF!</v>
      </c>
      <c r="B253" t="s">
        <v>2666</v>
      </c>
      <c r="C253" t="s">
        <v>2584</v>
      </c>
      <c r="D253" s="241" t="e">
        <f t="shared" si="7"/>
        <v>#REF!</v>
      </c>
      <c r="E253" s="238" t="e">
        <f>COUNTIFS(#REF!, B253,$B$10:$B$505,"F")</f>
        <v>#REF!</v>
      </c>
      <c r="F253" s="242">
        <f t="shared" si="6"/>
        <v>0</v>
      </c>
      <c r="G253" t="e">
        <f>COUNTIFS(#REF!, B253,$B$10:$B$283,"F",#REF!,"Elected")</f>
        <v>#REF!</v>
      </c>
      <c r="H253" s="243">
        <f t="shared" si="8"/>
        <v>0</v>
      </c>
      <c r="I253" s="244" t="e">
        <f>COUNTIFS(#REF!, B253,$B$10:$B$505,"M")</f>
        <v>#REF!</v>
      </c>
      <c r="J253" s="242">
        <f t="shared" si="9"/>
        <v>0</v>
      </c>
      <c r="K253" t="e">
        <f>COUNTIFS(#REF!, B253,$B$10:$B$505,"M",#REF!,"Elected")</f>
        <v>#REF!</v>
      </c>
      <c r="L253" s="242">
        <f t="shared" si="10"/>
        <v>0</v>
      </c>
    </row>
    <row r="254" spans="1:12" x14ac:dyDescent="0.35">
      <c r="A254" s="238" t="e">
        <f>SUMIFS($C$10:$C$505,#REF!, B254)</f>
        <v>#REF!</v>
      </c>
      <c r="B254" t="s">
        <v>2667</v>
      </c>
      <c r="C254" t="s">
        <v>2577</v>
      </c>
      <c r="D254" s="241" t="e">
        <f t="shared" si="7"/>
        <v>#REF!</v>
      </c>
      <c r="E254" s="238" t="e">
        <f>COUNTIFS(#REF!, B254,$B$10:$B$505,"F")</f>
        <v>#REF!</v>
      </c>
      <c r="F254" s="242">
        <f t="shared" si="6"/>
        <v>0</v>
      </c>
      <c r="G254" t="e">
        <f>COUNTIFS(#REF!, B254,$B$10:$B$283,"F",#REF!,"Elected")</f>
        <v>#REF!</v>
      </c>
      <c r="H254" s="243">
        <f t="shared" si="8"/>
        <v>0</v>
      </c>
      <c r="I254" s="244" t="e">
        <f>COUNTIFS(#REF!, B254,$B$10:$B$505,"M")</f>
        <v>#REF!</v>
      </c>
      <c r="J254" s="242">
        <f t="shared" si="9"/>
        <v>0</v>
      </c>
      <c r="K254" t="e">
        <f>COUNTIFS(#REF!, B254,$B$10:$B$505,"M",#REF!,"Elected")</f>
        <v>#REF!</v>
      </c>
      <c r="L254" s="242">
        <f t="shared" si="10"/>
        <v>0</v>
      </c>
    </row>
    <row r="255" spans="1:12" x14ac:dyDescent="0.35">
      <c r="A255" s="238" t="e">
        <f>SUMIFS($C$10:$C$505,#REF!, B255)</f>
        <v>#REF!</v>
      </c>
      <c r="B255" t="s">
        <v>2670</v>
      </c>
      <c r="C255" t="s">
        <v>2578</v>
      </c>
      <c r="D255" s="241" t="e">
        <f t="shared" si="7"/>
        <v>#REF!</v>
      </c>
      <c r="E255" s="238" t="e">
        <f>COUNTIFS(#REF!, B255,$B$10:$B$505,"F")</f>
        <v>#REF!</v>
      </c>
      <c r="F255" s="242">
        <f t="shared" si="6"/>
        <v>0</v>
      </c>
      <c r="G255" t="e">
        <f>COUNTIFS(#REF!, B255,$B$10:$B$283,"F",#REF!,"Elected")</f>
        <v>#REF!</v>
      </c>
      <c r="H255" s="243">
        <f t="shared" si="8"/>
        <v>0</v>
      </c>
      <c r="I255" s="244" t="e">
        <f>COUNTIFS(#REF!, B255,$B$10:$B$505,"M")</f>
        <v>#REF!</v>
      </c>
      <c r="J255" s="242">
        <f t="shared" si="9"/>
        <v>0</v>
      </c>
      <c r="K255" t="e">
        <f>COUNTIFS(#REF!, B255,$B$10:$B$505,"M",#REF!,"Elected")</f>
        <v>#REF!</v>
      </c>
      <c r="L255" s="242">
        <f t="shared" si="10"/>
        <v>0</v>
      </c>
    </row>
    <row r="256" spans="1:12" x14ac:dyDescent="0.35">
      <c r="A256" s="238" t="e">
        <f>SUMIFS($C$10:$C$505,#REF!, B256)</f>
        <v>#REF!</v>
      </c>
      <c r="B256" t="s">
        <v>3494</v>
      </c>
      <c r="C256" t="s">
        <v>2581</v>
      </c>
      <c r="D256" s="241" t="e">
        <f t="shared" si="7"/>
        <v>#REF!</v>
      </c>
      <c r="E256" s="238" t="e">
        <f>COUNTIFS(#REF!, B256,$B$10:$B$505,"F")</f>
        <v>#REF!</v>
      </c>
      <c r="F256" s="242">
        <f t="shared" si="6"/>
        <v>0</v>
      </c>
      <c r="G256" t="e">
        <f>COUNTIFS(#REF!, B256,$B$10:$B$283,"F",#REF!,"Elected")</f>
        <v>#REF!</v>
      </c>
      <c r="H256" s="243">
        <f t="shared" si="8"/>
        <v>0</v>
      </c>
      <c r="I256" s="244" t="e">
        <f>COUNTIFS(#REF!, B256,$B$10:$B$505,"M")</f>
        <v>#REF!</v>
      </c>
      <c r="J256" s="242">
        <f t="shared" si="9"/>
        <v>0</v>
      </c>
      <c r="K256" t="e">
        <f>COUNTIFS(#REF!, B256,$B$10:$B$505,"M",#REF!,"Elected")</f>
        <v>#REF!</v>
      </c>
      <c r="L256" s="242">
        <f t="shared" si="10"/>
        <v>0</v>
      </c>
    </row>
    <row r="257" spans="1:12" x14ac:dyDescent="0.35">
      <c r="A257" s="238" t="e">
        <f>SUMIFS($C$10:$C$505,#REF!, B257)</f>
        <v>#REF!</v>
      </c>
      <c r="B257" t="s">
        <v>3073</v>
      </c>
      <c r="C257" t="s">
        <v>2579</v>
      </c>
      <c r="D257" s="241" t="e">
        <f t="shared" si="7"/>
        <v>#REF!</v>
      </c>
      <c r="E257" s="238" t="e">
        <f>COUNTIFS(#REF!, B257,$B$10:$B$505,"F")</f>
        <v>#REF!</v>
      </c>
      <c r="F257" s="242">
        <f t="shared" si="6"/>
        <v>0</v>
      </c>
      <c r="G257" t="e">
        <f>COUNTIFS(#REF!, B257,$B$10:$B$283,"F",#REF!,"Elected")</f>
        <v>#REF!</v>
      </c>
      <c r="H257" s="243">
        <f t="shared" si="8"/>
        <v>0</v>
      </c>
      <c r="I257" s="244" t="e">
        <f>COUNTIFS(#REF!, B257,$B$10:$B$505,"M")</f>
        <v>#REF!</v>
      </c>
      <c r="J257" s="242">
        <f t="shared" si="9"/>
        <v>0</v>
      </c>
      <c r="K257" t="e">
        <f>COUNTIFS(#REF!, B257,$B$10:$B$505,"M",#REF!,"Elected")</f>
        <v>#REF!</v>
      </c>
      <c r="L257" s="242">
        <f t="shared" si="10"/>
        <v>0</v>
      </c>
    </row>
    <row r="258" spans="1:12" x14ac:dyDescent="0.35">
      <c r="A258" s="238" t="e">
        <f>SUMIFS($C$10:$C$505,#REF!, B258)</f>
        <v>#REF!</v>
      </c>
      <c r="B258" t="s">
        <v>2690</v>
      </c>
      <c r="C258" t="s">
        <v>2585</v>
      </c>
      <c r="D258" s="241" t="e">
        <f t="shared" si="7"/>
        <v>#REF!</v>
      </c>
      <c r="E258" s="238" t="e">
        <f>COUNTIFS(#REF!, B258,$B$10:$B$505,"F")</f>
        <v>#REF!</v>
      </c>
      <c r="F258" s="242">
        <f t="shared" si="6"/>
        <v>0</v>
      </c>
      <c r="G258" t="e">
        <f>COUNTIFS(#REF!, B258,$B$10:$B$283,"F",#REF!,"Elected")</f>
        <v>#REF!</v>
      </c>
      <c r="H258" s="243">
        <f t="shared" si="8"/>
        <v>0</v>
      </c>
      <c r="I258" s="244" t="e">
        <f>COUNTIFS(#REF!, B258,$B$10:$B$505,"M")</f>
        <v>#REF!</v>
      </c>
      <c r="J258" s="242">
        <f t="shared" si="9"/>
        <v>0</v>
      </c>
      <c r="K258" t="e">
        <f>COUNTIFS(#REF!, B258,$B$10:$B$505,"M",#REF!,"Elected")</f>
        <v>#REF!</v>
      </c>
      <c r="L258" s="242">
        <f t="shared" si="10"/>
        <v>0</v>
      </c>
    </row>
    <row r="259" spans="1:12" x14ac:dyDescent="0.35">
      <c r="A259" s="238" t="e">
        <f>SUMIFS($C$10:$C$505,#REF!, B259)</f>
        <v>#REF!</v>
      </c>
      <c r="C259" t="s">
        <v>2591</v>
      </c>
      <c r="D259" s="241" t="e">
        <f t="shared" si="7"/>
        <v>#REF!</v>
      </c>
      <c r="E259" s="238" t="e">
        <f>COUNTIFS(#REF!, B259,$B$10:$B$505,"F")</f>
        <v>#REF!</v>
      </c>
      <c r="F259" s="242">
        <f t="shared" si="6"/>
        <v>0</v>
      </c>
      <c r="G259" t="e">
        <f>COUNTIFS(#REF!, B259,$B$10:$B$283,"F",#REF!,"Elected")</f>
        <v>#REF!</v>
      </c>
      <c r="H259" s="243">
        <f t="shared" si="8"/>
        <v>0</v>
      </c>
      <c r="I259" s="244" t="e">
        <f>COUNTIFS(#REF!, B259,$B$10:$B$505,"M")</f>
        <v>#REF!</v>
      </c>
      <c r="J259" s="242">
        <f t="shared" si="9"/>
        <v>0</v>
      </c>
      <c r="K259" t="e">
        <f>COUNTIFS(#REF!, B259,$B$10:$B$505,"M",#REF!,"Elected")</f>
        <v>#REF!</v>
      </c>
      <c r="L259" s="242">
        <f t="shared" si="10"/>
        <v>0</v>
      </c>
    </row>
    <row r="260" spans="1:12" x14ac:dyDescent="0.35">
      <c r="A260" s="238" t="e">
        <f>SUMIFS($C$10:$C$505,#REF!, B260)</f>
        <v>#REF!</v>
      </c>
      <c r="B260" t="s">
        <v>2664</v>
      </c>
      <c r="C260" t="s">
        <v>2586</v>
      </c>
      <c r="D260" s="241" t="e">
        <f t="shared" si="7"/>
        <v>#REF!</v>
      </c>
      <c r="E260" s="238" t="e">
        <f>COUNTIFS(#REF!, B260,$B$10:$B$505,"F")</f>
        <v>#REF!</v>
      </c>
      <c r="F260" s="242">
        <f t="shared" si="6"/>
        <v>0</v>
      </c>
      <c r="G260" t="e">
        <f>COUNTIFS(#REF!, B260,$B$10:$B$283,"F",#REF!,"Elected")</f>
        <v>#REF!</v>
      </c>
      <c r="H260" s="243">
        <f t="shared" si="8"/>
        <v>0</v>
      </c>
      <c r="I260" s="244" t="e">
        <f>COUNTIFS(#REF!, B260,$B$10:$B$505,"M")</f>
        <v>#REF!</v>
      </c>
      <c r="J260" s="242">
        <f t="shared" si="9"/>
        <v>0</v>
      </c>
      <c r="K260" t="e">
        <f>COUNTIFS(#REF!, B260,$B$10:$B$505,"M",#REF!,"Elected")</f>
        <v>#REF!</v>
      </c>
      <c r="L260" s="242">
        <f t="shared" si="10"/>
        <v>0</v>
      </c>
    </row>
    <row r="261" spans="1:12" x14ac:dyDescent="0.35">
      <c r="A261" s="238" t="e">
        <f>SUMIFS($C$10:$C$505,#REF!, B261)</f>
        <v>#REF!</v>
      </c>
      <c r="B261" t="s">
        <v>2669</v>
      </c>
      <c r="C261" t="s">
        <v>2587</v>
      </c>
      <c r="D261" s="241" t="e">
        <f>E261+I261</f>
        <v>#REF!</v>
      </c>
      <c r="E261" s="238" t="e">
        <f>COUNTIFS(#REF!, B261,$B$10:$B$505,"F")</f>
        <v>#REF!</v>
      </c>
      <c r="F261" s="242">
        <f t="shared" si="6"/>
        <v>0</v>
      </c>
      <c r="G261" t="e">
        <f>COUNTIFS(#REF!, B261,$B$10:$B$283,"F",#REF!,"Elected")</f>
        <v>#REF!</v>
      </c>
      <c r="H261" s="243">
        <f t="shared" si="8"/>
        <v>0</v>
      </c>
      <c r="I261" s="244" t="e">
        <f>COUNTIFS(#REF!, B261,$B$10:$B$505,"M")</f>
        <v>#REF!</v>
      </c>
      <c r="J261" s="242">
        <f t="shared" si="9"/>
        <v>0</v>
      </c>
      <c r="K261" t="e">
        <f>COUNTIFS(#REF!, B261,$B$10:$B$505,"M",#REF!,"Elected")</f>
        <v>#REF!</v>
      </c>
      <c r="L261" s="242">
        <f t="shared" si="10"/>
        <v>0</v>
      </c>
    </row>
    <row r="262" spans="1:12" x14ac:dyDescent="0.35">
      <c r="A262" s="238" t="e">
        <f>SUMIFS($C$10:$C$505,#REF!, B262)</f>
        <v>#REF!</v>
      </c>
      <c r="B262" t="s">
        <v>2928</v>
      </c>
      <c r="C262" t="s">
        <v>2580</v>
      </c>
      <c r="D262" s="241" t="e">
        <f t="shared" si="7"/>
        <v>#REF!</v>
      </c>
      <c r="E262" s="238" t="e">
        <f>COUNTIFS(#REF!, B262,$B$10:$B$505,"F")</f>
        <v>#REF!</v>
      </c>
      <c r="F262" s="242">
        <f t="shared" si="6"/>
        <v>0</v>
      </c>
      <c r="G262" t="e">
        <f>COUNTIFS(#REF!, B262,$B$10:$B$283,"F",#REF!,"Elected")</f>
        <v>#REF!</v>
      </c>
      <c r="H262" s="243">
        <f t="shared" si="8"/>
        <v>0</v>
      </c>
      <c r="I262" s="244" t="e">
        <f>COUNTIFS(#REF!, B262,$B$10:$B$505,"M")</f>
        <v>#REF!</v>
      </c>
      <c r="J262" s="242">
        <f t="shared" si="9"/>
        <v>0</v>
      </c>
      <c r="K262" t="e">
        <f>COUNTIFS(#REF!, B262,$B$10:$B$505,"M",#REF!,"Elected")</f>
        <v>#REF!</v>
      </c>
      <c r="L262" s="242">
        <f t="shared" si="10"/>
        <v>0</v>
      </c>
    </row>
    <row r="263" spans="1:12" x14ac:dyDescent="0.35">
      <c r="A263" s="238" t="e">
        <f>SUMIFS($C$10:$C$505,#REF!, B263)</f>
        <v>#REF!</v>
      </c>
      <c r="C263" t="s">
        <v>2592</v>
      </c>
      <c r="D263" s="241" t="e">
        <f t="shared" si="7"/>
        <v>#REF!</v>
      </c>
      <c r="E263" s="238" t="e">
        <f>COUNTIFS(#REF!, B263,$B$10:$B$505,"F")</f>
        <v>#REF!</v>
      </c>
      <c r="F263" s="242">
        <f t="shared" si="6"/>
        <v>0</v>
      </c>
      <c r="G263" t="e">
        <f>COUNTIFS(#REF!, B263,$B$10:$B$283,"F",#REF!,"Elected")</f>
        <v>#REF!</v>
      </c>
      <c r="H263" s="243">
        <f t="shared" si="8"/>
        <v>0</v>
      </c>
      <c r="I263" s="244" t="e">
        <f>COUNTIFS(#REF!, B263,$B$10:$B$505,"M")</f>
        <v>#REF!</v>
      </c>
      <c r="J263" s="242">
        <f t="shared" si="9"/>
        <v>0</v>
      </c>
      <c r="K263" t="e">
        <f>COUNTIFS(#REF!, B263,$B$10:$B$505,"M",#REF!,"Elected")</f>
        <v>#REF!</v>
      </c>
      <c r="L263" s="242">
        <f t="shared" si="10"/>
        <v>0</v>
      </c>
    </row>
    <row r="264" spans="1:12" x14ac:dyDescent="0.35">
      <c r="A264" s="238" t="e">
        <f>SUMIFS($C$10:$C$505,#REF!, B264)</f>
        <v>#REF!</v>
      </c>
      <c r="B264" t="s">
        <v>2807</v>
      </c>
      <c r="C264" t="s">
        <v>2597</v>
      </c>
      <c r="D264" s="241" t="e">
        <f t="shared" si="7"/>
        <v>#REF!</v>
      </c>
      <c r="E264" s="238" t="e">
        <f>COUNTIFS(#REF!, B264,$B$10:$B$505,"F")</f>
        <v>#REF!</v>
      </c>
      <c r="F264" s="242">
        <f t="shared" si="6"/>
        <v>0</v>
      </c>
      <c r="G264" t="e">
        <f>COUNTIFS(#REF!, B264,$B$10:$B$283,"F",#REF!,"Elected")</f>
        <v>#REF!</v>
      </c>
      <c r="H264" s="243">
        <f t="shared" si="8"/>
        <v>0</v>
      </c>
      <c r="I264" s="244" t="e">
        <f>COUNTIFS(#REF!, B264,$B$10:$B$505,"M")</f>
        <v>#REF!</v>
      </c>
      <c r="J264" s="242">
        <f t="shared" si="9"/>
        <v>0</v>
      </c>
      <c r="K264" t="e">
        <f>COUNTIFS(#REF!, B264,$B$10:$B$505,"M",#REF!,"Elected")</f>
        <v>#REF!</v>
      </c>
      <c r="L264" s="242">
        <f t="shared" si="10"/>
        <v>0</v>
      </c>
    </row>
    <row r="265" spans="1:12" x14ac:dyDescent="0.35">
      <c r="A265" s="238" t="e">
        <f>SUMIFS($C$10:$C$505,#REF!, B265)</f>
        <v>#REF!</v>
      </c>
      <c r="B265" t="s">
        <v>2668</v>
      </c>
      <c r="C265" t="s">
        <v>2588</v>
      </c>
      <c r="D265" s="241" t="e">
        <f t="shared" si="7"/>
        <v>#REF!</v>
      </c>
      <c r="E265" s="238" t="e">
        <f>COUNTIFS(#REF!, B265,$B$10:$B$505,"F")</f>
        <v>#REF!</v>
      </c>
      <c r="F265" s="242">
        <f t="shared" si="6"/>
        <v>0</v>
      </c>
      <c r="G265" t="e">
        <f>COUNTIFS(#REF!, B265,$B$10:$B$283,"F",#REF!,"Elected")</f>
        <v>#REF!</v>
      </c>
      <c r="H265" s="243">
        <f t="shared" si="8"/>
        <v>0</v>
      </c>
      <c r="I265" s="244" t="e">
        <f>COUNTIFS(#REF!, B265,$B$10:$B$505,"M")</f>
        <v>#REF!</v>
      </c>
      <c r="J265" s="242">
        <f t="shared" si="9"/>
        <v>0</v>
      </c>
      <c r="K265" t="e">
        <f>COUNTIFS(#REF!, B265,$B$10:$B$505,"M",#REF!,"Elected")</f>
        <v>#REF!</v>
      </c>
      <c r="L265" s="242">
        <f t="shared" si="10"/>
        <v>0</v>
      </c>
    </row>
    <row r="266" spans="1:12" x14ac:dyDescent="0.35">
      <c r="A266" s="238" t="e">
        <f>SUMIFS($C$10:$C$505,#REF!, B266)</f>
        <v>#REF!</v>
      </c>
      <c r="B266" t="s">
        <v>2692</v>
      </c>
      <c r="C266" t="s">
        <v>2589</v>
      </c>
      <c r="D266" s="241" t="e">
        <f t="shared" si="7"/>
        <v>#REF!</v>
      </c>
      <c r="E266" s="238" t="e">
        <f>COUNTIFS(#REF!, B266,$B$10:$B$505,"F")</f>
        <v>#REF!</v>
      </c>
      <c r="F266" s="242">
        <f t="shared" si="6"/>
        <v>0</v>
      </c>
      <c r="G266" t="e">
        <f>COUNTIFS(#REF!, B266,$B$10:$B$283,"F",#REF!,"Elected")</f>
        <v>#REF!</v>
      </c>
      <c r="H266" s="243">
        <f t="shared" si="8"/>
        <v>0</v>
      </c>
      <c r="I266" s="244" t="e">
        <f>COUNTIFS(#REF!, B266,$B$10:$B$505,"M")</f>
        <v>#REF!</v>
      </c>
      <c r="J266" s="242">
        <f t="shared" si="9"/>
        <v>0</v>
      </c>
      <c r="K266" t="e">
        <f>COUNTIFS(#REF!, B266,$B$10:$B$505,"M",#REF!,"Elected")</f>
        <v>#REF!</v>
      </c>
      <c r="L266" s="242">
        <f t="shared" si="10"/>
        <v>0</v>
      </c>
    </row>
    <row r="267" spans="1:12" x14ac:dyDescent="0.35">
      <c r="A267" s="238" t="e">
        <f>SUMIFS($C$10:$C$505,#REF!, B267)</f>
        <v>#REF!</v>
      </c>
      <c r="B267" t="s">
        <v>2672</v>
      </c>
      <c r="C267" t="s">
        <v>2530</v>
      </c>
      <c r="D267" s="241" t="e">
        <f t="shared" si="7"/>
        <v>#REF!</v>
      </c>
      <c r="E267" s="238" t="e">
        <f>COUNTIFS(#REF!, B267,$B$10:$B$505,"F")</f>
        <v>#REF!</v>
      </c>
      <c r="F267" s="242">
        <f t="shared" si="6"/>
        <v>0</v>
      </c>
      <c r="G267" t="e">
        <f>COUNTIFS(#REF!, B267,$B$10:$B$283,"F",#REF!,"Elected")</f>
        <v>#REF!</v>
      </c>
      <c r="H267" s="243">
        <f t="shared" si="8"/>
        <v>0</v>
      </c>
      <c r="I267" s="244" t="e">
        <f>COUNTIFS(#REF!, B267,$B$10:$B$505,"M")</f>
        <v>#REF!</v>
      </c>
      <c r="J267" s="242">
        <f t="shared" si="9"/>
        <v>0</v>
      </c>
      <c r="K267" t="e">
        <f>COUNTIFS(#REF!, B267,$B$10:$B$505,"M",#REF!,"Elected")</f>
        <v>#REF!</v>
      </c>
      <c r="L267" s="242">
        <f t="shared" si="10"/>
        <v>0</v>
      </c>
    </row>
    <row r="268" spans="1:12" x14ac:dyDescent="0.35">
      <c r="A268" s="238" t="e">
        <f>SUM(A241:A267)</f>
        <v>#REF!</v>
      </c>
      <c r="B268" s="238"/>
      <c r="D268" s="241" t="e">
        <f>SUM(D241:D267)</f>
        <v>#REF!</v>
      </c>
      <c r="E268" s="238" t="e">
        <f>SUM(E241:E267)</f>
        <v>#REF!</v>
      </c>
      <c r="G268" t="e">
        <f>SUM(G241:G267)</f>
        <v>#REF!</v>
      </c>
      <c r="I268" s="244" t="e">
        <f>SUM(I241:I267)</f>
        <v>#REF!</v>
      </c>
      <c r="K268" t="e">
        <f>SUM(K241:K267)</f>
        <v>#REF!</v>
      </c>
    </row>
    <row r="269" spans="1:12" ht="15" thickBot="1" x14ac:dyDescent="0.4"/>
    <row r="270" spans="1:12" x14ac:dyDescent="0.35">
      <c r="C270" s="245" t="s">
        <v>2673</v>
      </c>
      <c r="D270" s="246"/>
      <c r="E270" s="247" t="e">
        <f>E268+I268</f>
        <v>#REF!</v>
      </c>
      <c r="F270" s="246" t="s">
        <v>2674</v>
      </c>
      <c r="G270" s="248"/>
      <c r="H270" s="248"/>
      <c r="I270" s="245" t="s">
        <v>2675</v>
      </c>
      <c r="J270" s="246" t="s">
        <v>2676</v>
      </c>
      <c r="K270" s="249" t="e">
        <f>K268</f>
        <v>#REF!</v>
      </c>
    </row>
    <row r="271" spans="1:12" ht="15" thickBot="1" x14ac:dyDescent="0.4">
      <c r="C271" s="250" t="s">
        <v>2677</v>
      </c>
      <c r="D271" s="251" t="e">
        <f>LEFT(MID(#REF!,FIND("(",#REF!)+1,LEN(#REF!)),FIND(")",MID(#REF!,FIND("(",#REF!)+1,LEN(#REF!)))-1)</f>
        <v>#REF!</v>
      </c>
      <c r="E271" s="251" t="e">
        <f>#REF!</f>
        <v>#REF!</v>
      </c>
      <c r="F271" s="251" t="s">
        <v>2678</v>
      </c>
      <c r="G271" s="252"/>
      <c r="H271" s="252"/>
      <c r="I271" s="253"/>
      <c r="J271" s="240" t="s">
        <v>2679</v>
      </c>
      <c r="K271" s="254" t="e">
        <f>G268</f>
        <v>#REF!</v>
      </c>
    </row>
    <row r="272" spans="1:12" ht="15" thickBot="1" x14ac:dyDescent="0.4">
      <c r="I272" s="250"/>
      <c r="J272" s="251" t="s">
        <v>2680</v>
      </c>
      <c r="K272" s="255" t="e">
        <f>SUM(K270:K271)</f>
        <v>#REF!</v>
      </c>
    </row>
  </sheetData>
  <mergeCells count="258">
    <mergeCell ref="A231:A232"/>
    <mergeCell ref="B231:B232"/>
    <mergeCell ref="C231:C232"/>
    <mergeCell ref="A233:A234"/>
    <mergeCell ref="B233:B234"/>
    <mergeCell ref="C233:C234"/>
    <mergeCell ref="A227:A228"/>
    <mergeCell ref="B227:B228"/>
    <mergeCell ref="C227:C228"/>
    <mergeCell ref="A229:A230"/>
    <mergeCell ref="B229:B230"/>
    <mergeCell ref="C229:C230"/>
    <mergeCell ref="A223:A224"/>
    <mergeCell ref="B223:B224"/>
    <mergeCell ref="C223:C224"/>
    <mergeCell ref="A225:A226"/>
    <mergeCell ref="B225:B226"/>
    <mergeCell ref="C225:C226"/>
    <mergeCell ref="A219:A220"/>
    <mergeCell ref="B219:B220"/>
    <mergeCell ref="C219:C220"/>
    <mergeCell ref="A221:A222"/>
    <mergeCell ref="B221:B222"/>
    <mergeCell ref="C221:C222"/>
    <mergeCell ref="A215:A216"/>
    <mergeCell ref="B215:B216"/>
    <mergeCell ref="C215:C216"/>
    <mergeCell ref="A217:A218"/>
    <mergeCell ref="B217:B218"/>
    <mergeCell ref="C217:C218"/>
    <mergeCell ref="A211:A212"/>
    <mergeCell ref="B211:B212"/>
    <mergeCell ref="C211:C212"/>
    <mergeCell ref="A213:A214"/>
    <mergeCell ref="B213:B214"/>
    <mergeCell ref="C213:C214"/>
    <mergeCell ref="A207:A208"/>
    <mergeCell ref="B207:B208"/>
    <mergeCell ref="C207:C208"/>
    <mergeCell ref="A209:A210"/>
    <mergeCell ref="B209:B210"/>
    <mergeCell ref="C209:C210"/>
    <mergeCell ref="A192:A193"/>
    <mergeCell ref="B192:B193"/>
    <mergeCell ref="C192:C193"/>
    <mergeCell ref="A205:A206"/>
    <mergeCell ref="B205:B206"/>
    <mergeCell ref="C205:C206"/>
    <mergeCell ref="A188:A189"/>
    <mergeCell ref="B188:B189"/>
    <mergeCell ref="C188:C189"/>
    <mergeCell ref="A190:A191"/>
    <mergeCell ref="B190:B191"/>
    <mergeCell ref="C190:C191"/>
    <mergeCell ref="A184:A185"/>
    <mergeCell ref="B184:B185"/>
    <mergeCell ref="C184:C185"/>
    <mergeCell ref="A186:A187"/>
    <mergeCell ref="B186:B187"/>
    <mergeCell ref="C186:C187"/>
    <mergeCell ref="A180:A181"/>
    <mergeCell ref="B180:B181"/>
    <mergeCell ref="C180:C181"/>
    <mergeCell ref="A182:A183"/>
    <mergeCell ref="B182:B183"/>
    <mergeCell ref="C182:C183"/>
    <mergeCell ref="A176:A177"/>
    <mergeCell ref="B176:B177"/>
    <mergeCell ref="C176:C177"/>
    <mergeCell ref="A178:A179"/>
    <mergeCell ref="B178:B179"/>
    <mergeCell ref="C178:C179"/>
    <mergeCell ref="A172:A173"/>
    <mergeCell ref="B172:B173"/>
    <mergeCell ref="C172:C173"/>
    <mergeCell ref="A174:A175"/>
    <mergeCell ref="B174:B175"/>
    <mergeCell ref="C174:C175"/>
    <mergeCell ref="A168:A169"/>
    <mergeCell ref="B168:B169"/>
    <mergeCell ref="C168:C169"/>
    <mergeCell ref="A170:A171"/>
    <mergeCell ref="B170:B171"/>
    <mergeCell ref="C170:C171"/>
    <mergeCell ref="A164:A165"/>
    <mergeCell ref="B164:B165"/>
    <mergeCell ref="C164:C165"/>
    <mergeCell ref="A166:A167"/>
    <mergeCell ref="B166:B167"/>
    <mergeCell ref="C166:C167"/>
    <mergeCell ref="A149:A150"/>
    <mergeCell ref="B149:B150"/>
    <mergeCell ref="C149:C150"/>
    <mergeCell ref="A162:A163"/>
    <mergeCell ref="B162:B163"/>
    <mergeCell ref="C162:C163"/>
    <mergeCell ref="A145:A146"/>
    <mergeCell ref="B145:B146"/>
    <mergeCell ref="C145:C146"/>
    <mergeCell ref="A147:A148"/>
    <mergeCell ref="B147:B148"/>
    <mergeCell ref="C147:C148"/>
    <mergeCell ref="A141:A142"/>
    <mergeCell ref="B141:B142"/>
    <mergeCell ref="C141:C142"/>
    <mergeCell ref="A143:A144"/>
    <mergeCell ref="B143:B144"/>
    <mergeCell ref="C143:C144"/>
    <mergeCell ref="A137:A138"/>
    <mergeCell ref="B137:B138"/>
    <mergeCell ref="C137:C138"/>
    <mergeCell ref="A139:A140"/>
    <mergeCell ref="B139:B140"/>
    <mergeCell ref="C139:C140"/>
    <mergeCell ref="A133:A134"/>
    <mergeCell ref="B133:B134"/>
    <mergeCell ref="C133:C134"/>
    <mergeCell ref="A135:A136"/>
    <mergeCell ref="B135:B136"/>
    <mergeCell ref="C135:C136"/>
    <mergeCell ref="A129:A130"/>
    <mergeCell ref="B129:B130"/>
    <mergeCell ref="C129:C130"/>
    <mergeCell ref="A131:A132"/>
    <mergeCell ref="B131:B132"/>
    <mergeCell ref="C131:C132"/>
    <mergeCell ref="A114:A115"/>
    <mergeCell ref="B114:B115"/>
    <mergeCell ref="C114:C115"/>
    <mergeCell ref="A127:A128"/>
    <mergeCell ref="B127:B128"/>
    <mergeCell ref="C127:C128"/>
    <mergeCell ref="A110:A111"/>
    <mergeCell ref="B110:B111"/>
    <mergeCell ref="C110:C111"/>
    <mergeCell ref="A112:A113"/>
    <mergeCell ref="B112:B113"/>
    <mergeCell ref="C112:C113"/>
    <mergeCell ref="A106:A107"/>
    <mergeCell ref="B106:B107"/>
    <mergeCell ref="C106:C107"/>
    <mergeCell ref="A108:A109"/>
    <mergeCell ref="B108:B109"/>
    <mergeCell ref="C108:C109"/>
    <mergeCell ref="A102:A103"/>
    <mergeCell ref="B102:B103"/>
    <mergeCell ref="C102:C103"/>
    <mergeCell ref="A104:A105"/>
    <mergeCell ref="B104:B105"/>
    <mergeCell ref="C104:C105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90:A91"/>
    <mergeCell ref="B90:B91"/>
    <mergeCell ref="C90:C91"/>
    <mergeCell ref="A92:A93"/>
    <mergeCell ref="B92:B93"/>
    <mergeCell ref="C92:C93"/>
    <mergeCell ref="A75:A76"/>
    <mergeCell ref="B75:B76"/>
    <mergeCell ref="C75:C76"/>
    <mergeCell ref="A88:A89"/>
    <mergeCell ref="B88:B89"/>
    <mergeCell ref="C88:C89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63:A64"/>
    <mergeCell ref="B63:B64"/>
    <mergeCell ref="C63:C64"/>
    <mergeCell ref="A65:A66"/>
    <mergeCell ref="B65:B66"/>
    <mergeCell ref="C65:C66"/>
    <mergeCell ref="A59:A60"/>
    <mergeCell ref="B59:B60"/>
    <mergeCell ref="C59:C60"/>
    <mergeCell ref="A61:A62"/>
    <mergeCell ref="B61:B62"/>
    <mergeCell ref="C61:C62"/>
    <mergeCell ref="A55:A56"/>
    <mergeCell ref="B55:B56"/>
    <mergeCell ref="C55:C56"/>
    <mergeCell ref="A57:A58"/>
    <mergeCell ref="B57:B58"/>
    <mergeCell ref="C57:C58"/>
    <mergeCell ref="A51:A52"/>
    <mergeCell ref="B51:B52"/>
    <mergeCell ref="C51:C52"/>
    <mergeCell ref="A53:A54"/>
    <mergeCell ref="B53:B54"/>
    <mergeCell ref="C53:C54"/>
    <mergeCell ref="A47:A48"/>
    <mergeCell ref="B47:B48"/>
    <mergeCell ref="C47:C48"/>
    <mergeCell ref="A49:A50"/>
    <mergeCell ref="B49:B50"/>
    <mergeCell ref="C49:C50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10:A11"/>
    <mergeCell ref="B10:B11"/>
    <mergeCell ref="C10:C11"/>
    <mergeCell ref="A16:A17"/>
    <mergeCell ref="B16:B17"/>
    <mergeCell ref="C16:C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7</vt:i4>
      </vt:variant>
    </vt:vector>
  </HeadingPairs>
  <TitlesOfParts>
    <vt:vector size="44" baseType="lpstr">
      <vt:lpstr>First Preference Counties</vt:lpstr>
      <vt:lpstr>2024 elections</vt:lpstr>
      <vt:lpstr>1st Preference-City_Cos</vt:lpstr>
      <vt:lpstr>1st Preference-City_County  (2</vt:lpstr>
      <vt:lpstr>Women Candidates</vt:lpstr>
      <vt:lpstr>Outgoing Members re-elected</vt:lpstr>
      <vt:lpstr>Carlow</vt:lpstr>
      <vt:lpstr>Cavan</vt:lpstr>
      <vt:lpstr>Clare</vt:lpstr>
      <vt:lpstr>Cork City</vt:lpstr>
      <vt:lpstr>Cork County</vt:lpstr>
      <vt:lpstr>Donegal</vt:lpstr>
      <vt:lpstr>Dublin City</vt:lpstr>
      <vt:lpstr>Dun Laoghaire-Rathdown</vt:lpstr>
      <vt:lpstr>Fingal</vt:lpstr>
      <vt:lpstr>Galway City</vt:lpstr>
      <vt:lpstr>Galway County</vt:lpstr>
      <vt:lpstr>Kerry</vt:lpstr>
      <vt:lpstr>Kildare</vt:lpstr>
      <vt:lpstr>Kilkenny</vt:lpstr>
      <vt:lpstr>Laois</vt:lpstr>
      <vt:lpstr>Leitrim</vt:lpstr>
      <vt:lpstr>Limerick</vt:lpstr>
      <vt:lpstr>Longford</vt:lpstr>
      <vt:lpstr>Louth</vt:lpstr>
      <vt:lpstr>Mayo</vt:lpstr>
      <vt:lpstr>Meath</vt:lpstr>
      <vt:lpstr>Monaghan</vt:lpstr>
      <vt:lpstr>Offaly</vt:lpstr>
      <vt:lpstr>Roscommon</vt:lpstr>
      <vt:lpstr>Sligo</vt:lpstr>
      <vt:lpstr>South Dublin</vt:lpstr>
      <vt:lpstr>Tipperary</vt:lpstr>
      <vt:lpstr>Waterford</vt:lpstr>
      <vt:lpstr>Westmeath</vt:lpstr>
      <vt:lpstr>Wexford</vt:lpstr>
      <vt:lpstr>Wicklow</vt:lpstr>
      <vt:lpstr>'1st Preference-City_Cos'!Print_Area</vt:lpstr>
      <vt:lpstr>'1st Preference-City_County  (2'!Print_Area</vt:lpstr>
      <vt:lpstr>'2024 elections'!Print_Area</vt:lpstr>
      <vt:lpstr>'First Preference Counties'!Print_Area</vt:lpstr>
      <vt:lpstr>'Outgoing Members re-elected'!Print_Area</vt:lpstr>
      <vt:lpstr>'1st Preference-City_Cos'!Print_Titles</vt:lpstr>
      <vt:lpstr>'1st Preference-City_County  (2'!Print_Titles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2026-10-13T09:06:02Z</dcterms:created>
  <dcterms:modified xsi:type="dcterms:W3CDTF">2026-10-30T12:37:20Z</dcterms:modified>
</cp:coreProperties>
</file>